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260" windowHeight="17020"/>
  </bookViews>
  <sheets>
    <sheet name="BUK BUNGA (Groceries)" sheetId="15" r:id="rId1"/>
    <sheet name="SEDANA JAYA (Groceries)" sheetId="17" r:id="rId2"/>
    <sheet name="AD supplier (Groceries)" sheetId="29" r:id="rId3"/>
    <sheet name="RAFI SEAFOOD (Seafood)" sheetId="4" r:id="rId4"/>
    <sheet name="ABISEKA (FRESH MILK)" sheetId="30" r:id="rId5"/>
    <sheet name="MAMA RADA PRODUCTION (Dumpling)" sheetId="6" r:id="rId6"/>
    <sheet name="KSP (Chicken)" sheetId="18" r:id="rId7"/>
    <sheet name="SURYA CIPTA NIAGA BALI (Beef)" sheetId="7" r:id="rId8"/>
    <sheet name="BAYU AGNI MERTA (Gas)" sheetId="11" r:id="rId9"/>
    <sheet name="Joy Green (Mix Berry)" sheetId="24" r:id="rId10"/>
    <sheet name="CELEBRITY BAKERY (Bakery)" sheetId="23" r:id="rId11"/>
    <sheet name="Krop (Edible flower)" sheetId="25" r:id="rId12"/>
    <sheet name="Boiler (Dumplings&amp;Syrniki)" sheetId="26" r:id="rId13"/>
    <sheet name="TOTAL" sheetId="16" r:id="rId14"/>
  </sheets>
  <definedNames>
    <definedName name="_xlnm._FilterDatabase" localSheetId="0" hidden="1">'BUK BUNGA (Groceries)'!$A$1:$F$500</definedName>
    <definedName name="_xlnm._FilterDatabase" localSheetId="1" hidden="1">'SEDANA JAYA (Groceries)'!$A$1:$G$671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3A9D7802AA84FFFB3F600FFADA6E36D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576820" y="615950"/>
          <a:ext cx="9410700" cy="10858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<sst xmlns="http://schemas.openxmlformats.org/spreadsheetml/2006/main" count="875" uniqueCount="255">
  <si>
    <t>DATE</t>
  </si>
  <si>
    <t>ITEM</t>
  </si>
  <si>
    <t>QYT</t>
  </si>
  <si>
    <t>PRICE</t>
  </si>
  <si>
    <t>SUBTOTAL</t>
  </si>
  <si>
    <t>TOTAL</t>
  </si>
  <si>
    <t>MILAC WHIPPING CREAM</t>
  </si>
  <si>
    <t>FRESH MILK (DIAMOND)</t>
  </si>
  <si>
    <t>CREAM CHEESE</t>
  </si>
  <si>
    <t>PARMESAN GRATED</t>
  </si>
  <si>
    <t>BBQ SAUCE</t>
  </si>
  <si>
    <t>LOLLO ROSSO</t>
  </si>
  <si>
    <t>FOOD COLORING</t>
  </si>
  <si>
    <t>BABY CUCUMBER</t>
  </si>
  <si>
    <t>MUSHROOM BUTTON</t>
  </si>
  <si>
    <t>DILL</t>
  </si>
  <si>
    <t>SUNKIST</t>
  </si>
  <si>
    <t>AVOCADO</t>
  </si>
  <si>
    <t>SALAD OIL</t>
  </si>
  <si>
    <t>OREGANO</t>
  </si>
  <si>
    <t>IMPORTED LEMON</t>
  </si>
  <si>
    <t>DRAGON FRUIT</t>
  </si>
  <si>
    <t>YEAST</t>
  </si>
  <si>
    <t>HONEY BLOSSOM</t>
  </si>
  <si>
    <t>ONION</t>
  </si>
  <si>
    <t>LIME</t>
  </si>
  <si>
    <t>AMANDA BUTTER</t>
  </si>
  <si>
    <t>QUAIL EGG</t>
  </si>
  <si>
    <t>CANNED PEELED TOMATO</t>
  </si>
  <si>
    <t>KARA (200)</t>
  </si>
  <si>
    <t>BACON (1KG)</t>
  </si>
  <si>
    <t>KEWPIE MAYONNAISE</t>
  </si>
  <si>
    <t>PARMESAN BLOCK</t>
  </si>
  <si>
    <t>SEMOLINA</t>
  </si>
  <si>
    <t>EDAMAME</t>
  </si>
  <si>
    <t>WATERMELON</t>
  </si>
  <si>
    <t>OIL (18 L)</t>
  </si>
  <si>
    <t>CASHEW NUT</t>
  </si>
  <si>
    <t>SESAME DRESSING</t>
  </si>
  <si>
    <t>DOUBLE ZERO</t>
  </si>
  <si>
    <t>JALAPENO</t>
  </si>
  <si>
    <t>GORGONZOLA CHEESE</t>
  </si>
  <si>
    <t>FRENCH FRIES</t>
  </si>
  <si>
    <t>KG PLASTIC</t>
  </si>
  <si>
    <t>SOUR CREAM</t>
  </si>
  <si>
    <t>GREEN BEAN</t>
  </si>
  <si>
    <t>LADY FINGER</t>
  </si>
  <si>
    <t>MANGO</t>
  </si>
  <si>
    <t>TOMATO</t>
  </si>
  <si>
    <t>FETA CHEESE</t>
  </si>
  <si>
    <t>MAESTRO MAYONNAISE</t>
  </si>
  <si>
    <t>VANILLA ESSENCE (KOEPOE2)</t>
  </si>
  <si>
    <t>BRIE CHEESE</t>
  </si>
  <si>
    <t>RUM (BUTTERFLY)</t>
  </si>
  <si>
    <t>COCONUT CREAM KARA (200)</t>
  </si>
  <si>
    <t>TOMATO SAUCE (1KG)</t>
  </si>
  <si>
    <t>CHILI SAUCE</t>
  </si>
  <si>
    <t>BANGKOK SAUCE</t>
  </si>
  <si>
    <t>ROMA KELAPA</t>
  </si>
  <si>
    <t>MOZARELLA</t>
  </si>
  <si>
    <t>ANCHOVY</t>
  </si>
  <si>
    <t>HAM</t>
  </si>
  <si>
    <t>QUAKER OATMEAL</t>
  </si>
  <si>
    <t>CHILI FLAKES</t>
  </si>
  <si>
    <t>ACID CITRUN (GADJAH)</t>
  </si>
  <si>
    <t>BANGKOK CHILI SAUCE</t>
  </si>
  <si>
    <t>DIXI VINEGAR</t>
  </si>
  <si>
    <t>BIG RED CHILI</t>
  </si>
  <si>
    <t>PUMPKIN</t>
  </si>
  <si>
    <t>CHILLI</t>
  </si>
  <si>
    <t>SOUR CREAM TATUA</t>
  </si>
  <si>
    <t>COCOA POWDER (165)</t>
  </si>
  <si>
    <t>BABY ROMAINE</t>
  </si>
  <si>
    <t>NUTELLA</t>
  </si>
  <si>
    <t>DARK CHOCOLATE COMPOUND (COLATTA 1 KG)</t>
  </si>
  <si>
    <t>STRAWBERRY</t>
  </si>
  <si>
    <t>ASPARAGUS</t>
  </si>
  <si>
    <t>GREEN PEAS</t>
  </si>
  <si>
    <t>WILD ROCKET</t>
  </si>
  <si>
    <t>MAIZENA FLOUR</t>
  </si>
  <si>
    <t>PLAIN AGAR-AGAR</t>
  </si>
  <si>
    <t>MIX BERRY</t>
  </si>
  <si>
    <t>BANANA</t>
  </si>
  <si>
    <t>YELLOW CHEDDAR SLICE</t>
  </si>
  <si>
    <t>TORTILLA</t>
  </si>
  <si>
    <t>WHOLE WHEAT FLOUR</t>
  </si>
  <si>
    <t>INVOICE NO.</t>
  </si>
  <si>
    <t>OUTSTANDING STATUS CHECK</t>
  </si>
  <si>
    <t>029695</t>
  </si>
  <si>
    <t>V</t>
  </si>
  <si>
    <t>LEMON</t>
  </si>
  <si>
    <t>SUGAR</t>
  </si>
  <si>
    <t>EGG</t>
  </si>
  <si>
    <t>POTATO</t>
  </si>
  <si>
    <t>BASMATI RICE SHUKRIYA</t>
  </si>
  <si>
    <t>LEEK</t>
  </si>
  <si>
    <t>PARSLEY</t>
  </si>
  <si>
    <t>CORIANDER</t>
  </si>
  <si>
    <t>ENGLISH SPINACH</t>
  </si>
  <si>
    <t>CHILI</t>
  </si>
  <si>
    <t>GARLIC</t>
  </si>
  <si>
    <t>SHALLOT</t>
  </si>
  <si>
    <t>ZUCCHINI</t>
  </si>
  <si>
    <t>029696</t>
  </si>
  <si>
    <t>ICEBERG</t>
  </si>
  <si>
    <t>GREEN LETTUCE</t>
  </si>
  <si>
    <t>ROCKET LETTUCE</t>
  </si>
  <si>
    <t>CHERRY RED TOMATO</t>
  </si>
  <si>
    <t>CHERRY YELLOW TOMATO</t>
  </si>
  <si>
    <t>BROWN SUGAR</t>
  </si>
  <si>
    <t>029701</t>
  </si>
  <si>
    <t>BABY KYURI</t>
  </si>
  <si>
    <t>SPAGHETTI</t>
  </si>
  <si>
    <t>TOMATO KETCHUP</t>
  </si>
  <si>
    <t>PORTABLE GAS</t>
  </si>
  <si>
    <t>SWEET POTATO</t>
  </si>
  <si>
    <t>MAYONNAISE</t>
  </si>
  <si>
    <t>RED PEPPER</t>
  </si>
  <si>
    <t>YELLOW PEPPER</t>
  </si>
  <si>
    <t>GREEN PEPPER</t>
  </si>
  <si>
    <t>CAKRA FLOUR</t>
  </si>
  <si>
    <t>MINT LEAVES</t>
  </si>
  <si>
    <t>BASIL LEAVES</t>
  </si>
  <si>
    <t>WHITE PEAR</t>
  </si>
  <si>
    <t>029702</t>
  </si>
  <si>
    <t>BEANS</t>
  </si>
  <si>
    <t>CARROT</t>
  </si>
  <si>
    <t>EGGPLANT</t>
  </si>
  <si>
    <t>029725</t>
  </si>
  <si>
    <t>DOLPIN SALT</t>
  </si>
  <si>
    <t>TOTOLE</t>
  </si>
  <si>
    <t>CUCUMBER</t>
  </si>
  <si>
    <t>THYME</t>
  </si>
  <si>
    <t>CELERY</t>
  </si>
  <si>
    <t>029726</t>
  </si>
  <si>
    <t>SPRING ONION</t>
  </si>
  <si>
    <t>PINEAPPLE</t>
  </si>
  <si>
    <t>SEGITIGA BIRU FLOUR</t>
  </si>
  <si>
    <t>029739</t>
  </si>
  <si>
    <t>029740</t>
  </si>
  <si>
    <t>GREEN APPLE</t>
  </si>
  <si>
    <t>029751</t>
  </si>
  <si>
    <t>VINEGAR (DIXI)</t>
  </si>
  <si>
    <t>MUSHROOM SHIMEJI</t>
  </si>
  <si>
    <t>ROMAINE</t>
  </si>
  <si>
    <t>RED LOLLO ROSSA</t>
  </si>
  <si>
    <t>029752</t>
  </si>
  <si>
    <t>029776</t>
  </si>
  <si>
    <t>PEANUT</t>
  </si>
  <si>
    <t>FETTUCINNE</t>
  </si>
  <si>
    <t>029777</t>
  </si>
  <si>
    <t>TORTILLA WRAP</t>
  </si>
  <si>
    <t>029793</t>
  </si>
  <si>
    <t>PUMPKIN SEED</t>
  </si>
  <si>
    <t>029794</t>
  </si>
  <si>
    <t>BABY KYURI (TIMUN JEPANG)</t>
  </si>
  <si>
    <t>029819</t>
  </si>
  <si>
    <t>029820</t>
  </si>
  <si>
    <t>ROSEMARY</t>
  </si>
  <si>
    <t>WHITE SESAME SEED</t>
  </si>
  <si>
    <t>PENNE</t>
  </si>
  <si>
    <t>BLACK OLIVE</t>
  </si>
  <si>
    <t>CAPERS</t>
  </si>
  <si>
    <t>TABASCO</t>
  </si>
  <si>
    <t>029830</t>
  </si>
  <si>
    <t>029849</t>
  </si>
  <si>
    <t>029850</t>
  </si>
  <si>
    <t>029868</t>
  </si>
  <si>
    <t>BAKING POWDER</t>
  </si>
  <si>
    <t>029869</t>
  </si>
  <si>
    <t>BLACK SESAME SEED</t>
  </si>
  <si>
    <t>029880</t>
  </si>
  <si>
    <t>RED RICE</t>
  </si>
  <si>
    <t>ROMAIN</t>
  </si>
  <si>
    <t>029881</t>
  </si>
  <si>
    <t>029918</t>
  </si>
  <si>
    <t>029919</t>
  </si>
  <si>
    <t>VANILLA ESSENCE</t>
  </si>
  <si>
    <t>029936</t>
  </si>
  <si>
    <t>029937</t>
  </si>
  <si>
    <t>029946</t>
  </si>
  <si>
    <t>029970</t>
  </si>
  <si>
    <t>029971</t>
  </si>
  <si>
    <t>029982</t>
  </si>
  <si>
    <t>029983</t>
  </si>
  <si>
    <t>BILLS</t>
  </si>
  <si>
    <t>ADS-212672</t>
  </si>
  <si>
    <t>MOZARELLA CHEESE</t>
  </si>
  <si>
    <t>CANNED PEELED TOMATOES (MERKO)</t>
  </si>
  <si>
    <t>PARMESAN CHEESE GRATED</t>
  </si>
  <si>
    <t>ADS-212808</t>
  </si>
  <si>
    <t>BORGES EXTRA VIRGIN OIL 5L</t>
  </si>
  <si>
    <t>ADS-215506</t>
  </si>
  <si>
    <t>ADS-215543</t>
  </si>
  <si>
    <t>OIL RB BIB (Rose Brand)</t>
  </si>
  <si>
    <t>DESCRIPTION</t>
  </si>
  <si>
    <t>QUANTITY</t>
  </si>
  <si>
    <t>SALMON</t>
  </si>
  <si>
    <t>MAHI-MAHI</t>
  </si>
  <si>
    <t>CHICKEN BREAST</t>
  </si>
  <si>
    <t>PRAWN</t>
  </si>
  <si>
    <t>SQUID</t>
  </si>
  <si>
    <t>MINCED BEEF</t>
  </si>
  <si>
    <t>TUNA</t>
  </si>
  <si>
    <t>SQUID TUBE</t>
  </si>
  <si>
    <t>INV NO.</t>
  </si>
  <si>
    <t>DUE DATE</t>
  </si>
  <si>
    <t>PAYMENT STATUS</t>
  </si>
  <si>
    <t>FRESH MILK</t>
  </si>
  <si>
    <t>UNPAID</t>
  </si>
  <si>
    <t>DELIVERY COST</t>
  </si>
  <si>
    <t>DESCRIPTIONS</t>
  </si>
  <si>
    <t>QTY</t>
  </si>
  <si>
    <t>BIILS</t>
  </si>
  <si>
    <t xml:space="preserve"> GRAND TOTAL</t>
  </si>
  <si>
    <t>SUB TOTAL</t>
  </si>
  <si>
    <t>BO0365/PRN-R/2026</t>
  </si>
  <si>
    <t>BONELESS BREAST TK SP</t>
  </si>
  <si>
    <t>BONELESS LEG TK SP</t>
  </si>
  <si>
    <t>BO0412/PRN-R/2026</t>
  </si>
  <si>
    <t>BO0482/PRN-R/2026</t>
  </si>
  <si>
    <t>WINGS TD</t>
  </si>
  <si>
    <t>BO0557/PRN-R/2026</t>
  </si>
  <si>
    <t>GRAND TOTAL</t>
  </si>
  <si>
    <t>2602/FK-0599</t>
  </si>
  <si>
    <t>COW MEAT</t>
  </si>
  <si>
    <t>STRIPLOIN ICHI BROWN</t>
  </si>
  <si>
    <t>TOP SIDE BLACK ANGUS GF ONYX</t>
  </si>
  <si>
    <t>0189</t>
  </si>
  <si>
    <t>LPG 50 KG</t>
  </si>
  <si>
    <t>NO</t>
  </si>
  <si>
    <t>PC</t>
  </si>
  <si>
    <t>STATUS</t>
  </si>
  <si>
    <t xml:space="preserve">Total </t>
  </si>
  <si>
    <t>INV.NO</t>
  </si>
  <si>
    <t>DISCOUNT</t>
  </si>
  <si>
    <t>TOTAL AFTER DISC</t>
  </si>
  <si>
    <t>TAX</t>
  </si>
  <si>
    <t>TOTAL AFTER DISC &amp; TAX</t>
  </si>
  <si>
    <t>#38</t>
  </si>
  <si>
    <t>CHERRY DUMPLINGS, 1000 G</t>
  </si>
  <si>
    <t>PAYMENT FIRST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</si>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</sst>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  <numFmt numFmtId="184" formatCode="[$-809]dd\ mmmm\ yyyy;@"/>
    <numFmt numFmtId="185" formatCode="[$Rp-421]#,##0;[Red][$Rp-421]#,##0"/>
  </numFmts>
  <fonts count="44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b/>
      <i/>
      <sz val="16"/>
      <color theme="1"/>
      <name val="Calibri"/>
      <charset val="134"/>
      <scheme val="minor"/>
    </font>
    <font>
      <sz val="16"/>
      <color theme="1"/>
      <name val="Calibri Light"/>
      <charset val="134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13" applyNumberFormat="0" applyAlignment="0" applyProtection="0">
      <alignment vertical="center"/>
    </xf>
    <xf numFmtId="0" fontId="34" fillId="9" borderId="14" applyNumberFormat="0" applyAlignment="0" applyProtection="0">
      <alignment vertical="center"/>
    </xf>
    <xf numFmtId="0" fontId="35" fillId="9" borderId="13" applyNumberFormat="0" applyAlignment="0" applyProtection="0">
      <alignment vertical="center"/>
    </xf>
    <xf numFmtId="0" fontId="36" fillId="10" borderId="15" applyNumberFormat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7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</cellStyleXfs>
  <cellXfs count="28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3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>
      <alignment vertical="center"/>
    </xf>
    <xf numFmtId="0" fontId="5" fillId="0" borderId="0" xfId="0" applyFont="1">
      <alignment vertical="center"/>
    </xf>
    <xf numFmtId="182" fontId="0" fillId="0" borderId="0" xfId="0" applyNumberForma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8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2" fontId="3" fillId="6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82" fontId="0" fillId="4" borderId="5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2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3" fillId="6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5" xfId="0" applyNumberForma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 wrapText="1"/>
    </xf>
    <xf numFmtId="180" fontId="0" fillId="4" borderId="6" xfId="0" applyNumberForma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18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4" xfId="0" applyNumberFormat="1" applyFont="1" applyFill="1" applyBorder="1" applyAlignment="1">
      <alignment horizontal="center" vertical="center"/>
    </xf>
    <xf numFmtId="180" fontId="4" fillId="6" borderId="3" xfId="0" applyNumberFormat="1" applyFont="1" applyFill="1" applyBorder="1" applyAlignment="1">
      <alignment horizontal="center" vertical="center"/>
    </xf>
    <xf numFmtId="184" fontId="0" fillId="0" borderId="5" xfId="0" applyNumberFormat="1" applyFill="1" applyBorder="1" applyAlignment="1">
      <alignment horizontal="center" vertical="center"/>
    </xf>
    <xf numFmtId="184" fontId="0" fillId="0" borderId="6" xfId="0" applyNumberFormat="1" applyFill="1" applyBorder="1" applyAlignment="1">
      <alignment horizontal="center" vertical="center"/>
    </xf>
    <xf numFmtId="184" fontId="0" fillId="0" borderId="7" xfId="0" applyNumberFormat="1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2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vertical="center"/>
    </xf>
    <xf numFmtId="181" fontId="0" fillId="4" borderId="7" xfId="0" applyNumberFormat="1" applyFill="1" applyBorder="1" applyAlignment="1">
      <alignment vertical="center"/>
    </xf>
    <xf numFmtId="180" fontId="0" fillId="4" borderId="7" xfId="0" applyNumberFormat="1" applyFill="1" applyBorder="1" applyAlignment="1">
      <alignment horizontal="center" vertical="center" wrapText="1"/>
    </xf>
    <xf numFmtId="0" fontId="0" fillId="4" borderId="7" xfId="0" applyNumberFormat="1" applyFill="1" applyBorder="1" applyAlignment="1">
      <alignment horizontal="center" vertical="center" wrapText="1"/>
    </xf>
    <xf numFmtId="182" fontId="0" fillId="0" borderId="4" xfId="0" applyNumberFormat="1" applyBorder="1" applyAlignment="1">
      <alignment horizontal="center" vertical="center"/>
    </xf>
    <xf numFmtId="182" fontId="0" fillId="0" borderId="3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3" fontId="0" fillId="0" borderId="1" xfId="0" applyNumberFormat="1" applyBorder="1" applyAlignment="1">
      <alignment vertical="center"/>
    </xf>
    <xf numFmtId="183" fontId="0" fillId="0" borderId="5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0" fontId="0" fillId="0" borderId="6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18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vertical="center"/>
    </xf>
    <xf numFmtId="180" fontId="0" fillId="0" borderId="7" xfId="0" applyNumberFormat="1" applyBorder="1" applyAlignment="1">
      <alignment vertical="center"/>
    </xf>
    <xf numFmtId="182" fontId="0" fillId="0" borderId="2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4" fontId="2" fillId="0" borderId="0" xfId="0" applyNumberFormat="1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2" fontId="2" fillId="4" borderId="5" xfId="0" applyNumberFormat="1" applyFont="1" applyFill="1" applyBorder="1" applyAlignment="1">
      <alignment horizontal="center" vertical="center"/>
    </xf>
    <xf numFmtId="0" fontId="13" fillId="4" borderId="5" xfId="0" applyNumberFormat="1" applyFont="1" applyFill="1" applyBorder="1" applyAlignment="1">
      <alignment horizontal="center" vertical="center" wrapText="1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2" fontId="2" fillId="4" borderId="7" xfId="0" applyNumberFormat="1" applyFont="1" applyFill="1" applyBorder="1" applyAlignment="1">
      <alignment horizontal="center" vertical="center"/>
    </xf>
    <xf numFmtId="0" fontId="13" fillId="4" borderId="7" xfId="0" applyNumberFormat="1" applyFont="1" applyFill="1" applyBorder="1" applyAlignment="1">
      <alignment horizontal="center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vertical="center"/>
    </xf>
    <xf numFmtId="180" fontId="15" fillId="6" borderId="8" xfId="0" applyNumberFormat="1" applyFont="1" applyFill="1" applyBorder="1" applyAlignment="1">
      <alignment horizontal="center" vertical="center"/>
    </xf>
    <xf numFmtId="183" fontId="16" fillId="4" borderId="1" xfId="0" applyNumberFormat="1" applyFont="1" applyFill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3" fontId="16" fillId="4" borderId="5" xfId="0" applyNumberFormat="1" applyFont="1" applyFill="1" applyBorder="1" applyAlignment="1">
      <alignment vertical="center"/>
    </xf>
    <xf numFmtId="0" fontId="2" fillId="4" borderId="5" xfId="0" applyNumberFormat="1" applyFont="1" applyFill="1" applyBorder="1" applyAlignment="1">
      <alignment vertical="center"/>
    </xf>
    <xf numFmtId="183" fontId="2" fillId="4" borderId="5" xfId="0" applyNumberFormat="1" applyFont="1" applyFill="1" applyBorder="1" applyAlignment="1">
      <alignment vertical="center"/>
    </xf>
    <xf numFmtId="180" fontId="15" fillId="6" borderId="1" xfId="0" applyNumberFormat="1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184" fontId="2" fillId="5" borderId="1" xfId="0" applyNumberFormat="1" applyFont="1" applyFill="1" applyBorder="1" applyAlignment="1">
      <alignment horizontal="center" vertical="center"/>
    </xf>
    <xf numFmtId="184" fontId="2" fillId="0" borderId="5" xfId="0" applyNumberFormat="1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184" fontId="2" fillId="0" borderId="7" xfId="0" applyNumberFormat="1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8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84" fontId="2" fillId="0" borderId="5" xfId="0" applyNumberFormat="1" applyFont="1" applyBorder="1" applyAlignment="1">
      <alignment horizontal="center" vertical="center"/>
    </xf>
    <xf numFmtId="182" fontId="2" fillId="4" borderId="6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/>
    </xf>
    <xf numFmtId="180" fontId="15" fillId="6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182" fontId="17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2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182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82" fontId="17" fillId="0" borderId="1" xfId="0" applyNumberFormat="1" applyFont="1" applyBorder="1" applyAlignment="1">
      <alignment vertical="center"/>
    </xf>
    <xf numFmtId="182" fontId="20" fillId="0" borderId="1" xfId="0" applyNumberFormat="1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82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0" fontId="17" fillId="0" borderId="5" xfId="0" applyNumberFormat="1" applyFont="1" applyFill="1" applyBorder="1" applyAlignment="1">
      <alignment horizontal="center" vertical="center"/>
    </xf>
    <xf numFmtId="0" fontId="17" fillId="0" borderId="5" xfId="0" applyFont="1" applyFill="1" applyBorder="1" applyAlignment="1">
      <alignment horizontal="center" vertical="center"/>
    </xf>
    <xf numFmtId="180" fontId="17" fillId="0" borderId="6" xfId="0" applyNumberFormat="1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0" fontId="17" fillId="0" borderId="1" xfId="0" applyFont="1" applyFill="1" applyBorder="1" applyAlignment="1">
      <alignment vertical="center"/>
    </xf>
    <xf numFmtId="180" fontId="20" fillId="4" borderId="1" xfId="0" applyNumberFormat="1" applyFont="1" applyFill="1" applyBorder="1" applyAlignment="1">
      <alignment vertical="center"/>
    </xf>
    <xf numFmtId="180" fontId="20" fillId="0" borderId="1" xfId="0" applyNumberFormat="1" applyFont="1" applyFill="1" applyBorder="1" applyAlignment="1">
      <alignment vertical="center"/>
    </xf>
    <xf numFmtId="0" fontId="20" fillId="0" borderId="1" xfId="0" applyFont="1" applyFill="1" applyBorder="1" applyAlignment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180" fontId="17" fillId="0" borderId="0" xfId="0" applyNumberFormat="1" applyFont="1">
      <alignment vertical="center"/>
    </xf>
    <xf numFmtId="0" fontId="17" fillId="0" borderId="0" xfId="0" applyNumberFormat="1" applyFont="1" applyAlignment="1">
      <alignment horizontal="center" vertical="center"/>
    </xf>
    <xf numFmtId="0" fontId="19" fillId="5" borderId="1" xfId="0" applyNumberFormat="1" applyFont="1" applyFill="1" applyBorder="1" applyAlignment="1">
      <alignment horizontal="center" vertical="center"/>
    </xf>
    <xf numFmtId="0" fontId="17" fillId="0" borderId="5" xfId="0" applyNumberFormat="1" applyFont="1" applyBorder="1" applyAlignment="1">
      <alignment horizontal="center" vertical="center"/>
    </xf>
    <xf numFmtId="0" fontId="17" fillId="0" borderId="6" xfId="0" applyNumberFormat="1" applyFont="1" applyBorder="1" applyAlignment="1">
      <alignment horizontal="center" vertical="center"/>
    </xf>
    <xf numFmtId="0" fontId="17" fillId="0" borderId="7" xfId="0" applyNumberFormat="1" applyFont="1" applyBorder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17" fillId="0" borderId="5" xfId="0" applyNumberFormat="1" applyFont="1" applyFill="1" applyBorder="1" applyAlignment="1">
      <alignment horizontal="center" vertical="center"/>
    </xf>
    <xf numFmtId="0" fontId="17" fillId="0" borderId="5" xfId="0" applyNumberFormat="1" applyFont="1" applyFill="1" applyBorder="1" applyAlignment="1">
      <alignment horizontal="center" vertical="center"/>
    </xf>
    <xf numFmtId="182" fontId="17" fillId="0" borderId="6" xfId="0" applyNumberFormat="1" applyFont="1" applyFill="1" applyBorder="1" applyAlignment="1">
      <alignment horizontal="center" vertical="center"/>
    </xf>
    <xf numFmtId="0" fontId="17" fillId="0" borderId="6" xfId="0" applyNumberFormat="1" applyFont="1" applyFill="1" applyBorder="1" applyAlignment="1">
      <alignment horizontal="center" vertical="center"/>
    </xf>
    <xf numFmtId="182" fontId="17" fillId="0" borderId="7" xfId="0" applyNumberFormat="1" applyFont="1" applyFill="1" applyBorder="1" applyAlignment="1">
      <alignment horizontal="center" vertical="center"/>
    </xf>
    <xf numFmtId="0" fontId="17" fillId="0" borderId="7" xfId="0" applyNumberFormat="1" applyFon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2" fontId="21" fillId="0" borderId="5" xfId="0" applyNumberFormat="1" applyFont="1" applyFill="1" applyBorder="1" applyAlignment="1">
      <alignment horizontal="center" vertical="center"/>
    </xf>
    <xf numFmtId="182" fontId="21" fillId="0" borderId="6" xfId="0" applyNumberFormat="1" applyFont="1" applyFill="1" applyBorder="1" applyAlignment="1">
      <alignment horizontal="center" vertical="center"/>
    </xf>
    <xf numFmtId="182" fontId="21" fillId="0" borderId="7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180" fontId="0" fillId="0" borderId="1" xfId="0" applyNumberFormat="1" applyFill="1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0" fillId="0" borderId="0" xfId="0" applyFill="1" applyAlignment="1">
      <alignment vertical="center"/>
    </xf>
    <xf numFmtId="182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2" fillId="5" borderId="1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center" vertical="center"/>
    </xf>
    <xf numFmtId="0" fontId="23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182" fontId="21" fillId="0" borderId="1" xfId="0" applyNumberFormat="1" applyFont="1" applyFill="1" applyBorder="1" applyAlignment="1">
      <alignment horizontal="center" vertical="center"/>
    </xf>
    <xf numFmtId="0" fontId="23" fillId="5" borderId="4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185" fontId="24" fillId="6" borderId="0" xfId="0" applyNumberFormat="1" applyFont="1" applyFill="1" applyAlignment="1">
      <alignment vertical="center"/>
    </xf>
    <xf numFmtId="180" fontId="0" fillId="0" borderId="0" xfId="0" applyNumberFormat="1" applyFill="1" applyAlignment="1">
      <alignment vertical="center"/>
    </xf>
    <xf numFmtId="180" fontId="0" fillId="0" borderId="7" xfId="0" applyNumberFormat="1" applyFill="1" applyBorder="1" applyAlignment="1">
      <alignment vertical="center"/>
    </xf>
    <xf numFmtId="0" fontId="0" fillId="0" borderId="4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4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" xfId="0" applyFill="1" applyBorder="1" applyAlignment="1">
      <alignment horizontal="left" vertical="center"/>
    </xf>
    <xf numFmtId="180" fontId="0" fillId="4" borderId="5" xfId="0" applyNumberFormat="1" applyFill="1" applyBorder="1" applyAlignment="1">
      <alignment vertical="center"/>
    </xf>
    <xf numFmtId="180" fontId="0" fillId="0" borderId="5" xfId="0" applyNumberFormat="1" applyFill="1" applyBorder="1" applyAlignment="1">
      <alignment vertical="center"/>
    </xf>
    <xf numFmtId="180" fontId="0" fillId="4" borderId="9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  <xf numFmtId="0" fontId="17" fillId="0" borderId="5" xfId="0" applyNumberFormat="1" applyFont="1" applyBorder="1" applyAlignment="1" quotePrefix="1">
      <alignment horizontal="center" vertical="center"/>
    </xf>
    <xf numFmtId="0" fontId="17" fillId="0" borderId="6" xfId="0" applyNumberFormat="1" applyFont="1" applyBorder="1" applyAlignment="1" quotePrefix="1">
      <alignment horizontal="center" vertical="center"/>
    </xf>
    <xf numFmtId="0" fontId="17" fillId="0" borderId="5" xfId="0" applyNumberFormat="1" applyFont="1" applyFill="1" applyBorder="1" applyAlignment="1" quotePrefix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7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www.wps.cn/officeDocument/2020/cellImage" Target="cellimag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image" Target="../media/image9.jpeg"/><Relationship Id="rId4" Type="http://schemas.openxmlformats.org/officeDocument/2006/relationships/image" Target="../media/image8.jpeg"/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4.xml.rels><?xml version="1.0" encoding="UTF-8" standalone="yes"?>
<Relationships xmlns="http://schemas.openxmlformats.org/package/2006/relationships"><Relationship Id="rId4" Type="http://schemas.openxmlformats.org/officeDocument/2006/relationships/image" Target="../media/image14.jpeg"/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19367</xdr:colOff>
      <xdr:row>1</xdr:row>
      <xdr:rowOff>26352</xdr:rowOff>
    </xdr:from>
    <xdr:to>
      <xdr:col>7</xdr:col>
      <xdr:colOff>2374582</xdr:colOff>
      <xdr:row>3</xdr:row>
      <xdr:rowOff>484822</xdr:rowOff>
    </xdr:to>
    <xdr:pic>
      <xdr:nvPicPr>
        <xdr:cNvPr id="4" name="ID_636AC24CC7954B4FADE29D289651AFD4" descr="PHOTO-2026-02-03-23-58-07"/>
        <xdr:cNvPicPr>
          <a:picLocks noChangeAspect="1"/>
        </xdr:cNvPicPr>
      </xdr:nvPicPr>
      <xdr:blipFill>
        <a:blip r:embed="rId1"/>
        <a:srcRect t="6357" r="2988"/>
        <a:stretch>
          <a:fillRect/>
        </a:stretch>
      </xdr:blipFill>
      <xdr:spPr>
        <a:xfrm rot="16200000">
          <a:off x="9968230" y="-167640"/>
          <a:ext cx="1449070" cy="2354580"/>
        </a:xfrm>
        <a:prstGeom prst="rect">
          <a:avLst/>
        </a:prstGeom>
      </xdr:spPr>
    </xdr:pic>
    <xdr:clientData/>
  </xdr:twoCellAnchor>
  <xdr:twoCellAnchor editAs="oneCell">
    <xdr:from>
      <xdr:col>7</xdr:col>
      <xdr:colOff>28257</xdr:colOff>
      <xdr:row>4</xdr:row>
      <xdr:rowOff>18732</xdr:rowOff>
    </xdr:from>
    <xdr:to>
      <xdr:col>7</xdr:col>
      <xdr:colOff>2365692</xdr:colOff>
      <xdr:row>4</xdr:row>
      <xdr:rowOff>1408112</xdr:rowOff>
    </xdr:to>
    <xdr:pic>
      <xdr:nvPicPr>
        <xdr:cNvPr id="5" name="ID_4CDFAB597ABE46C7BAED4C1965C98541" descr="PHOTO-2026-02-03-23-58-4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9998075" y="1289050"/>
          <a:ext cx="1389380" cy="2337435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5</xdr:row>
      <xdr:rowOff>22225</xdr:rowOff>
    </xdr:from>
    <xdr:to>
      <xdr:col>7</xdr:col>
      <xdr:colOff>2359025</xdr:colOff>
      <xdr:row>5</xdr:row>
      <xdr:rowOff>1356360</xdr:rowOff>
    </xdr:to>
    <xdr:pic>
      <xdr:nvPicPr>
        <xdr:cNvPr id="3" name="ID_5F3D02B348164A1C915465852A0785D5" descr="PHOTO-2026-02-10-18-37-3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0024110" y="2689860"/>
          <a:ext cx="1334135" cy="2328545"/>
        </a:xfrm>
        <a:prstGeom prst="rect">
          <a:avLst/>
        </a:prstGeom>
      </xdr:spPr>
    </xdr:pic>
    <xdr:clientData/>
  </xdr:twoCellAnchor>
  <xdr:twoCellAnchor editAs="oneCell">
    <xdr:from>
      <xdr:col>7</xdr:col>
      <xdr:colOff>30162</xdr:colOff>
      <xdr:row>6</xdr:row>
      <xdr:rowOff>21272</xdr:rowOff>
    </xdr:from>
    <xdr:to>
      <xdr:col>7</xdr:col>
      <xdr:colOff>2359342</xdr:colOff>
      <xdr:row>6</xdr:row>
      <xdr:rowOff>1355407</xdr:rowOff>
    </xdr:to>
    <xdr:pic>
      <xdr:nvPicPr>
        <xdr:cNvPr id="7" name="ID_6386F60E4AEC4EC3AFEA249BC4062CE2" descr="PHOTO-2026-02-10-18-38-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10023475" y="4057015"/>
          <a:ext cx="1334135" cy="23291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72390</xdr:colOff>
      <xdr:row>1</xdr:row>
      <xdr:rowOff>26670</xdr:rowOff>
    </xdr:from>
    <xdr:to>
      <xdr:col>4</xdr:col>
      <xdr:colOff>2942590</xdr:colOff>
      <xdr:row>3</xdr:row>
      <xdr:rowOff>1183640</xdr:rowOff>
    </xdr:to>
    <xdr:pic>
      <xdr:nvPicPr>
        <xdr:cNvPr id="4" name="ID_0145CB14E3774CDAA8DCB5A0D8A84BA6" descr="PHOTO-2026-02-01-17-17-05"/>
        <xdr:cNvPicPr>
          <a:picLocks noChangeAspect="1"/>
        </xdr:cNvPicPr>
      </xdr:nvPicPr>
      <xdr:blipFill>
        <a:blip r:embed="rId1"/>
        <a:srcRect t="11510" b="18057"/>
        <a:stretch>
          <a:fillRect/>
        </a:stretch>
      </xdr:blipFill>
      <xdr:spPr>
        <a:xfrm>
          <a:off x="8470900" y="321310"/>
          <a:ext cx="2870200" cy="3569970"/>
        </a:xfrm>
        <a:prstGeom prst="rect">
          <a:avLst/>
        </a:prstGeom>
      </xdr:spPr>
    </xdr:pic>
    <xdr:clientData/>
  </xdr:twoCellAnchor>
  <xdr:twoCellAnchor editAs="oneCell">
    <xdr:from>
      <xdr:col>4</xdr:col>
      <xdr:colOff>47625</xdr:colOff>
      <xdr:row>4</xdr:row>
      <xdr:rowOff>26670</xdr:rowOff>
    </xdr:from>
    <xdr:to>
      <xdr:col>4</xdr:col>
      <xdr:colOff>2967990</xdr:colOff>
      <xdr:row>7</xdr:row>
      <xdr:rowOff>943610</xdr:rowOff>
    </xdr:to>
    <xdr:pic>
      <xdr:nvPicPr>
        <xdr:cNvPr id="3" name="ID_A4E36A679E804F2783D4CCA60E13F634" descr="PHOTO-2026-02-04-01-46-17"/>
        <xdr:cNvPicPr>
          <a:picLocks noChangeAspect="1"/>
        </xdr:cNvPicPr>
      </xdr:nvPicPr>
      <xdr:blipFill>
        <a:blip r:embed="rId2"/>
        <a:srcRect b="27010"/>
        <a:stretch>
          <a:fillRect/>
        </a:stretch>
      </xdr:blipFill>
      <xdr:spPr>
        <a:xfrm>
          <a:off x="8446135" y="3940810"/>
          <a:ext cx="2920365" cy="3774440"/>
        </a:xfrm>
        <a:prstGeom prst="rect">
          <a:avLst/>
        </a:prstGeom>
      </xdr:spPr>
    </xdr:pic>
    <xdr:clientData/>
  </xdr:twoCellAnchor>
  <xdr:twoCellAnchor editAs="oneCell">
    <xdr:from>
      <xdr:col>4</xdr:col>
      <xdr:colOff>60325</xdr:colOff>
      <xdr:row>8</xdr:row>
      <xdr:rowOff>29210</xdr:rowOff>
    </xdr:from>
    <xdr:to>
      <xdr:col>4</xdr:col>
      <xdr:colOff>2947035</xdr:colOff>
      <xdr:row>12</xdr:row>
      <xdr:rowOff>706120</xdr:rowOff>
    </xdr:to>
    <xdr:pic>
      <xdr:nvPicPr>
        <xdr:cNvPr id="7" name="ID_B8FF8E3628AA496481EB690F0A0FC9FA" descr="PHOTO-2026-02-07-13-41-25"/>
        <xdr:cNvPicPr>
          <a:picLocks noChangeAspect="1"/>
        </xdr:cNvPicPr>
      </xdr:nvPicPr>
      <xdr:blipFill>
        <a:blip r:embed="rId3"/>
        <a:srcRect b="30477"/>
        <a:stretch>
          <a:fillRect/>
        </a:stretch>
      </xdr:blipFill>
      <xdr:spPr>
        <a:xfrm>
          <a:off x="8458835" y="7753350"/>
          <a:ext cx="2886710" cy="3572510"/>
        </a:xfrm>
        <a:prstGeom prst="rect">
          <a:avLst/>
        </a:prstGeom>
      </xdr:spPr>
    </xdr:pic>
    <xdr:clientData/>
  </xdr:twoCellAnchor>
  <xdr:twoCellAnchor editAs="oneCell">
    <xdr:from>
      <xdr:col>4</xdr:col>
      <xdr:colOff>50165</xdr:colOff>
      <xdr:row>13</xdr:row>
      <xdr:rowOff>28575</xdr:rowOff>
    </xdr:from>
    <xdr:to>
      <xdr:col>4</xdr:col>
      <xdr:colOff>2957195</xdr:colOff>
      <xdr:row>16</xdr:row>
      <xdr:rowOff>926465</xdr:rowOff>
    </xdr:to>
    <xdr:pic>
      <xdr:nvPicPr>
        <xdr:cNvPr id="12" name="ID_691C3CD06DA34046BAC72C7EB3BD722D" descr="PHOTO-2026-02-10-13-05-03"/>
        <xdr:cNvPicPr>
          <a:picLocks noChangeAspect="1"/>
        </xdr:cNvPicPr>
      </xdr:nvPicPr>
      <xdr:blipFill>
        <a:blip r:embed="rId4"/>
        <a:srcRect b="28742"/>
        <a:stretch>
          <a:fillRect/>
        </a:stretch>
      </xdr:blipFill>
      <xdr:spPr>
        <a:xfrm>
          <a:off x="8448675" y="11372215"/>
          <a:ext cx="2907030" cy="375539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17</xdr:row>
      <xdr:rowOff>74295</xdr:rowOff>
    </xdr:from>
    <xdr:to>
      <xdr:col>4</xdr:col>
      <xdr:colOff>2978785</xdr:colOff>
      <xdr:row>20</xdr:row>
      <xdr:rowOff>944880</xdr:rowOff>
    </xdr:to>
    <xdr:pic>
      <xdr:nvPicPr>
        <xdr:cNvPr id="9" name="ID_E1687DBBCB654D798F871F9898FAA980" descr="PHOTO-2026-02-14-11-27-12"/>
        <xdr:cNvPicPr>
          <a:picLocks noChangeAspect="1"/>
        </xdr:cNvPicPr>
      </xdr:nvPicPr>
      <xdr:blipFill>
        <a:blip r:embed="rId5"/>
        <a:srcRect b="27446"/>
        <a:stretch>
          <a:fillRect/>
        </a:stretch>
      </xdr:blipFill>
      <xdr:spPr>
        <a:xfrm>
          <a:off x="8427085" y="15227935"/>
          <a:ext cx="2950210" cy="39185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80010</xdr:colOff>
      <xdr:row>1</xdr:row>
      <xdr:rowOff>29210</xdr:rowOff>
    </xdr:from>
    <xdr:to>
      <xdr:col>5</xdr:col>
      <xdr:colOff>2926080</xdr:colOff>
      <xdr:row>2</xdr:row>
      <xdr:rowOff>990600</xdr:rowOff>
    </xdr:to>
    <xdr:pic>
      <xdr:nvPicPr>
        <xdr:cNvPr id="9" name="ID_26FA262E5FEE4424A43A70221A257EF6" descr="PHOTO-2026-02-07-18-37-0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10195560" y="-110490"/>
          <a:ext cx="1977390" cy="284607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47942</xdr:colOff>
      <xdr:row>1</xdr:row>
      <xdr:rowOff>25082</xdr:rowOff>
    </xdr:from>
    <xdr:to>
      <xdr:col>4</xdr:col>
      <xdr:colOff>2815907</xdr:colOff>
      <xdr:row>2</xdr:row>
      <xdr:rowOff>1008062</xdr:rowOff>
    </xdr:to>
    <xdr:pic>
      <xdr:nvPicPr>
        <xdr:cNvPr id="4" name="ID_4B5C3A118E93457890BE43FDD3621726" descr="PHOTO-2026-02-03-23-56-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89675" y="-156210"/>
          <a:ext cx="1998980" cy="276733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46355</xdr:rowOff>
    </xdr:from>
    <xdr:to>
      <xdr:col>4</xdr:col>
      <xdr:colOff>2837815</xdr:colOff>
      <xdr:row>4</xdr:row>
      <xdr:rowOff>848995</xdr:rowOff>
    </xdr:to>
    <xdr:pic>
      <xdr:nvPicPr>
        <xdr:cNvPr id="6" name="ID_2EBB1BBD77A04910995658200A91ED32" descr="PHOTO-2026-02-06-18-12-5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6443345" y="1720850"/>
          <a:ext cx="1691640" cy="281305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5</xdr:row>
      <xdr:rowOff>71437</xdr:rowOff>
    </xdr:from>
    <xdr:to>
      <xdr:col>4</xdr:col>
      <xdr:colOff>2837497</xdr:colOff>
      <xdr:row>7</xdr:row>
      <xdr:rowOff>575627</xdr:rowOff>
    </xdr:to>
    <xdr:pic>
      <xdr:nvPicPr>
        <xdr:cNvPr id="7" name="ID_EF83982E7F67466594FDDD0952FC8644" descr="PHOTO-2026-02-11-15-47-4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6401435" y="3564890"/>
          <a:ext cx="1774190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39370</xdr:colOff>
      <xdr:row>8</xdr:row>
      <xdr:rowOff>24765</xdr:rowOff>
    </xdr:from>
    <xdr:to>
      <xdr:col>4</xdr:col>
      <xdr:colOff>2823210</xdr:colOff>
      <xdr:row>10</xdr:row>
      <xdr:rowOff>559435</xdr:rowOff>
    </xdr:to>
    <xdr:pic>
      <xdr:nvPicPr>
        <xdr:cNvPr id="3" name="ID_A96076AC3EFB42C5BCD4635C0260742C" descr="PHOTO-2026-02-17-10-23-0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450330" y="5389880"/>
          <a:ext cx="1677670" cy="27838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2</xdr:row>
      <xdr:rowOff>26352</xdr:rowOff>
    </xdr:from>
    <xdr:to>
      <xdr:col>4</xdr:col>
      <xdr:colOff>2961957</xdr:colOff>
      <xdr:row>4</xdr:row>
      <xdr:rowOff>682307</xdr:rowOff>
    </xdr:to>
    <xdr:pic>
      <xdr:nvPicPr>
        <xdr:cNvPr id="5" name="ID_F27715BF6DBA4DF5B3C9B3FB31698DF8" descr="PHOTO-2026-02-06-18-12-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7537450" y="0"/>
          <a:ext cx="2052955" cy="29375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25400</xdr:colOff>
      <xdr:row>1</xdr:row>
      <xdr:rowOff>25400</xdr:rowOff>
    </xdr:from>
    <xdr:to>
      <xdr:col>4</xdr:col>
      <xdr:colOff>2813050</xdr:colOff>
      <xdr:row>1</xdr:row>
      <xdr:rowOff>3909060</xdr:rowOff>
    </xdr:to>
    <xdr:pic>
      <xdr:nvPicPr>
        <xdr:cNvPr id="7" name="ID_AEA4A5517DB24650B8BDF864B80BE2BF" descr="PHOTO-2026-02-12-12-51-31"/>
        <xdr:cNvPicPr>
          <a:picLocks noChangeAspect="1"/>
        </xdr:cNvPicPr>
      </xdr:nvPicPr>
      <xdr:blipFill>
        <a:blip r:embed="rId1"/>
        <a:srcRect b="23016"/>
        <a:stretch>
          <a:fillRect/>
        </a:stretch>
      </xdr:blipFill>
      <xdr:spPr>
        <a:xfrm>
          <a:off x="6482715" y="304800"/>
          <a:ext cx="2787650" cy="3883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7"/>
  <sheetViews>
    <sheetView tabSelected="1" zoomScale="89" zoomScaleNormal="89" topLeftCell="B1" workbookViewId="0">
      <pane ySplit="1" topLeftCell="A102" activePane="bottomLeft" state="frozen"/>
      <selection/>
      <selection pane="bottomLeft" activeCell="D118" sqref="D118"/>
    </sheetView>
  </sheetViews>
  <sheetFormatPr defaultColWidth="9.140625" defaultRowHeight="17.6" outlineLevelCol="7"/>
  <cols>
    <col min="1" max="1" width="24.765625" style="259" customWidth="1"/>
    <col min="2" max="2" width="41.0859375" style="260" customWidth="1"/>
    <col min="3" max="3" width="10.7890625" style="261" customWidth="1"/>
    <col min="4" max="4" width="12.140625" style="258" customWidth="1"/>
    <col min="5" max="5" width="15.5703125" style="258" customWidth="1"/>
    <col min="6" max="6" width="15.796875" style="262" customWidth="1"/>
    <col min="7" max="7" width="15.8125" style="258"/>
    <col min="8" max="8" width="22.59375" style="258" customWidth="1"/>
    <col min="9" max="9" width="12.6875" style="258"/>
    <col min="10" max="16384" width="9.140625" style="258"/>
  </cols>
  <sheetData>
    <row r="1" s="258" customFormat="1" ht="22" customHeight="1" spans="1:7">
      <c r="A1" s="263" t="s">
        <v>0</v>
      </c>
      <c r="B1" s="264" t="s">
        <v>1</v>
      </c>
      <c r="C1" s="265" t="s">
        <v>2</v>
      </c>
      <c r="D1" s="266" t="s">
        <v>3</v>
      </c>
      <c r="E1" s="270" t="s">
        <v>4</v>
      </c>
      <c r="F1" s="271" t="s">
        <v>5</v>
      </c>
      <c r="G1" s="272">
        <f>SUM(F:F)</f>
        <v>17483000</v>
      </c>
    </row>
    <row r="2" s="258" customFormat="1" ht="16.8" spans="1:6">
      <c r="A2" s="248">
        <v>46054</v>
      </c>
      <c r="B2" s="267" t="s">
        <v>6</v>
      </c>
      <c r="C2" s="237">
        <v>6</v>
      </c>
      <c r="D2" s="268">
        <v>95000</v>
      </c>
      <c r="E2" s="85">
        <f>D2*C2</f>
        <v>570000</v>
      </c>
      <c r="F2" s="244">
        <f>SUM(E2:E8)</f>
        <v>1257000</v>
      </c>
    </row>
    <row r="3" s="258" customFormat="1" ht="16.8" spans="1:6">
      <c r="A3" s="249"/>
      <c r="B3" s="267" t="s">
        <v>7</v>
      </c>
      <c r="C3" s="237">
        <v>4</v>
      </c>
      <c r="D3" s="268">
        <v>22000</v>
      </c>
      <c r="E3" s="85">
        <f t="shared" ref="E3:E8" si="0">D3*C3</f>
        <v>88000</v>
      </c>
      <c r="F3" s="245"/>
    </row>
    <row r="4" s="258" customFormat="1" ht="16.8" spans="1:6">
      <c r="A4" s="249"/>
      <c r="B4" s="267" t="s">
        <v>8</v>
      </c>
      <c r="C4" s="237">
        <v>1</v>
      </c>
      <c r="D4" s="268">
        <v>170000</v>
      </c>
      <c r="E4" s="85">
        <f t="shared" si="0"/>
        <v>170000</v>
      </c>
      <c r="F4" s="245"/>
    </row>
    <row r="5" s="258" customFormat="1" ht="16.8" spans="1:6">
      <c r="A5" s="249"/>
      <c r="B5" s="267" t="s">
        <v>9</v>
      </c>
      <c r="C5" s="237">
        <v>1</v>
      </c>
      <c r="D5" s="268">
        <v>270000</v>
      </c>
      <c r="E5" s="85">
        <f t="shared" si="0"/>
        <v>270000</v>
      </c>
      <c r="F5" s="245"/>
    </row>
    <row r="6" s="258" customFormat="1" ht="16.8" spans="1:6">
      <c r="A6" s="249"/>
      <c r="B6" s="267" t="s">
        <v>10</v>
      </c>
      <c r="C6" s="237">
        <v>3</v>
      </c>
      <c r="D6" s="268">
        <v>40000</v>
      </c>
      <c r="E6" s="85">
        <f t="shared" si="0"/>
        <v>120000</v>
      </c>
      <c r="F6" s="245"/>
    </row>
    <row r="7" s="258" customFormat="1" ht="16.8" spans="1:6">
      <c r="A7" s="249"/>
      <c r="B7" s="267" t="s">
        <v>11</v>
      </c>
      <c r="C7" s="237">
        <v>0.3</v>
      </c>
      <c r="D7" s="268">
        <v>80000</v>
      </c>
      <c r="E7" s="85">
        <f t="shared" si="0"/>
        <v>24000</v>
      </c>
      <c r="F7" s="245"/>
    </row>
    <row r="8" s="258" customFormat="1" ht="16.8" spans="1:6">
      <c r="A8" s="250"/>
      <c r="B8" s="267" t="s">
        <v>12</v>
      </c>
      <c r="C8" s="237">
        <v>1</v>
      </c>
      <c r="D8" s="268">
        <v>15000</v>
      </c>
      <c r="E8" s="85">
        <f t="shared" si="0"/>
        <v>15000</v>
      </c>
      <c r="F8" s="246"/>
    </row>
    <row r="9" s="258" customFormat="1" ht="16.8" spans="1:6">
      <c r="A9" s="248">
        <v>46055</v>
      </c>
      <c r="B9" s="267" t="s">
        <v>13</v>
      </c>
      <c r="C9" s="237">
        <v>0.5</v>
      </c>
      <c r="D9" s="268">
        <v>90000</v>
      </c>
      <c r="E9" s="85">
        <f t="shared" ref="E9:E32" si="1">D9*C9</f>
        <v>45000</v>
      </c>
      <c r="F9" s="244">
        <f>SUM(E9:E32)</f>
        <v>2575000</v>
      </c>
    </row>
    <row r="10" s="258" customFormat="1" ht="16.8" spans="1:6">
      <c r="A10" s="249"/>
      <c r="B10" s="267" t="s">
        <v>14</v>
      </c>
      <c r="C10" s="237">
        <v>2</v>
      </c>
      <c r="D10" s="268">
        <v>48000</v>
      </c>
      <c r="E10" s="85">
        <f t="shared" si="1"/>
        <v>96000</v>
      </c>
      <c r="F10" s="245"/>
    </row>
    <row r="11" s="258" customFormat="1" ht="16.8" spans="1:8">
      <c r="A11" s="249"/>
      <c r="B11" s="267" t="s">
        <v>15</v>
      </c>
      <c r="C11" s="237">
        <v>1</v>
      </c>
      <c r="D11" s="268">
        <v>110000</v>
      </c>
      <c r="E11" s="85">
        <f t="shared" si="1"/>
        <v>110000</v>
      </c>
      <c r="F11" s="245"/>
      <c r="H11" s="273"/>
    </row>
    <row r="12" s="258" customFormat="1" ht="16.8" spans="1:6">
      <c r="A12" s="249"/>
      <c r="B12" s="267" t="s">
        <v>16</v>
      </c>
      <c r="C12" s="237">
        <v>1</v>
      </c>
      <c r="D12" s="268">
        <v>38000</v>
      </c>
      <c r="E12" s="85">
        <f t="shared" si="1"/>
        <v>38000</v>
      </c>
      <c r="F12" s="245"/>
    </row>
    <row r="13" s="258" customFormat="1" ht="16.8" spans="1:6">
      <c r="A13" s="249"/>
      <c r="B13" s="267" t="s">
        <v>17</v>
      </c>
      <c r="C13" s="237">
        <v>1</v>
      </c>
      <c r="D13" s="268">
        <v>40000</v>
      </c>
      <c r="E13" s="85">
        <f t="shared" si="1"/>
        <v>40000</v>
      </c>
      <c r="F13" s="245"/>
    </row>
    <row r="14" s="258" customFormat="1" ht="16.8" spans="1:6">
      <c r="A14" s="249"/>
      <c r="B14" s="267" t="s">
        <v>18</v>
      </c>
      <c r="C14" s="237">
        <v>1</v>
      </c>
      <c r="D14" s="268">
        <v>210000</v>
      </c>
      <c r="E14" s="85">
        <f t="shared" si="1"/>
        <v>210000</v>
      </c>
      <c r="F14" s="245"/>
    </row>
    <row r="15" s="258" customFormat="1" ht="16.8" spans="1:6">
      <c r="A15" s="249"/>
      <c r="B15" s="267" t="s">
        <v>19</v>
      </c>
      <c r="C15" s="237">
        <v>2</v>
      </c>
      <c r="D15" s="268">
        <v>30000</v>
      </c>
      <c r="E15" s="85">
        <f t="shared" si="1"/>
        <v>60000</v>
      </c>
      <c r="F15" s="245"/>
    </row>
    <row r="16" s="258" customFormat="1" ht="16.8" spans="1:6">
      <c r="A16" s="249"/>
      <c r="B16" s="267" t="s">
        <v>20</v>
      </c>
      <c r="C16" s="237">
        <v>1</v>
      </c>
      <c r="D16" s="268">
        <v>70000</v>
      </c>
      <c r="E16" s="85">
        <f t="shared" si="1"/>
        <v>70000</v>
      </c>
      <c r="F16" s="245"/>
    </row>
    <row r="17" s="258" customFormat="1" ht="16.8" spans="1:6">
      <c r="A17" s="249"/>
      <c r="B17" s="267" t="s">
        <v>21</v>
      </c>
      <c r="C17" s="237">
        <v>2.18</v>
      </c>
      <c r="D17" s="268">
        <v>25000</v>
      </c>
      <c r="E17" s="85">
        <v>55000</v>
      </c>
      <c r="F17" s="245"/>
    </row>
    <row r="18" s="258" customFormat="1" ht="16.8" spans="1:6">
      <c r="A18" s="249"/>
      <c r="B18" s="267" t="s">
        <v>22</v>
      </c>
      <c r="C18" s="237">
        <v>1</v>
      </c>
      <c r="D18" s="268">
        <v>70000</v>
      </c>
      <c r="E18" s="85">
        <f t="shared" si="1"/>
        <v>70000</v>
      </c>
      <c r="F18" s="245"/>
    </row>
    <row r="19" s="258" customFormat="1" ht="16.8" spans="1:6">
      <c r="A19" s="249"/>
      <c r="B19" s="267" t="s">
        <v>23</v>
      </c>
      <c r="C19" s="237">
        <v>1</v>
      </c>
      <c r="D19" s="268">
        <v>35000</v>
      </c>
      <c r="E19" s="85">
        <f t="shared" si="1"/>
        <v>35000</v>
      </c>
      <c r="F19" s="245"/>
    </row>
    <row r="20" s="258" customFormat="1" ht="16.8" spans="1:6">
      <c r="A20" s="249"/>
      <c r="B20" s="267" t="s">
        <v>24</v>
      </c>
      <c r="C20" s="237">
        <v>1</v>
      </c>
      <c r="D20" s="268">
        <v>40000</v>
      </c>
      <c r="E20" s="85">
        <f t="shared" si="1"/>
        <v>40000</v>
      </c>
      <c r="F20" s="245"/>
    </row>
    <row r="21" s="258" customFormat="1" ht="16.8" spans="1:6">
      <c r="A21" s="249"/>
      <c r="B21" s="267" t="s">
        <v>25</v>
      </c>
      <c r="C21" s="237">
        <v>0.2</v>
      </c>
      <c r="D21" s="268">
        <v>30000</v>
      </c>
      <c r="E21" s="85">
        <f t="shared" si="1"/>
        <v>6000</v>
      </c>
      <c r="F21" s="245"/>
    </row>
    <row r="22" s="258" customFormat="1" ht="16.8" spans="1:6">
      <c r="A22" s="249"/>
      <c r="B22" s="267" t="s">
        <v>26</v>
      </c>
      <c r="C22" s="237">
        <v>2</v>
      </c>
      <c r="D22" s="268">
        <v>25000</v>
      </c>
      <c r="E22" s="85">
        <f t="shared" si="1"/>
        <v>50000</v>
      </c>
      <c r="F22" s="245"/>
    </row>
    <row r="23" s="258" customFormat="1" ht="16.8" spans="1:6">
      <c r="A23" s="249"/>
      <c r="B23" s="267" t="s">
        <v>27</v>
      </c>
      <c r="C23" s="237">
        <v>30</v>
      </c>
      <c r="D23" s="268">
        <v>1000</v>
      </c>
      <c r="E23" s="85">
        <f t="shared" si="1"/>
        <v>30000</v>
      </c>
      <c r="F23" s="245"/>
    </row>
    <row r="24" s="258" customFormat="1" ht="16.8" spans="1:6">
      <c r="A24" s="249"/>
      <c r="B24" s="267" t="s">
        <v>28</v>
      </c>
      <c r="C24" s="237">
        <v>1</v>
      </c>
      <c r="D24" s="268">
        <v>120000</v>
      </c>
      <c r="E24" s="85">
        <f t="shared" si="1"/>
        <v>120000</v>
      </c>
      <c r="F24" s="245"/>
    </row>
    <row r="25" s="258" customFormat="1" ht="16.8" spans="1:6">
      <c r="A25" s="249"/>
      <c r="B25" s="267" t="s">
        <v>29</v>
      </c>
      <c r="C25" s="237">
        <v>1</v>
      </c>
      <c r="D25" s="268">
        <v>230000</v>
      </c>
      <c r="E25" s="85">
        <f t="shared" si="1"/>
        <v>230000</v>
      </c>
      <c r="F25" s="245"/>
    </row>
    <row r="26" s="258" customFormat="1" ht="16.8" spans="1:6">
      <c r="A26" s="249"/>
      <c r="B26" s="267" t="s">
        <v>30</v>
      </c>
      <c r="C26" s="237">
        <v>3</v>
      </c>
      <c r="D26" s="268">
        <v>170000</v>
      </c>
      <c r="E26" s="85">
        <f t="shared" si="1"/>
        <v>510000</v>
      </c>
      <c r="F26" s="245"/>
    </row>
    <row r="27" s="258" customFormat="1" ht="16.8" spans="1:6">
      <c r="A27" s="249"/>
      <c r="B27" s="267" t="s">
        <v>31</v>
      </c>
      <c r="C27" s="237">
        <v>1</v>
      </c>
      <c r="D27" s="268">
        <v>100000</v>
      </c>
      <c r="E27" s="85">
        <f t="shared" si="1"/>
        <v>100000</v>
      </c>
      <c r="F27" s="245"/>
    </row>
    <row r="28" s="258" customFormat="1" ht="16.8" spans="1:6">
      <c r="A28" s="249"/>
      <c r="B28" s="267" t="s">
        <v>6</v>
      </c>
      <c r="C28" s="237">
        <v>2</v>
      </c>
      <c r="D28" s="268">
        <v>95000</v>
      </c>
      <c r="E28" s="85">
        <f t="shared" si="1"/>
        <v>190000</v>
      </c>
      <c r="F28" s="245"/>
    </row>
    <row r="29" s="258" customFormat="1" ht="16.8" spans="1:6">
      <c r="A29" s="249"/>
      <c r="B29" s="267" t="s">
        <v>32</v>
      </c>
      <c r="C29" s="237">
        <v>1</v>
      </c>
      <c r="D29" s="268">
        <v>275000</v>
      </c>
      <c r="E29" s="85">
        <f t="shared" si="1"/>
        <v>275000</v>
      </c>
      <c r="F29" s="245"/>
    </row>
    <row r="30" s="258" customFormat="1" ht="16.8" spans="1:6">
      <c r="A30" s="249"/>
      <c r="B30" s="267" t="s">
        <v>33</v>
      </c>
      <c r="C30" s="237">
        <v>2</v>
      </c>
      <c r="D30" s="268">
        <v>55000</v>
      </c>
      <c r="E30" s="85">
        <f t="shared" si="1"/>
        <v>110000</v>
      </c>
      <c r="F30" s="245"/>
    </row>
    <row r="31" s="258" customFormat="1" ht="16.8" spans="1:6">
      <c r="A31" s="249"/>
      <c r="B31" s="267" t="s">
        <v>34</v>
      </c>
      <c r="C31" s="237">
        <v>1</v>
      </c>
      <c r="D31" s="268">
        <v>30000</v>
      </c>
      <c r="E31" s="85">
        <f t="shared" si="1"/>
        <v>30000</v>
      </c>
      <c r="F31" s="245"/>
    </row>
    <row r="32" s="258" customFormat="1" ht="16.8" spans="1:6">
      <c r="A32" s="250"/>
      <c r="B32" s="267" t="s">
        <v>35</v>
      </c>
      <c r="C32" s="237">
        <v>3.65</v>
      </c>
      <c r="D32" s="268">
        <v>15000</v>
      </c>
      <c r="E32" s="85">
        <v>55000</v>
      </c>
      <c r="F32" s="246"/>
    </row>
    <row r="33" s="258" customFormat="1" ht="16.8" spans="1:6">
      <c r="A33" s="249">
        <v>46056</v>
      </c>
      <c r="B33" s="267" t="s">
        <v>36</v>
      </c>
      <c r="C33" s="237">
        <v>1</v>
      </c>
      <c r="D33" s="268">
        <v>395000</v>
      </c>
      <c r="E33" s="85">
        <f t="shared" ref="E33:E52" si="2">D33*C33</f>
        <v>395000</v>
      </c>
      <c r="F33" s="245">
        <f>SUM(E33:E41)</f>
        <v>1915000</v>
      </c>
    </row>
    <row r="34" s="258" customFormat="1" ht="16.8" spans="1:6">
      <c r="A34" s="249"/>
      <c r="B34" s="267" t="s">
        <v>37</v>
      </c>
      <c r="C34" s="237">
        <v>1</v>
      </c>
      <c r="D34" s="268">
        <v>160000</v>
      </c>
      <c r="E34" s="85">
        <f t="shared" si="2"/>
        <v>160000</v>
      </c>
      <c r="F34" s="245"/>
    </row>
    <row r="35" s="258" customFormat="1" ht="16.8" spans="1:6">
      <c r="A35" s="249"/>
      <c r="B35" s="267" t="s">
        <v>10</v>
      </c>
      <c r="C35" s="237">
        <v>3</v>
      </c>
      <c r="D35" s="268">
        <v>40000</v>
      </c>
      <c r="E35" s="85">
        <f t="shared" si="2"/>
        <v>120000</v>
      </c>
      <c r="F35" s="245"/>
    </row>
    <row r="36" s="258" customFormat="1" ht="16.8" spans="1:6">
      <c r="A36" s="249"/>
      <c r="B36" s="267" t="s">
        <v>38</v>
      </c>
      <c r="C36" s="237">
        <v>2</v>
      </c>
      <c r="D36" s="268">
        <v>120000</v>
      </c>
      <c r="E36" s="85">
        <f t="shared" si="2"/>
        <v>240000</v>
      </c>
      <c r="F36" s="245"/>
    </row>
    <row r="37" s="258" customFormat="1" ht="16.8" spans="1:6">
      <c r="A37" s="249"/>
      <c r="B37" s="267" t="s">
        <v>39</v>
      </c>
      <c r="C37" s="237">
        <v>1</v>
      </c>
      <c r="D37" s="268">
        <v>220000</v>
      </c>
      <c r="E37" s="85">
        <f t="shared" si="2"/>
        <v>220000</v>
      </c>
      <c r="F37" s="245"/>
    </row>
    <row r="38" s="258" customFormat="1" ht="16.8" spans="1:6">
      <c r="A38" s="249"/>
      <c r="B38" s="267" t="s">
        <v>6</v>
      </c>
      <c r="C38" s="237">
        <v>3</v>
      </c>
      <c r="D38" s="268">
        <v>95000</v>
      </c>
      <c r="E38" s="85">
        <f t="shared" si="2"/>
        <v>285000</v>
      </c>
      <c r="F38" s="245"/>
    </row>
    <row r="39" s="258" customFormat="1" ht="16.8" spans="1:6">
      <c r="A39" s="249"/>
      <c r="B39" s="267" t="s">
        <v>40</v>
      </c>
      <c r="C39" s="237">
        <v>1</v>
      </c>
      <c r="D39" s="268">
        <v>120000</v>
      </c>
      <c r="E39" s="85">
        <f t="shared" si="2"/>
        <v>120000</v>
      </c>
      <c r="F39" s="245"/>
    </row>
    <row r="40" s="258" customFormat="1" ht="16.8" spans="1:6">
      <c r="A40" s="249"/>
      <c r="B40" s="267" t="s">
        <v>41</v>
      </c>
      <c r="C40" s="237">
        <v>1</v>
      </c>
      <c r="D40" s="268">
        <v>195000</v>
      </c>
      <c r="E40" s="85">
        <f t="shared" si="2"/>
        <v>195000</v>
      </c>
      <c r="F40" s="245"/>
    </row>
    <row r="41" s="258" customFormat="1" ht="16.8" spans="1:6">
      <c r="A41" s="250"/>
      <c r="B41" s="267" t="s">
        <v>42</v>
      </c>
      <c r="C41" s="237">
        <v>4</v>
      </c>
      <c r="D41" s="268">
        <v>45000</v>
      </c>
      <c r="E41" s="85">
        <f t="shared" si="2"/>
        <v>180000</v>
      </c>
      <c r="F41" s="246"/>
    </row>
    <row r="42" s="258" customFormat="1" spans="1:6">
      <c r="A42" s="269">
        <v>46056</v>
      </c>
      <c r="B42" s="267" t="s">
        <v>17</v>
      </c>
      <c r="C42" s="237">
        <v>2</v>
      </c>
      <c r="D42" s="268">
        <v>40000</v>
      </c>
      <c r="E42" s="85">
        <f t="shared" si="2"/>
        <v>80000</v>
      </c>
      <c r="F42" s="254">
        <f>SUM(E42)</f>
        <v>80000</v>
      </c>
    </row>
    <row r="43" s="258" customFormat="1" spans="1:6">
      <c r="A43" s="269">
        <v>46057</v>
      </c>
      <c r="B43" s="267" t="s">
        <v>43</v>
      </c>
      <c r="C43" s="237">
        <v>2</v>
      </c>
      <c r="D43" s="268">
        <v>30000</v>
      </c>
      <c r="E43" s="85">
        <f t="shared" si="2"/>
        <v>60000</v>
      </c>
      <c r="F43" s="254">
        <f>SUM(E43)</f>
        <v>60000</v>
      </c>
    </row>
    <row r="44" s="258" customFormat="1" ht="16.8" spans="1:6">
      <c r="A44" s="248">
        <v>46057</v>
      </c>
      <c r="B44" s="267" t="s">
        <v>44</v>
      </c>
      <c r="C44" s="237">
        <v>1</v>
      </c>
      <c r="D44" s="268">
        <v>170000</v>
      </c>
      <c r="E44" s="85">
        <f t="shared" si="2"/>
        <v>170000</v>
      </c>
      <c r="F44" s="244">
        <f>SUM(E44:E47)</f>
        <v>423000</v>
      </c>
    </row>
    <row r="45" s="258" customFormat="1" ht="16.8" spans="1:6">
      <c r="A45" s="249"/>
      <c r="B45" s="267" t="s">
        <v>6</v>
      </c>
      <c r="C45" s="237">
        <v>2</v>
      </c>
      <c r="D45" s="268">
        <v>95000</v>
      </c>
      <c r="E45" s="85">
        <f t="shared" si="2"/>
        <v>190000</v>
      </c>
      <c r="F45" s="245"/>
    </row>
    <row r="46" s="258" customFormat="1" ht="16.8" spans="1:6">
      <c r="A46" s="249"/>
      <c r="B46" s="267" t="s">
        <v>45</v>
      </c>
      <c r="C46" s="237">
        <v>0.4</v>
      </c>
      <c r="D46" s="268">
        <v>20000</v>
      </c>
      <c r="E46" s="85">
        <f t="shared" si="2"/>
        <v>8000</v>
      </c>
      <c r="F46" s="245"/>
    </row>
    <row r="47" s="258" customFormat="1" ht="16.8" spans="1:6">
      <c r="A47" s="250"/>
      <c r="B47" s="267" t="s">
        <v>46</v>
      </c>
      <c r="C47" s="237">
        <v>1</v>
      </c>
      <c r="D47" s="268">
        <v>55000</v>
      </c>
      <c r="E47" s="85">
        <f t="shared" si="2"/>
        <v>55000</v>
      </c>
      <c r="F47" s="246"/>
    </row>
    <row r="48" s="258" customFormat="1" ht="16.8" spans="1:6">
      <c r="A48" s="248">
        <v>46057</v>
      </c>
      <c r="B48" s="267" t="s">
        <v>20</v>
      </c>
      <c r="C48" s="237">
        <v>1</v>
      </c>
      <c r="D48" s="268">
        <v>70000</v>
      </c>
      <c r="E48" s="85">
        <f t="shared" si="2"/>
        <v>70000</v>
      </c>
      <c r="F48" s="244">
        <f>SUM(E48:E49)</f>
        <v>145000</v>
      </c>
    </row>
    <row r="49" s="258" customFormat="1" ht="16.8" spans="1:6">
      <c r="A49" s="250"/>
      <c r="B49" s="267" t="s">
        <v>47</v>
      </c>
      <c r="C49" s="237">
        <v>1.865</v>
      </c>
      <c r="D49" s="268">
        <v>40000</v>
      </c>
      <c r="E49" s="85">
        <v>75000</v>
      </c>
      <c r="F49" s="246"/>
    </row>
    <row r="50" s="258" customFormat="1" ht="16.8" spans="1:6">
      <c r="A50" s="248">
        <v>46058</v>
      </c>
      <c r="B50" s="267" t="s">
        <v>41</v>
      </c>
      <c r="C50" s="237">
        <v>2</v>
      </c>
      <c r="D50" s="268">
        <v>195000</v>
      </c>
      <c r="E50" s="85">
        <f t="shared" si="2"/>
        <v>390000</v>
      </c>
      <c r="F50" s="244">
        <f>SUM(E50:E52)</f>
        <v>760000</v>
      </c>
    </row>
    <row r="51" s="258" customFormat="1" ht="16.8" spans="1:6">
      <c r="A51" s="249"/>
      <c r="B51" s="267" t="s">
        <v>44</v>
      </c>
      <c r="C51" s="237">
        <v>2</v>
      </c>
      <c r="D51" s="268">
        <v>170000</v>
      </c>
      <c r="E51" s="85">
        <f t="shared" si="2"/>
        <v>340000</v>
      </c>
      <c r="F51" s="245"/>
    </row>
    <row r="52" s="258" customFormat="1" ht="16.8" spans="1:6">
      <c r="A52" s="250"/>
      <c r="B52" s="267" t="s">
        <v>48</v>
      </c>
      <c r="C52" s="237">
        <v>2</v>
      </c>
      <c r="D52" s="268">
        <v>15000</v>
      </c>
      <c r="E52" s="85">
        <f t="shared" si="2"/>
        <v>30000</v>
      </c>
      <c r="F52" s="246"/>
    </row>
    <row r="53" s="258" customFormat="1" ht="16.8" spans="1:6">
      <c r="A53" s="248">
        <v>46059</v>
      </c>
      <c r="B53" s="267" t="s">
        <v>10</v>
      </c>
      <c r="C53" s="237">
        <v>3</v>
      </c>
      <c r="D53" s="268">
        <v>40000</v>
      </c>
      <c r="E53" s="85">
        <f t="shared" ref="E53:E59" si="3">D53*C53</f>
        <v>120000</v>
      </c>
      <c r="F53" s="244">
        <f>SUM(E53:E59)</f>
        <v>965000</v>
      </c>
    </row>
    <row r="54" s="258" customFormat="1" ht="16.8" spans="1:6">
      <c r="A54" s="249"/>
      <c r="B54" s="267" t="s">
        <v>49</v>
      </c>
      <c r="C54" s="237">
        <v>1</v>
      </c>
      <c r="D54" s="268">
        <v>90000</v>
      </c>
      <c r="E54" s="85">
        <f t="shared" si="3"/>
        <v>90000</v>
      </c>
      <c r="F54" s="245"/>
    </row>
    <row r="55" s="258" customFormat="1" ht="16.8" spans="1:6">
      <c r="A55" s="249"/>
      <c r="B55" s="267" t="s">
        <v>32</v>
      </c>
      <c r="C55" s="237">
        <v>1</v>
      </c>
      <c r="D55" s="268">
        <v>275000</v>
      </c>
      <c r="E55" s="85">
        <f t="shared" si="3"/>
        <v>275000</v>
      </c>
      <c r="F55" s="245"/>
    </row>
    <row r="56" s="258" customFormat="1" ht="16.8" spans="1:6">
      <c r="A56" s="249"/>
      <c r="B56" s="267" t="s">
        <v>6</v>
      </c>
      <c r="C56" s="237">
        <v>3</v>
      </c>
      <c r="D56" s="268">
        <v>95000</v>
      </c>
      <c r="E56" s="85">
        <f t="shared" si="3"/>
        <v>285000</v>
      </c>
      <c r="F56" s="245"/>
    </row>
    <row r="57" s="258" customFormat="1" ht="16.8" spans="1:6">
      <c r="A57" s="249"/>
      <c r="B57" s="267" t="s">
        <v>50</v>
      </c>
      <c r="C57" s="237">
        <v>1</v>
      </c>
      <c r="D57" s="268">
        <v>35000</v>
      </c>
      <c r="E57" s="85">
        <f t="shared" si="3"/>
        <v>35000</v>
      </c>
      <c r="F57" s="245"/>
    </row>
    <row r="58" s="258" customFormat="1" ht="16.8" spans="1:6">
      <c r="A58" s="249"/>
      <c r="B58" s="267" t="s">
        <v>31</v>
      </c>
      <c r="C58" s="237">
        <v>1</v>
      </c>
      <c r="D58" s="268">
        <v>100000</v>
      </c>
      <c r="E58" s="85">
        <f t="shared" si="3"/>
        <v>100000</v>
      </c>
      <c r="F58" s="245"/>
    </row>
    <row r="59" s="258" customFormat="1" ht="16.8" spans="1:6">
      <c r="A59" s="250"/>
      <c r="B59" s="267" t="s">
        <v>51</v>
      </c>
      <c r="C59" s="237">
        <v>4</v>
      </c>
      <c r="D59" s="268">
        <v>15000</v>
      </c>
      <c r="E59" s="85">
        <f t="shared" si="3"/>
        <v>60000</v>
      </c>
      <c r="F59" s="246"/>
    </row>
    <row r="60" s="258" customFormat="1" ht="16.8" spans="1:6">
      <c r="A60" s="248">
        <v>46060</v>
      </c>
      <c r="B60" s="267" t="s">
        <v>52</v>
      </c>
      <c r="C60" s="237">
        <v>2</v>
      </c>
      <c r="D60" s="268">
        <v>110000</v>
      </c>
      <c r="E60" s="85">
        <f t="shared" ref="E60:E67" si="4">D60*C60</f>
        <v>220000</v>
      </c>
      <c r="F60" s="244">
        <f>SUM(E60:E67)</f>
        <v>1415000</v>
      </c>
    </row>
    <row r="61" s="258" customFormat="1" ht="16.8" spans="1:6">
      <c r="A61" s="249"/>
      <c r="B61" s="267" t="s">
        <v>53</v>
      </c>
      <c r="C61" s="237">
        <v>2</v>
      </c>
      <c r="D61" s="268">
        <v>20000</v>
      </c>
      <c r="E61" s="85">
        <f t="shared" si="4"/>
        <v>40000</v>
      </c>
      <c r="F61" s="245"/>
    </row>
    <row r="62" s="258" customFormat="1" ht="16.8" spans="1:6">
      <c r="A62" s="249"/>
      <c r="B62" s="267" t="s">
        <v>54</v>
      </c>
      <c r="C62" s="237">
        <v>2</v>
      </c>
      <c r="D62" s="268">
        <v>200000</v>
      </c>
      <c r="E62" s="85">
        <f t="shared" si="4"/>
        <v>400000</v>
      </c>
      <c r="F62" s="245"/>
    </row>
    <row r="63" s="258" customFormat="1" ht="16.8" spans="1:6">
      <c r="A63" s="249"/>
      <c r="B63" s="267" t="s">
        <v>55</v>
      </c>
      <c r="C63" s="237">
        <v>2</v>
      </c>
      <c r="D63" s="268">
        <v>20000</v>
      </c>
      <c r="E63" s="85">
        <f t="shared" si="4"/>
        <v>40000</v>
      </c>
      <c r="F63" s="245"/>
    </row>
    <row r="64" s="258" customFormat="1" ht="16.8" spans="1:6">
      <c r="A64" s="249"/>
      <c r="B64" s="267" t="s">
        <v>56</v>
      </c>
      <c r="C64" s="237">
        <v>2</v>
      </c>
      <c r="D64" s="268">
        <v>25000</v>
      </c>
      <c r="E64" s="85">
        <f t="shared" si="4"/>
        <v>50000</v>
      </c>
      <c r="F64" s="245"/>
    </row>
    <row r="65" s="258" customFormat="1" ht="16.8" spans="1:6">
      <c r="A65" s="249"/>
      <c r="B65" s="267" t="s">
        <v>57</v>
      </c>
      <c r="C65" s="237">
        <v>2</v>
      </c>
      <c r="D65" s="268">
        <v>20000</v>
      </c>
      <c r="E65" s="85">
        <f t="shared" si="4"/>
        <v>40000</v>
      </c>
      <c r="F65" s="245"/>
    </row>
    <row r="66" s="258" customFormat="1" ht="16.8" spans="1:6">
      <c r="A66" s="249"/>
      <c r="B66" s="267" t="s">
        <v>30</v>
      </c>
      <c r="C66" s="237">
        <v>2</v>
      </c>
      <c r="D66" s="268">
        <v>170000</v>
      </c>
      <c r="E66" s="85">
        <f t="shared" si="4"/>
        <v>340000</v>
      </c>
      <c r="F66" s="245"/>
    </row>
    <row r="67" s="258" customFormat="1" ht="16.8" spans="1:6">
      <c r="A67" s="250"/>
      <c r="B67" s="267" t="s">
        <v>6</v>
      </c>
      <c r="C67" s="237">
        <v>3</v>
      </c>
      <c r="D67" s="268">
        <v>95000</v>
      </c>
      <c r="E67" s="85">
        <f t="shared" si="4"/>
        <v>285000</v>
      </c>
      <c r="F67" s="246"/>
    </row>
    <row r="68" s="258" customFormat="1" ht="16.8" spans="1:6">
      <c r="A68" s="248">
        <v>46061</v>
      </c>
      <c r="B68" s="267" t="s">
        <v>58</v>
      </c>
      <c r="C68" s="237">
        <v>1</v>
      </c>
      <c r="D68" s="268">
        <v>15000</v>
      </c>
      <c r="E68" s="85">
        <f t="shared" ref="E68:E82" si="5">D68*C68</f>
        <v>15000</v>
      </c>
      <c r="F68" s="244">
        <f>SUM(E68:E82)</f>
        <v>1759000</v>
      </c>
    </row>
    <row r="69" s="258" customFormat="1" ht="16.8" spans="1:6">
      <c r="A69" s="249"/>
      <c r="B69" s="267" t="s">
        <v>59</v>
      </c>
      <c r="C69" s="237">
        <v>1</v>
      </c>
      <c r="D69" s="268">
        <v>330000</v>
      </c>
      <c r="E69" s="85">
        <f t="shared" si="5"/>
        <v>330000</v>
      </c>
      <c r="F69" s="245"/>
    </row>
    <row r="70" s="258" customFormat="1" ht="16.8" spans="1:6">
      <c r="A70" s="249"/>
      <c r="B70" s="267" t="s">
        <v>8</v>
      </c>
      <c r="C70" s="237">
        <v>1</v>
      </c>
      <c r="D70" s="268">
        <v>170000</v>
      </c>
      <c r="E70" s="85">
        <f t="shared" si="5"/>
        <v>170000</v>
      </c>
      <c r="F70" s="245"/>
    </row>
    <row r="71" s="258" customFormat="1" ht="16.8" spans="1:6">
      <c r="A71" s="249"/>
      <c r="B71" s="267" t="s">
        <v>6</v>
      </c>
      <c r="C71" s="237">
        <v>4</v>
      </c>
      <c r="D71" s="268">
        <v>95000</v>
      </c>
      <c r="E71" s="85">
        <f t="shared" si="5"/>
        <v>380000</v>
      </c>
      <c r="F71" s="245"/>
    </row>
    <row r="72" s="258" customFormat="1" ht="16.8" spans="1:6">
      <c r="A72" s="249"/>
      <c r="B72" s="267" t="s">
        <v>60</v>
      </c>
      <c r="C72" s="237">
        <v>1</v>
      </c>
      <c r="D72" s="268">
        <v>215000</v>
      </c>
      <c r="E72" s="85">
        <f t="shared" si="5"/>
        <v>215000</v>
      </c>
      <c r="F72" s="245"/>
    </row>
    <row r="73" s="258" customFormat="1" ht="16.8" spans="1:6">
      <c r="A73" s="249"/>
      <c r="B73" s="267" t="s">
        <v>30</v>
      </c>
      <c r="C73" s="237">
        <v>1</v>
      </c>
      <c r="D73" s="268">
        <v>45000</v>
      </c>
      <c r="E73" s="85">
        <f t="shared" si="5"/>
        <v>45000</v>
      </c>
      <c r="F73" s="245"/>
    </row>
    <row r="74" s="258" customFormat="1" ht="16.8" spans="1:6">
      <c r="A74" s="249"/>
      <c r="B74" s="267" t="s">
        <v>61</v>
      </c>
      <c r="C74" s="237">
        <v>1</v>
      </c>
      <c r="D74" s="268">
        <v>170000</v>
      </c>
      <c r="E74" s="85">
        <f t="shared" si="5"/>
        <v>170000</v>
      </c>
      <c r="F74" s="245"/>
    </row>
    <row r="75" s="258" customFormat="1" ht="16.8" spans="1:6">
      <c r="A75" s="249"/>
      <c r="B75" s="267" t="s">
        <v>62</v>
      </c>
      <c r="C75" s="237">
        <v>3</v>
      </c>
      <c r="D75" s="268">
        <v>55000</v>
      </c>
      <c r="E75" s="85">
        <f t="shared" si="5"/>
        <v>165000</v>
      </c>
      <c r="F75" s="245"/>
    </row>
    <row r="76" s="258" customFormat="1" ht="16.8" spans="1:6">
      <c r="A76" s="249"/>
      <c r="B76" s="267" t="s">
        <v>63</v>
      </c>
      <c r="C76" s="237">
        <v>2</v>
      </c>
      <c r="D76" s="268">
        <v>30000</v>
      </c>
      <c r="E76" s="85">
        <f t="shared" si="5"/>
        <v>60000</v>
      </c>
      <c r="F76" s="245"/>
    </row>
    <row r="77" s="258" customFormat="1" ht="16.8" spans="1:6">
      <c r="A77" s="249"/>
      <c r="B77" s="267" t="s">
        <v>64</v>
      </c>
      <c r="C77" s="237">
        <v>5</v>
      </c>
      <c r="D77" s="268">
        <v>5000</v>
      </c>
      <c r="E77" s="85">
        <f t="shared" si="5"/>
        <v>25000</v>
      </c>
      <c r="F77" s="245"/>
    </row>
    <row r="78" s="258" customFormat="1" ht="16.8" spans="1:6">
      <c r="A78" s="249"/>
      <c r="B78" s="267" t="s">
        <v>56</v>
      </c>
      <c r="C78" s="237">
        <v>2</v>
      </c>
      <c r="D78" s="268">
        <v>25000</v>
      </c>
      <c r="E78" s="85">
        <f t="shared" si="5"/>
        <v>50000</v>
      </c>
      <c r="F78" s="245"/>
    </row>
    <row r="79" s="258" customFormat="1" ht="16.8" spans="1:6">
      <c r="A79" s="249"/>
      <c r="B79" s="267" t="s">
        <v>65</v>
      </c>
      <c r="C79" s="237">
        <v>1</v>
      </c>
      <c r="D79" s="268">
        <v>20000</v>
      </c>
      <c r="E79" s="85">
        <f t="shared" si="5"/>
        <v>20000</v>
      </c>
      <c r="F79" s="245"/>
    </row>
    <row r="80" s="258" customFormat="1" ht="16.8" spans="1:6">
      <c r="A80" s="249"/>
      <c r="B80" s="267" t="s">
        <v>66</v>
      </c>
      <c r="C80" s="237">
        <v>3</v>
      </c>
      <c r="D80" s="268">
        <v>20000</v>
      </c>
      <c r="E80" s="85">
        <f t="shared" si="5"/>
        <v>60000</v>
      </c>
      <c r="F80" s="245"/>
    </row>
    <row r="81" s="258" customFormat="1" ht="16.8" spans="1:6">
      <c r="A81" s="249"/>
      <c r="B81" s="267" t="s">
        <v>48</v>
      </c>
      <c r="C81" s="237">
        <v>2</v>
      </c>
      <c r="D81" s="268">
        <v>20000</v>
      </c>
      <c r="E81" s="85">
        <f t="shared" si="5"/>
        <v>40000</v>
      </c>
      <c r="F81" s="245"/>
    </row>
    <row r="82" s="258" customFormat="1" ht="16.8" spans="1:6">
      <c r="A82" s="250"/>
      <c r="B82" s="267" t="s">
        <v>67</v>
      </c>
      <c r="C82" s="237">
        <v>0.3</v>
      </c>
      <c r="D82" s="268">
        <v>45000</v>
      </c>
      <c r="E82" s="85">
        <v>14000</v>
      </c>
      <c r="F82" s="246"/>
    </row>
    <row r="83" s="258" customFormat="1" ht="16.8" spans="1:6">
      <c r="A83" s="249">
        <v>46062</v>
      </c>
      <c r="B83" s="267" t="s">
        <v>19</v>
      </c>
      <c r="C83" s="237">
        <v>2</v>
      </c>
      <c r="D83" s="268">
        <v>30000</v>
      </c>
      <c r="E83" s="85">
        <f>D83*C83</f>
        <v>60000</v>
      </c>
      <c r="F83" s="245">
        <f>SUM(E83:E87)</f>
        <v>432000</v>
      </c>
    </row>
    <row r="84" s="258" customFormat="1" ht="16.8" spans="1:6">
      <c r="A84" s="249"/>
      <c r="B84" s="267" t="s">
        <v>44</v>
      </c>
      <c r="C84" s="237">
        <v>1</v>
      </c>
      <c r="D84" s="268">
        <v>170000</v>
      </c>
      <c r="E84" s="85">
        <f>D84*C84</f>
        <v>170000</v>
      </c>
      <c r="F84" s="245"/>
    </row>
    <row r="85" s="258" customFormat="1" ht="16.8" spans="1:6">
      <c r="A85" s="249"/>
      <c r="B85" s="267" t="s">
        <v>14</v>
      </c>
      <c r="C85" s="237">
        <v>2</v>
      </c>
      <c r="D85" s="268">
        <v>48000</v>
      </c>
      <c r="E85" s="85">
        <f>D85*C85</f>
        <v>96000</v>
      </c>
      <c r="F85" s="245"/>
    </row>
    <row r="86" s="258" customFormat="1" ht="16.8" spans="1:6">
      <c r="A86" s="249"/>
      <c r="B86" s="267" t="s">
        <v>68</v>
      </c>
      <c r="C86" s="237">
        <v>2</v>
      </c>
      <c r="D86" s="268">
        <v>40000</v>
      </c>
      <c r="E86" s="85">
        <f>D86*C86</f>
        <v>80000</v>
      </c>
      <c r="F86" s="245"/>
    </row>
    <row r="87" s="258" customFormat="1" ht="16.8" spans="1:6">
      <c r="A87" s="250"/>
      <c r="B87" s="267" t="s">
        <v>69</v>
      </c>
      <c r="C87" s="237">
        <v>0.3</v>
      </c>
      <c r="D87" s="268">
        <v>85000</v>
      </c>
      <c r="E87" s="85">
        <v>26000</v>
      </c>
      <c r="F87" s="246"/>
    </row>
    <row r="88" s="258" customFormat="1" spans="1:6">
      <c r="A88" s="250">
        <v>46062</v>
      </c>
      <c r="B88" s="267" t="s">
        <v>47</v>
      </c>
      <c r="C88" s="237">
        <v>2.255</v>
      </c>
      <c r="D88" s="268">
        <v>50000</v>
      </c>
      <c r="E88" s="85">
        <f>D88*C88</f>
        <v>112750</v>
      </c>
      <c r="F88" s="274">
        <v>113000</v>
      </c>
    </row>
    <row r="89" s="258" customFormat="1" spans="1:6">
      <c r="A89" s="250">
        <v>46062</v>
      </c>
      <c r="B89" s="267" t="s">
        <v>48</v>
      </c>
      <c r="C89" s="237">
        <v>3</v>
      </c>
      <c r="D89" s="268">
        <v>20000</v>
      </c>
      <c r="E89" s="85">
        <f>D89*C89</f>
        <v>60000</v>
      </c>
      <c r="F89" s="274">
        <f>SUM(E89)</f>
        <v>60000</v>
      </c>
    </row>
    <row r="90" s="258" customFormat="1" spans="1:6">
      <c r="A90" s="269">
        <v>46063</v>
      </c>
      <c r="B90" s="267" t="s">
        <v>70</v>
      </c>
      <c r="C90" s="237">
        <v>3</v>
      </c>
      <c r="D90" s="268">
        <v>170000</v>
      </c>
      <c r="E90" s="85">
        <f>D90*C90</f>
        <v>510000</v>
      </c>
      <c r="F90" s="254">
        <f>SUM(E90)</f>
        <v>510000</v>
      </c>
    </row>
    <row r="91" s="258" customFormat="1" ht="16.8" spans="1:6">
      <c r="A91" s="248">
        <v>46064</v>
      </c>
      <c r="B91" s="267" t="s">
        <v>59</v>
      </c>
      <c r="C91" s="237">
        <v>1</v>
      </c>
      <c r="D91" s="268">
        <v>300000</v>
      </c>
      <c r="E91" s="85">
        <f t="shared" ref="E91:E103" si="6">D91*C91</f>
        <v>300000</v>
      </c>
      <c r="F91" s="244">
        <f>SUM(E91:E99)</f>
        <v>1850000</v>
      </c>
    </row>
    <row r="92" s="258" customFormat="1" ht="16.8" spans="1:6">
      <c r="A92" s="249"/>
      <c r="B92" s="267" t="s">
        <v>39</v>
      </c>
      <c r="C92" s="237">
        <v>1</v>
      </c>
      <c r="D92" s="268">
        <v>220000</v>
      </c>
      <c r="E92" s="85">
        <f t="shared" si="6"/>
        <v>220000</v>
      </c>
      <c r="F92" s="245"/>
    </row>
    <row r="93" s="258" customFormat="1" ht="16.8" spans="1:6">
      <c r="A93" s="249"/>
      <c r="B93" s="267" t="s">
        <v>49</v>
      </c>
      <c r="C93" s="237">
        <v>2</v>
      </c>
      <c r="D93" s="268">
        <v>90000</v>
      </c>
      <c r="E93" s="85">
        <f t="shared" si="6"/>
        <v>180000</v>
      </c>
      <c r="F93" s="245"/>
    </row>
    <row r="94" s="258" customFormat="1" ht="16.8" spans="1:6">
      <c r="A94" s="249"/>
      <c r="B94" s="267" t="s">
        <v>6</v>
      </c>
      <c r="C94" s="237">
        <v>2</v>
      </c>
      <c r="D94" s="268">
        <v>95000</v>
      </c>
      <c r="E94" s="85">
        <f t="shared" si="6"/>
        <v>190000</v>
      </c>
      <c r="F94" s="245"/>
    </row>
    <row r="95" s="258" customFormat="1" ht="16.8" spans="1:6">
      <c r="A95" s="249"/>
      <c r="B95" s="267" t="s">
        <v>30</v>
      </c>
      <c r="C95" s="237">
        <v>1</v>
      </c>
      <c r="D95" s="268">
        <v>170000</v>
      </c>
      <c r="E95" s="85">
        <f t="shared" si="6"/>
        <v>170000</v>
      </c>
      <c r="F95" s="245"/>
    </row>
    <row r="96" s="258" customFormat="1" ht="16.8" spans="1:6">
      <c r="A96" s="249"/>
      <c r="B96" s="267" t="s">
        <v>18</v>
      </c>
      <c r="C96" s="237">
        <v>1</v>
      </c>
      <c r="D96" s="268">
        <v>210000</v>
      </c>
      <c r="E96" s="85">
        <f t="shared" si="6"/>
        <v>210000</v>
      </c>
      <c r="F96" s="245"/>
    </row>
    <row r="97" s="258" customFormat="1" ht="16.8" spans="1:6">
      <c r="A97" s="249"/>
      <c r="B97" s="267" t="s">
        <v>38</v>
      </c>
      <c r="C97" s="237">
        <v>3</v>
      </c>
      <c r="D97" s="268">
        <v>120000</v>
      </c>
      <c r="E97" s="85">
        <f t="shared" si="6"/>
        <v>360000</v>
      </c>
      <c r="F97" s="245"/>
    </row>
    <row r="98" s="258" customFormat="1" ht="16.8" spans="1:6">
      <c r="A98" s="249"/>
      <c r="B98" s="267" t="s">
        <v>71</v>
      </c>
      <c r="C98" s="237">
        <v>3</v>
      </c>
      <c r="D98" s="268">
        <v>50000</v>
      </c>
      <c r="E98" s="85">
        <f t="shared" si="6"/>
        <v>150000</v>
      </c>
      <c r="F98" s="245"/>
    </row>
    <row r="99" s="258" customFormat="1" ht="16.8" spans="1:6">
      <c r="A99" s="250"/>
      <c r="B99" s="267" t="s">
        <v>72</v>
      </c>
      <c r="C99" s="237">
        <v>1</v>
      </c>
      <c r="D99" s="268">
        <v>70000</v>
      </c>
      <c r="E99" s="85">
        <f t="shared" si="6"/>
        <v>70000</v>
      </c>
      <c r="F99" s="246"/>
    </row>
    <row r="100" s="258" customFormat="1" ht="16.8" spans="1:6">
      <c r="A100" s="248">
        <v>46065</v>
      </c>
      <c r="B100" s="267" t="s">
        <v>37</v>
      </c>
      <c r="C100" s="237">
        <v>1</v>
      </c>
      <c r="D100" s="268">
        <v>160000</v>
      </c>
      <c r="E100" s="85">
        <f t="shared" si="6"/>
        <v>160000</v>
      </c>
      <c r="F100" s="244">
        <f>SUM(E100:E103)</f>
        <v>840000</v>
      </c>
    </row>
    <row r="101" s="258" customFormat="1" ht="16.8" spans="1:6">
      <c r="A101" s="249"/>
      <c r="B101" s="267" t="s">
        <v>30</v>
      </c>
      <c r="C101" s="237">
        <v>1</v>
      </c>
      <c r="D101" s="268">
        <v>170000</v>
      </c>
      <c r="E101" s="85">
        <f t="shared" si="6"/>
        <v>170000</v>
      </c>
      <c r="F101" s="245"/>
    </row>
    <row r="102" s="258" customFormat="1" ht="16.8" spans="1:6">
      <c r="A102" s="249"/>
      <c r="B102" s="267" t="s">
        <v>6</v>
      </c>
      <c r="C102" s="237">
        <v>2</v>
      </c>
      <c r="D102" s="268">
        <v>95000</v>
      </c>
      <c r="E102" s="85">
        <f t="shared" si="6"/>
        <v>190000</v>
      </c>
      <c r="F102" s="245"/>
    </row>
    <row r="103" s="258" customFormat="1" ht="16.8" spans="1:6">
      <c r="A103" s="250"/>
      <c r="B103" s="267" t="s">
        <v>73</v>
      </c>
      <c r="C103" s="237">
        <v>2</v>
      </c>
      <c r="D103" s="268">
        <v>160000</v>
      </c>
      <c r="E103" s="85">
        <f t="shared" si="6"/>
        <v>320000</v>
      </c>
      <c r="F103" s="246"/>
    </row>
    <row r="104" s="258" customFormat="1" ht="16.8" spans="1:6">
      <c r="A104" s="248">
        <v>46066</v>
      </c>
      <c r="B104" s="267" t="s">
        <v>12</v>
      </c>
      <c r="C104" s="237">
        <v>3</v>
      </c>
      <c r="D104" s="268">
        <v>5000</v>
      </c>
      <c r="E104" s="85">
        <f t="shared" ref="E104:E115" si="7">D104*C104</f>
        <v>15000</v>
      </c>
      <c r="F104" s="244">
        <f>SUM(E104:E110)</f>
        <v>669000</v>
      </c>
    </row>
    <row r="105" s="258" customFormat="1" ht="16.8" spans="1:6">
      <c r="A105" s="249"/>
      <c r="B105" s="267" t="s">
        <v>51</v>
      </c>
      <c r="C105" s="237">
        <v>4</v>
      </c>
      <c r="D105" s="268">
        <v>15000</v>
      </c>
      <c r="E105" s="85">
        <f t="shared" si="7"/>
        <v>60000</v>
      </c>
      <c r="F105" s="245"/>
    </row>
    <row r="106" s="258" customFormat="1" ht="16.8" spans="1:6">
      <c r="A106" s="249"/>
      <c r="B106" s="267" t="s">
        <v>31</v>
      </c>
      <c r="C106" s="237">
        <v>3</v>
      </c>
      <c r="D106" s="268">
        <v>100000</v>
      </c>
      <c r="E106" s="85">
        <f t="shared" si="7"/>
        <v>300000</v>
      </c>
      <c r="F106" s="245"/>
    </row>
    <row r="107" s="258" customFormat="1" ht="16.8" spans="1:6">
      <c r="A107" s="249"/>
      <c r="B107" s="267" t="s">
        <v>50</v>
      </c>
      <c r="C107" s="237">
        <v>2</v>
      </c>
      <c r="D107" s="268">
        <v>35000</v>
      </c>
      <c r="E107" s="85">
        <f t="shared" si="7"/>
        <v>70000</v>
      </c>
      <c r="F107" s="245"/>
    </row>
    <row r="108" s="258" customFormat="1" ht="16.8" spans="1:6">
      <c r="A108" s="249"/>
      <c r="B108" s="267" t="s">
        <v>74</v>
      </c>
      <c r="C108" s="237">
        <v>1</v>
      </c>
      <c r="D108" s="268">
        <v>75000</v>
      </c>
      <c r="E108" s="85">
        <f t="shared" si="7"/>
        <v>75000</v>
      </c>
      <c r="F108" s="245"/>
    </row>
    <row r="109" s="258" customFormat="1" ht="16.8" spans="1:6">
      <c r="A109" s="249"/>
      <c r="B109" s="267" t="s">
        <v>75</v>
      </c>
      <c r="C109" s="237">
        <v>0.425</v>
      </c>
      <c r="D109" s="268">
        <v>115000</v>
      </c>
      <c r="E109" s="85">
        <v>49000</v>
      </c>
      <c r="F109" s="245"/>
    </row>
    <row r="110" s="258" customFormat="1" ht="16.8" spans="1:6">
      <c r="A110" s="250"/>
      <c r="B110" s="267" t="s">
        <v>76</v>
      </c>
      <c r="C110" s="237">
        <v>1</v>
      </c>
      <c r="D110" s="268">
        <v>100000</v>
      </c>
      <c r="E110" s="85">
        <f t="shared" si="7"/>
        <v>100000</v>
      </c>
      <c r="F110" s="246"/>
    </row>
    <row r="111" s="258" customFormat="1" ht="16.8" spans="1:6">
      <c r="A111" s="248">
        <v>46067</v>
      </c>
      <c r="B111" s="267" t="s">
        <v>77</v>
      </c>
      <c r="C111" s="237">
        <v>2</v>
      </c>
      <c r="D111" s="268">
        <v>75000</v>
      </c>
      <c r="E111" s="85">
        <f t="shared" si="7"/>
        <v>150000</v>
      </c>
      <c r="F111" s="244">
        <f>SUM(E111:E115)</f>
        <v>466000</v>
      </c>
    </row>
    <row r="112" s="258" customFormat="1" ht="16.8" spans="1:6">
      <c r="A112" s="249"/>
      <c r="B112" s="267" t="s">
        <v>78</v>
      </c>
      <c r="C112" s="237">
        <v>0.3</v>
      </c>
      <c r="D112" s="268">
        <v>150000</v>
      </c>
      <c r="E112" s="85">
        <f t="shared" si="7"/>
        <v>45000</v>
      </c>
      <c r="F112" s="245"/>
    </row>
    <row r="113" s="258" customFormat="1" ht="16.8" spans="1:6">
      <c r="A113" s="249"/>
      <c r="B113" s="267" t="s">
        <v>75</v>
      </c>
      <c r="C113" s="237">
        <v>0.4</v>
      </c>
      <c r="D113" s="268">
        <v>100000</v>
      </c>
      <c r="E113" s="85">
        <f t="shared" si="7"/>
        <v>40000</v>
      </c>
      <c r="F113" s="245"/>
    </row>
    <row r="114" s="258" customFormat="1" ht="16.8" spans="1:6">
      <c r="A114" s="249"/>
      <c r="B114" s="267" t="s">
        <v>7</v>
      </c>
      <c r="C114" s="237">
        <v>3</v>
      </c>
      <c r="D114" s="268">
        <v>22000</v>
      </c>
      <c r="E114" s="85">
        <f t="shared" si="7"/>
        <v>66000</v>
      </c>
      <c r="F114" s="245"/>
    </row>
    <row r="115" s="258" customFormat="1" ht="16.8" spans="1:6">
      <c r="A115" s="250"/>
      <c r="B115" s="267" t="s">
        <v>46</v>
      </c>
      <c r="C115" s="237">
        <v>3</v>
      </c>
      <c r="D115" s="268">
        <v>55000</v>
      </c>
      <c r="E115" s="85">
        <f t="shared" si="7"/>
        <v>165000</v>
      </c>
      <c r="F115" s="246"/>
    </row>
    <row r="116" s="258" customFormat="1" ht="16.8" spans="1:6">
      <c r="A116" s="248">
        <v>46068</v>
      </c>
      <c r="B116" s="267" t="s">
        <v>79</v>
      </c>
      <c r="C116" s="237">
        <v>1</v>
      </c>
      <c r="D116" s="268">
        <v>27000</v>
      </c>
      <c r="E116" s="85">
        <f t="shared" ref="E116:E128" si="8">D116*C116</f>
        <v>27000</v>
      </c>
      <c r="F116" s="244">
        <f>SUM(E116:E123)</f>
        <v>621000</v>
      </c>
    </row>
    <row r="117" s="258" customFormat="1" ht="16.8" spans="1:6">
      <c r="A117" s="249"/>
      <c r="B117" s="267" t="s">
        <v>48</v>
      </c>
      <c r="C117" s="237">
        <v>1</v>
      </c>
      <c r="D117" s="268">
        <v>20000</v>
      </c>
      <c r="E117" s="85">
        <f t="shared" si="8"/>
        <v>20000</v>
      </c>
      <c r="F117" s="245"/>
    </row>
    <row r="118" s="258" customFormat="1" ht="16.8" spans="1:6">
      <c r="A118" s="249"/>
      <c r="B118" s="267" t="s">
        <v>80</v>
      </c>
      <c r="C118" s="237">
        <v>1</v>
      </c>
      <c r="D118" s="268">
        <v>60000</v>
      </c>
      <c r="E118" s="85">
        <f t="shared" si="8"/>
        <v>60000</v>
      </c>
      <c r="F118" s="245"/>
    </row>
    <row r="119" s="258" customFormat="1" ht="16.8" spans="1:6">
      <c r="A119" s="249"/>
      <c r="B119" s="267" t="s">
        <v>81</v>
      </c>
      <c r="C119" s="237">
        <v>1</v>
      </c>
      <c r="D119" s="268">
        <v>130000</v>
      </c>
      <c r="E119" s="85">
        <f t="shared" si="8"/>
        <v>130000</v>
      </c>
      <c r="F119" s="245"/>
    </row>
    <row r="120" s="258" customFormat="1" ht="16.8" spans="1:6">
      <c r="A120" s="249"/>
      <c r="B120" s="267" t="s">
        <v>26</v>
      </c>
      <c r="C120" s="237">
        <v>1</v>
      </c>
      <c r="D120" s="268">
        <v>25000</v>
      </c>
      <c r="E120" s="85">
        <f t="shared" si="8"/>
        <v>25000</v>
      </c>
      <c r="F120" s="245"/>
    </row>
    <row r="121" s="258" customFormat="1" ht="16.8" spans="1:6">
      <c r="A121" s="249"/>
      <c r="B121" s="267" t="s">
        <v>82</v>
      </c>
      <c r="C121" s="237">
        <v>18</v>
      </c>
      <c r="D121" s="268">
        <v>2000</v>
      </c>
      <c r="E121" s="85">
        <f t="shared" si="8"/>
        <v>36000</v>
      </c>
      <c r="F121" s="245"/>
    </row>
    <row r="122" s="258" customFormat="1" ht="16.8" spans="1:6">
      <c r="A122" s="249"/>
      <c r="B122" s="267" t="s">
        <v>32</v>
      </c>
      <c r="C122" s="237">
        <v>1</v>
      </c>
      <c r="D122" s="268">
        <v>275000</v>
      </c>
      <c r="E122" s="85">
        <f t="shared" si="8"/>
        <v>275000</v>
      </c>
      <c r="F122" s="245"/>
    </row>
    <row r="123" s="258" customFormat="1" ht="16.8" spans="1:6">
      <c r="A123" s="250"/>
      <c r="B123" s="267" t="s">
        <v>14</v>
      </c>
      <c r="C123" s="237">
        <v>1</v>
      </c>
      <c r="D123" s="268">
        <v>48000</v>
      </c>
      <c r="E123" s="85">
        <f t="shared" si="8"/>
        <v>48000</v>
      </c>
      <c r="F123" s="246"/>
    </row>
    <row r="124" s="258" customFormat="1" ht="16.8" spans="1:6">
      <c r="A124" s="248">
        <v>46069</v>
      </c>
      <c r="B124" s="267" t="s">
        <v>14</v>
      </c>
      <c r="C124" s="237">
        <v>1</v>
      </c>
      <c r="D124" s="268">
        <v>48000</v>
      </c>
      <c r="E124" s="85">
        <f t="shared" si="8"/>
        <v>48000</v>
      </c>
      <c r="F124" s="244">
        <f>SUM(E124:E128)</f>
        <v>568000</v>
      </c>
    </row>
    <row r="125" s="258" customFormat="1" ht="16.8" spans="1:6">
      <c r="A125" s="249"/>
      <c r="B125" s="267" t="s">
        <v>82</v>
      </c>
      <c r="C125" s="237">
        <v>15</v>
      </c>
      <c r="D125" s="268">
        <v>2000</v>
      </c>
      <c r="E125" s="85">
        <f t="shared" si="8"/>
        <v>30000</v>
      </c>
      <c r="F125" s="245"/>
    </row>
    <row r="126" s="258" customFormat="1" ht="16.8" spans="1:6">
      <c r="A126" s="249"/>
      <c r="B126" s="267" t="s">
        <v>83</v>
      </c>
      <c r="C126" s="237">
        <v>2</v>
      </c>
      <c r="D126" s="268">
        <v>15000</v>
      </c>
      <c r="E126" s="85">
        <f t="shared" si="8"/>
        <v>30000</v>
      </c>
      <c r="F126" s="245"/>
    </row>
    <row r="127" s="258" customFormat="1" ht="16.8" spans="1:6">
      <c r="A127" s="249"/>
      <c r="B127" s="267" t="s">
        <v>84</v>
      </c>
      <c r="C127" s="237">
        <v>2</v>
      </c>
      <c r="D127" s="268">
        <v>90000</v>
      </c>
      <c r="E127" s="85">
        <f t="shared" si="8"/>
        <v>180000</v>
      </c>
      <c r="F127" s="245"/>
    </row>
    <row r="128" s="258" customFormat="1" ht="16.8" spans="1:6">
      <c r="A128" s="250"/>
      <c r="B128" s="267" t="s">
        <v>85</v>
      </c>
      <c r="C128" s="237">
        <v>4</v>
      </c>
      <c r="D128" s="268">
        <v>70000</v>
      </c>
      <c r="E128" s="85">
        <f t="shared" si="8"/>
        <v>280000</v>
      </c>
      <c r="F128" s="246"/>
    </row>
    <row r="129" s="258" customFormat="1" spans="1:6">
      <c r="A129" s="269"/>
      <c r="B129" s="267"/>
      <c r="C129" s="237"/>
      <c r="D129" s="268"/>
      <c r="E129" s="85"/>
      <c r="F129" s="254"/>
    </row>
    <row r="130" s="258" customFormat="1" spans="1:6">
      <c r="A130" s="269"/>
      <c r="B130" s="267"/>
      <c r="C130" s="237"/>
      <c r="D130" s="268"/>
      <c r="E130" s="85"/>
      <c r="F130" s="254"/>
    </row>
    <row r="131" s="258" customFormat="1" spans="1:6">
      <c r="A131" s="269"/>
      <c r="B131" s="267"/>
      <c r="C131" s="237"/>
      <c r="D131" s="268"/>
      <c r="E131" s="85"/>
      <c r="F131" s="254"/>
    </row>
    <row r="132" s="258" customFormat="1" spans="1:6">
      <c r="A132" s="269"/>
      <c r="B132" s="267"/>
      <c r="C132" s="237"/>
      <c r="D132" s="268"/>
      <c r="E132" s="85"/>
      <c r="F132" s="254"/>
    </row>
    <row r="133" s="258" customFormat="1" spans="1:6">
      <c r="A133" s="269"/>
      <c r="B133" s="267"/>
      <c r="C133" s="237"/>
      <c r="D133" s="268"/>
      <c r="E133" s="85"/>
      <c r="F133" s="254"/>
    </row>
    <row r="134" s="258" customFormat="1" spans="1:6">
      <c r="A134" s="269"/>
      <c r="B134" s="267"/>
      <c r="C134" s="237"/>
      <c r="D134" s="268"/>
      <c r="E134" s="85"/>
      <c r="F134" s="254"/>
    </row>
    <row r="135" s="258" customFormat="1" spans="1:6">
      <c r="A135" s="269"/>
      <c r="B135" s="267"/>
      <c r="C135" s="237"/>
      <c r="D135" s="268"/>
      <c r="E135" s="85"/>
      <c r="F135" s="254"/>
    </row>
    <row r="136" s="258" customFormat="1" spans="1:6">
      <c r="A136" s="269"/>
      <c r="B136" s="267"/>
      <c r="C136" s="237"/>
      <c r="D136" s="268"/>
      <c r="E136" s="85"/>
      <c r="F136" s="254"/>
    </row>
    <row r="137" s="258" customFormat="1" spans="1:6">
      <c r="A137" s="269"/>
      <c r="B137" s="267"/>
      <c r="C137" s="237"/>
      <c r="D137" s="268"/>
      <c r="E137" s="85"/>
      <c r="F137" s="254"/>
    </row>
    <row r="138" s="258" customFormat="1" spans="1:6">
      <c r="A138" s="269"/>
      <c r="B138" s="267"/>
      <c r="C138" s="237"/>
      <c r="D138" s="268"/>
      <c r="E138" s="85"/>
      <c r="F138" s="254"/>
    </row>
    <row r="139" s="258" customFormat="1" spans="1:7">
      <c r="A139" s="269"/>
      <c r="B139" s="267"/>
      <c r="C139" s="237"/>
      <c r="D139" s="268"/>
      <c r="E139" s="85"/>
      <c r="F139" s="254"/>
      <c r="G139" s="273"/>
    </row>
    <row r="140" s="258" customFormat="1" spans="1:7">
      <c r="A140" s="269"/>
      <c r="B140" s="267"/>
      <c r="C140" s="237"/>
      <c r="D140" s="268"/>
      <c r="E140" s="85"/>
      <c r="F140" s="254"/>
      <c r="G140" s="273"/>
    </row>
    <row r="141" s="258" customFormat="1" spans="1:7">
      <c r="A141" s="269"/>
      <c r="B141" s="267"/>
      <c r="C141" s="237"/>
      <c r="D141" s="268"/>
      <c r="E141" s="85"/>
      <c r="F141" s="254"/>
      <c r="G141" s="273"/>
    </row>
    <row r="142" s="258" customFormat="1" spans="1:7">
      <c r="A142" s="269"/>
      <c r="B142" s="267"/>
      <c r="C142" s="237"/>
      <c r="D142" s="268"/>
      <c r="E142" s="85"/>
      <c r="F142" s="254"/>
      <c r="G142" s="273"/>
    </row>
    <row r="143" s="258" customFormat="1" spans="1:7">
      <c r="A143" s="269"/>
      <c r="B143" s="267"/>
      <c r="C143" s="237"/>
      <c r="D143" s="268"/>
      <c r="E143" s="85"/>
      <c r="F143" s="254"/>
      <c r="G143" s="273"/>
    </row>
    <row r="144" s="258" customFormat="1" spans="1:7">
      <c r="A144" s="269"/>
      <c r="B144" s="267"/>
      <c r="C144" s="237"/>
      <c r="D144" s="268"/>
      <c r="E144" s="85"/>
      <c r="F144" s="254"/>
      <c r="G144" s="273"/>
    </row>
    <row r="145" s="258" customFormat="1" spans="1:7">
      <c r="A145" s="269"/>
      <c r="B145" s="267"/>
      <c r="C145" s="237"/>
      <c r="D145" s="268"/>
      <c r="E145" s="85"/>
      <c r="F145" s="254"/>
      <c r="G145" s="273"/>
    </row>
    <row r="146" s="258" customFormat="1" spans="1:7">
      <c r="A146" s="269"/>
      <c r="B146" s="267"/>
      <c r="C146" s="237"/>
      <c r="D146" s="268"/>
      <c r="E146" s="85"/>
      <c r="F146" s="254"/>
      <c r="G146" s="273"/>
    </row>
    <row r="147" s="258" customFormat="1" spans="1:7">
      <c r="A147" s="269"/>
      <c r="B147" s="267"/>
      <c r="C147" s="237"/>
      <c r="D147" s="268"/>
      <c r="E147" s="85"/>
      <c r="F147" s="254"/>
      <c r="G147" s="273"/>
    </row>
    <row r="148" s="258" customFormat="1" spans="1:7">
      <c r="A148" s="269"/>
      <c r="B148" s="267"/>
      <c r="C148" s="237"/>
      <c r="D148" s="268"/>
      <c r="E148" s="85"/>
      <c r="F148" s="254"/>
      <c r="G148" s="273"/>
    </row>
    <row r="149" s="258" customFormat="1" spans="1:7">
      <c r="A149" s="269"/>
      <c r="B149" s="267"/>
      <c r="C149" s="237"/>
      <c r="D149" s="268"/>
      <c r="E149" s="85"/>
      <c r="F149" s="254"/>
      <c r="G149" s="273"/>
    </row>
    <row r="150" s="258" customFormat="1" spans="1:7">
      <c r="A150" s="269"/>
      <c r="B150" s="267"/>
      <c r="C150" s="237"/>
      <c r="D150" s="268"/>
      <c r="E150" s="85"/>
      <c r="F150" s="254"/>
      <c r="G150" s="273"/>
    </row>
    <row r="151" s="258" customFormat="1" spans="1:7">
      <c r="A151" s="269"/>
      <c r="B151" s="267"/>
      <c r="C151" s="237"/>
      <c r="D151" s="268"/>
      <c r="E151" s="85"/>
      <c r="F151" s="254"/>
      <c r="G151" s="273"/>
    </row>
    <row r="152" s="258" customFormat="1" spans="1:7">
      <c r="A152" s="269"/>
      <c r="B152" s="267"/>
      <c r="C152" s="237"/>
      <c r="D152" s="268"/>
      <c r="E152" s="85"/>
      <c r="F152" s="254"/>
      <c r="G152" s="273"/>
    </row>
    <row r="153" s="258" customFormat="1" spans="1:7">
      <c r="A153" s="269"/>
      <c r="B153" s="267"/>
      <c r="C153" s="237"/>
      <c r="D153" s="268"/>
      <c r="E153" s="85"/>
      <c r="F153" s="254"/>
      <c r="G153" s="273"/>
    </row>
    <row r="154" s="258" customFormat="1" spans="1:7">
      <c r="A154" s="269"/>
      <c r="B154" s="267"/>
      <c r="C154" s="237"/>
      <c r="D154" s="268"/>
      <c r="E154" s="85"/>
      <c r="F154" s="254"/>
      <c r="G154" s="273"/>
    </row>
    <row r="155" s="258" customFormat="1" spans="1:7">
      <c r="A155" s="269"/>
      <c r="B155" s="267"/>
      <c r="C155" s="237"/>
      <c r="D155" s="268"/>
      <c r="E155" s="85"/>
      <c r="F155" s="254"/>
      <c r="G155" s="273"/>
    </row>
    <row r="156" s="258" customFormat="1" spans="1:7">
      <c r="A156" s="269"/>
      <c r="B156" s="267"/>
      <c r="C156" s="237"/>
      <c r="D156" s="268"/>
      <c r="E156" s="85"/>
      <c r="F156" s="254"/>
      <c r="G156" s="273"/>
    </row>
    <row r="157" s="258" customFormat="1" spans="1:7">
      <c r="A157" s="269"/>
      <c r="B157" s="267"/>
      <c r="C157" s="237"/>
      <c r="D157" s="268"/>
      <c r="E157" s="85"/>
      <c r="F157" s="254"/>
      <c r="G157" s="273"/>
    </row>
    <row r="158" s="258" customFormat="1" spans="1:7">
      <c r="A158" s="269"/>
      <c r="B158" s="267"/>
      <c r="C158" s="237"/>
      <c r="D158" s="268"/>
      <c r="E158" s="85"/>
      <c r="F158" s="254"/>
      <c r="G158" s="273"/>
    </row>
    <row r="159" s="258" customFormat="1" spans="1:7">
      <c r="A159" s="269"/>
      <c r="B159" s="267"/>
      <c r="C159" s="237"/>
      <c r="D159" s="268"/>
      <c r="E159" s="85"/>
      <c r="F159" s="254"/>
      <c r="G159" s="273"/>
    </row>
    <row r="160" s="258" customFormat="1" spans="1:7">
      <c r="A160" s="269"/>
      <c r="B160" s="267"/>
      <c r="C160" s="237"/>
      <c r="D160" s="268"/>
      <c r="E160" s="85"/>
      <c r="F160" s="254"/>
      <c r="G160" s="273"/>
    </row>
    <row r="161" s="258" customFormat="1" spans="1:7">
      <c r="A161" s="269"/>
      <c r="B161" s="267"/>
      <c r="C161" s="237"/>
      <c r="D161" s="268"/>
      <c r="E161" s="85"/>
      <c r="F161" s="254"/>
      <c r="G161" s="273"/>
    </row>
    <row r="162" s="258" customFormat="1" spans="1:7">
      <c r="A162" s="269"/>
      <c r="B162" s="267"/>
      <c r="C162" s="237"/>
      <c r="D162" s="268"/>
      <c r="E162" s="85"/>
      <c r="F162" s="254"/>
      <c r="G162" s="273"/>
    </row>
    <row r="163" s="258" customFormat="1" spans="1:7">
      <c r="A163" s="269"/>
      <c r="B163" s="267"/>
      <c r="C163" s="237"/>
      <c r="D163" s="268"/>
      <c r="E163" s="85"/>
      <c r="F163" s="254"/>
      <c r="G163" s="273"/>
    </row>
    <row r="164" s="258" customFormat="1" spans="1:7">
      <c r="A164" s="269"/>
      <c r="B164" s="267"/>
      <c r="C164" s="237"/>
      <c r="D164" s="268"/>
      <c r="E164" s="85"/>
      <c r="F164" s="254"/>
      <c r="G164" s="273"/>
    </row>
    <row r="165" s="258" customFormat="1" spans="1:6">
      <c r="A165" s="269"/>
      <c r="B165" s="267"/>
      <c r="C165" s="237"/>
      <c r="D165" s="268"/>
      <c r="E165" s="85"/>
      <c r="F165" s="254"/>
    </row>
    <row r="166" s="258" customFormat="1" spans="1:6">
      <c r="A166" s="269"/>
      <c r="B166" s="267"/>
      <c r="C166" s="237"/>
      <c r="D166" s="268"/>
      <c r="E166" s="85"/>
      <c r="F166" s="254"/>
    </row>
    <row r="167" s="258" customFormat="1" spans="1:6">
      <c r="A167" s="269"/>
      <c r="B167" s="267"/>
      <c r="C167" s="237"/>
      <c r="D167" s="268"/>
      <c r="E167" s="85"/>
      <c r="F167" s="254"/>
    </row>
    <row r="168" s="258" customFormat="1" spans="1:6">
      <c r="A168" s="269"/>
      <c r="B168" s="267"/>
      <c r="C168" s="237"/>
      <c r="D168" s="268"/>
      <c r="E168" s="85"/>
      <c r="F168" s="254"/>
    </row>
    <row r="169" s="258" customFormat="1" spans="1:6">
      <c r="A169" s="269"/>
      <c r="B169" s="267"/>
      <c r="C169" s="237"/>
      <c r="D169" s="268"/>
      <c r="E169" s="85"/>
      <c r="F169" s="254"/>
    </row>
    <row r="170" s="258" customFormat="1" spans="1:6">
      <c r="A170" s="269"/>
      <c r="B170" s="267"/>
      <c r="C170" s="237"/>
      <c r="D170" s="268"/>
      <c r="E170" s="85"/>
      <c r="F170" s="254"/>
    </row>
    <row r="171" s="258" customFormat="1" spans="1:6">
      <c r="A171" s="269"/>
      <c r="B171" s="267"/>
      <c r="C171" s="237"/>
      <c r="D171" s="268"/>
      <c r="E171" s="85"/>
      <c r="F171" s="254"/>
    </row>
    <row r="172" s="258" customFormat="1" spans="1:6">
      <c r="A172" s="269"/>
      <c r="B172" s="267"/>
      <c r="C172" s="237"/>
      <c r="D172" s="268"/>
      <c r="E172" s="85"/>
      <c r="F172" s="254"/>
    </row>
    <row r="173" s="258" customFormat="1" spans="1:6">
      <c r="A173" s="269"/>
      <c r="B173" s="267"/>
      <c r="C173" s="237"/>
      <c r="D173" s="268"/>
      <c r="E173" s="85"/>
      <c r="F173" s="254"/>
    </row>
    <row r="174" s="258" customFormat="1" spans="1:6">
      <c r="A174" s="269"/>
      <c r="B174" s="267"/>
      <c r="C174" s="237"/>
      <c r="D174" s="268"/>
      <c r="E174" s="85"/>
      <c r="F174" s="254"/>
    </row>
    <row r="175" s="258" customFormat="1" spans="1:6">
      <c r="A175" s="269"/>
      <c r="B175" s="267"/>
      <c r="C175" s="237"/>
      <c r="D175" s="268"/>
      <c r="E175" s="85"/>
      <c r="F175" s="254"/>
    </row>
    <row r="176" s="258" customFormat="1" spans="1:6">
      <c r="A176" s="269"/>
      <c r="B176" s="267"/>
      <c r="C176" s="237"/>
      <c r="D176" s="268"/>
      <c r="E176" s="85"/>
      <c r="F176" s="254"/>
    </row>
    <row r="177" s="258" customFormat="1" spans="1:6">
      <c r="A177" s="269"/>
      <c r="B177" s="267"/>
      <c r="C177" s="237"/>
      <c r="D177" s="268"/>
      <c r="E177" s="85"/>
      <c r="F177" s="254"/>
    </row>
    <row r="178" s="258" customFormat="1" spans="1:6">
      <c r="A178" s="269"/>
      <c r="B178" s="267"/>
      <c r="C178" s="237"/>
      <c r="D178" s="268"/>
      <c r="E178" s="85"/>
      <c r="F178" s="254"/>
    </row>
    <row r="179" s="258" customFormat="1" spans="1:6">
      <c r="A179" s="269"/>
      <c r="B179" s="267"/>
      <c r="C179" s="237"/>
      <c r="D179" s="268"/>
      <c r="E179" s="85"/>
      <c r="F179" s="254"/>
    </row>
    <row r="180" s="258" customFormat="1" spans="1:6">
      <c r="A180" s="269"/>
      <c r="B180" s="267"/>
      <c r="C180" s="237"/>
      <c r="D180" s="268"/>
      <c r="E180" s="85"/>
      <c r="F180" s="254"/>
    </row>
    <row r="181" s="258" customFormat="1" spans="1:6">
      <c r="A181" s="269"/>
      <c r="B181" s="267"/>
      <c r="C181" s="237"/>
      <c r="D181" s="268"/>
      <c r="E181" s="85"/>
      <c r="F181" s="254"/>
    </row>
    <row r="182" s="258" customFormat="1" spans="1:6">
      <c r="A182" s="269"/>
      <c r="B182" s="267"/>
      <c r="C182" s="237"/>
      <c r="D182" s="268"/>
      <c r="E182" s="85"/>
      <c r="F182" s="254"/>
    </row>
    <row r="183" s="258" customFormat="1" spans="1:6">
      <c r="A183" s="269"/>
      <c r="B183" s="267"/>
      <c r="C183" s="237"/>
      <c r="D183" s="268"/>
      <c r="E183" s="85"/>
      <c r="F183" s="254"/>
    </row>
    <row r="184" s="258" customFormat="1" spans="1:6">
      <c r="A184" s="269"/>
      <c r="B184" s="267"/>
      <c r="C184" s="237"/>
      <c r="D184" s="268"/>
      <c r="E184" s="85"/>
      <c r="F184" s="254"/>
    </row>
    <row r="185" s="258" customFormat="1" spans="1:6">
      <c r="A185" s="269"/>
      <c r="B185" s="267"/>
      <c r="C185" s="237"/>
      <c r="D185" s="268"/>
      <c r="E185" s="85"/>
      <c r="F185" s="254"/>
    </row>
    <row r="186" s="258" customFormat="1" spans="1:6">
      <c r="A186" s="269"/>
      <c r="B186" s="267"/>
      <c r="C186" s="237"/>
      <c r="D186" s="268"/>
      <c r="E186" s="85"/>
      <c r="F186" s="254"/>
    </row>
    <row r="187" s="258" customFormat="1" spans="1:6">
      <c r="A187" s="269"/>
      <c r="B187" s="267"/>
      <c r="C187" s="237"/>
      <c r="D187" s="268"/>
      <c r="E187" s="85"/>
      <c r="F187" s="254"/>
    </row>
    <row r="188" s="258" customFormat="1" spans="1:6">
      <c r="A188" s="269"/>
      <c r="B188" s="267"/>
      <c r="C188" s="237"/>
      <c r="D188" s="268"/>
      <c r="E188" s="85"/>
      <c r="F188" s="254"/>
    </row>
    <row r="189" s="258" customFormat="1" spans="1:6">
      <c r="A189" s="269"/>
      <c r="B189" s="267"/>
      <c r="C189" s="237"/>
      <c r="D189" s="268"/>
      <c r="E189" s="85"/>
      <c r="F189" s="254"/>
    </row>
    <row r="190" s="258" customFormat="1" spans="1:6">
      <c r="A190" s="269"/>
      <c r="B190" s="267"/>
      <c r="C190" s="237"/>
      <c r="D190" s="268"/>
      <c r="E190" s="85"/>
      <c r="F190" s="254"/>
    </row>
    <row r="191" s="258" customFormat="1" spans="1:6">
      <c r="A191" s="269"/>
      <c r="B191" s="267"/>
      <c r="C191" s="237"/>
      <c r="D191" s="268"/>
      <c r="E191" s="85"/>
      <c r="F191" s="254"/>
    </row>
    <row r="192" s="258" customFormat="1" spans="1:6">
      <c r="A192" s="269"/>
      <c r="B192" s="267"/>
      <c r="C192" s="237"/>
      <c r="D192" s="268"/>
      <c r="E192" s="85"/>
      <c r="F192" s="254"/>
    </row>
    <row r="193" s="258" customFormat="1" spans="1:6">
      <c r="A193" s="269"/>
      <c r="B193" s="267"/>
      <c r="C193" s="237"/>
      <c r="D193" s="268"/>
      <c r="E193" s="85"/>
      <c r="F193" s="254"/>
    </row>
    <row r="194" s="258" customFormat="1" spans="1:6">
      <c r="A194" s="269"/>
      <c r="B194" s="267"/>
      <c r="C194" s="237"/>
      <c r="D194" s="268"/>
      <c r="E194" s="85"/>
      <c r="F194" s="254"/>
    </row>
    <row r="195" s="258" customFormat="1" spans="1:6">
      <c r="A195" s="269"/>
      <c r="B195" s="267"/>
      <c r="C195" s="237"/>
      <c r="D195" s="268"/>
      <c r="E195" s="85"/>
      <c r="F195" s="254"/>
    </row>
    <row r="196" s="258" customFormat="1" spans="1:6">
      <c r="A196" s="269"/>
      <c r="B196" s="267"/>
      <c r="C196" s="237"/>
      <c r="D196" s="268"/>
      <c r="E196" s="85"/>
      <c r="F196" s="254"/>
    </row>
    <row r="197" s="258" customFormat="1" spans="1:6">
      <c r="A197" s="269"/>
      <c r="B197" s="267"/>
      <c r="C197" s="237"/>
      <c r="D197" s="268"/>
      <c r="E197" s="85"/>
      <c r="F197" s="254"/>
    </row>
    <row r="198" s="258" customFormat="1" spans="1:6">
      <c r="A198" s="269"/>
      <c r="B198" s="267"/>
      <c r="C198" s="237"/>
      <c r="D198" s="268"/>
      <c r="E198" s="85"/>
      <c r="F198" s="254"/>
    </row>
    <row r="199" s="258" customFormat="1" spans="1:6">
      <c r="A199" s="269"/>
      <c r="B199" s="267"/>
      <c r="C199" s="237"/>
      <c r="D199" s="268"/>
      <c r="E199" s="85"/>
      <c r="F199" s="254"/>
    </row>
    <row r="200" s="258" customFormat="1" spans="1:6">
      <c r="A200" s="269"/>
      <c r="B200" s="267"/>
      <c r="C200" s="237"/>
      <c r="D200" s="268"/>
      <c r="E200" s="85"/>
      <c r="F200" s="254"/>
    </row>
    <row r="201" s="258" customFormat="1" spans="1:6">
      <c r="A201" s="269"/>
      <c r="B201" s="267"/>
      <c r="C201" s="237"/>
      <c r="D201" s="268"/>
      <c r="E201" s="85"/>
      <c r="F201" s="254"/>
    </row>
    <row r="202" s="258" customFormat="1" spans="1:6">
      <c r="A202" s="269"/>
      <c r="B202" s="267"/>
      <c r="C202" s="237"/>
      <c r="D202" s="268"/>
      <c r="E202" s="85"/>
      <c r="F202" s="254"/>
    </row>
    <row r="203" s="258" customFormat="1" spans="1:6">
      <c r="A203" s="269"/>
      <c r="B203" s="267"/>
      <c r="C203" s="237"/>
      <c r="D203" s="268"/>
      <c r="E203" s="85"/>
      <c r="F203" s="254"/>
    </row>
    <row r="204" s="258" customFormat="1" spans="1:6">
      <c r="A204" s="269"/>
      <c r="B204" s="267"/>
      <c r="C204" s="237"/>
      <c r="D204" s="268"/>
      <c r="E204" s="85"/>
      <c r="F204" s="254"/>
    </row>
    <row r="205" s="258" customFormat="1" spans="1:6">
      <c r="A205" s="269"/>
      <c r="B205" s="267"/>
      <c r="C205" s="237"/>
      <c r="D205" s="268"/>
      <c r="E205" s="85"/>
      <c r="F205" s="254"/>
    </row>
    <row r="206" s="258" customFormat="1" spans="1:6">
      <c r="A206" s="269"/>
      <c r="B206" s="267"/>
      <c r="C206" s="237"/>
      <c r="D206" s="268"/>
      <c r="E206" s="85"/>
      <c r="F206" s="254"/>
    </row>
    <row r="207" s="258" customFormat="1" spans="1:6">
      <c r="A207" s="269"/>
      <c r="B207" s="267"/>
      <c r="C207" s="237"/>
      <c r="D207" s="268"/>
      <c r="E207" s="85"/>
      <c r="F207" s="254"/>
    </row>
    <row r="208" s="258" customFormat="1" spans="1:6">
      <c r="A208" s="269"/>
      <c r="B208" s="267"/>
      <c r="C208" s="237"/>
      <c r="D208" s="268"/>
      <c r="E208" s="85"/>
      <c r="F208" s="254"/>
    </row>
    <row r="209" s="258" customFormat="1" spans="1:6">
      <c r="A209" s="269"/>
      <c r="B209" s="267"/>
      <c r="C209" s="237"/>
      <c r="D209" s="268"/>
      <c r="E209" s="85"/>
      <c r="F209" s="254"/>
    </row>
    <row r="210" s="258" customFormat="1" spans="1:6">
      <c r="A210" s="269"/>
      <c r="B210" s="267"/>
      <c r="C210" s="237"/>
      <c r="D210" s="268"/>
      <c r="E210" s="85"/>
      <c r="F210" s="254"/>
    </row>
    <row r="211" s="258" customFormat="1" spans="1:6">
      <c r="A211" s="269"/>
      <c r="B211" s="267"/>
      <c r="C211" s="237"/>
      <c r="D211" s="268"/>
      <c r="E211" s="85"/>
      <c r="F211" s="254"/>
    </row>
    <row r="212" s="258" customFormat="1" spans="1:6">
      <c r="A212" s="269"/>
      <c r="B212" s="267"/>
      <c r="C212" s="237"/>
      <c r="D212" s="268"/>
      <c r="E212" s="85"/>
      <c r="F212" s="254"/>
    </row>
    <row r="213" s="258" customFormat="1" spans="1:6">
      <c r="A213" s="269"/>
      <c r="B213" s="267"/>
      <c r="C213" s="237"/>
      <c r="D213" s="268"/>
      <c r="E213" s="85"/>
      <c r="F213" s="254"/>
    </row>
    <row r="214" s="258" customFormat="1" spans="1:6">
      <c r="A214" s="269"/>
      <c r="B214" s="267"/>
      <c r="C214" s="237"/>
      <c r="D214" s="268"/>
      <c r="E214" s="85"/>
      <c r="F214" s="254"/>
    </row>
    <row r="215" s="258" customFormat="1" spans="1:6">
      <c r="A215" s="269"/>
      <c r="B215" s="267"/>
      <c r="C215" s="237"/>
      <c r="D215" s="268"/>
      <c r="E215" s="85"/>
      <c r="F215" s="254"/>
    </row>
    <row r="216" s="258" customFormat="1" spans="1:6">
      <c r="A216" s="269"/>
      <c r="B216" s="267"/>
      <c r="C216" s="237"/>
      <c r="D216" s="268"/>
      <c r="E216" s="85"/>
      <c r="F216" s="254"/>
    </row>
    <row r="217" s="258" customFormat="1" spans="1:6">
      <c r="A217" s="269"/>
      <c r="B217" s="267"/>
      <c r="C217" s="237"/>
      <c r="D217" s="268"/>
      <c r="E217" s="85"/>
      <c r="F217" s="254"/>
    </row>
    <row r="218" s="258" customFormat="1" spans="1:6">
      <c r="A218" s="269"/>
      <c r="B218" s="267"/>
      <c r="C218" s="237"/>
      <c r="D218" s="268"/>
      <c r="E218" s="85"/>
      <c r="F218" s="254"/>
    </row>
    <row r="219" s="258" customFormat="1" spans="1:6">
      <c r="A219" s="269"/>
      <c r="B219" s="267"/>
      <c r="C219" s="237"/>
      <c r="D219" s="268"/>
      <c r="E219" s="85"/>
      <c r="F219" s="254"/>
    </row>
    <row r="220" s="258" customFormat="1" spans="1:6">
      <c r="A220" s="269"/>
      <c r="B220" s="267"/>
      <c r="C220" s="237"/>
      <c r="D220" s="268"/>
      <c r="E220" s="85"/>
      <c r="F220" s="254"/>
    </row>
    <row r="221" s="258" customFormat="1" spans="1:6">
      <c r="A221" s="269"/>
      <c r="B221" s="267"/>
      <c r="C221" s="237"/>
      <c r="D221" s="268"/>
      <c r="E221" s="85"/>
      <c r="F221" s="254"/>
    </row>
    <row r="222" s="258" customFormat="1" spans="1:6">
      <c r="A222" s="269"/>
      <c r="B222" s="267"/>
      <c r="C222" s="237"/>
      <c r="D222" s="268"/>
      <c r="E222" s="85"/>
      <c r="F222" s="254"/>
    </row>
    <row r="223" s="258" customFormat="1" spans="1:6">
      <c r="A223" s="269"/>
      <c r="B223" s="267"/>
      <c r="C223" s="237"/>
      <c r="D223" s="268"/>
      <c r="E223" s="85"/>
      <c r="F223" s="254"/>
    </row>
    <row r="224" s="258" customFormat="1" spans="1:6">
      <c r="A224" s="269"/>
      <c r="B224" s="267"/>
      <c r="C224" s="237"/>
      <c r="D224" s="268"/>
      <c r="E224" s="85"/>
      <c r="F224" s="254"/>
    </row>
    <row r="225" s="258" customFormat="1" spans="1:6">
      <c r="A225" s="269"/>
      <c r="B225" s="267"/>
      <c r="C225" s="237"/>
      <c r="D225" s="268"/>
      <c r="E225" s="85"/>
      <c r="F225" s="254"/>
    </row>
    <row r="226" s="258" customFormat="1" spans="1:6">
      <c r="A226" s="269"/>
      <c r="B226" s="267"/>
      <c r="C226" s="237"/>
      <c r="D226" s="268"/>
      <c r="E226" s="85"/>
      <c r="F226" s="254"/>
    </row>
    <row r="227" s="258" customFormat="1" spans="1:6">
      <c r="A227" s="269"/>
      <c r="B227" s="267"/>
      <c r="C227" s="237"/>
      <c r="D227" s="268"/>
      <c r="E227" s="85"/>
      <c r="F227" s="254"/>
    </row>
    <row r="228" s="258" customFormat="1" spans="1:6">
      <c r="A228" s="269"/>
      <c r="B228" s="267"/>
      <c r="C228" s="237"/>
      <c r="D228" s="268"/>
      <c r="E228" s="85"/>
      <c r="F228" s="254"/>
    </row>
    <row r="229" s="258" customFormat="1" spans="1:6">
      <c r="A229" s="269"/>
      <c r="B229" s="267"/>
      <c r="C229" s="237"/>
      <c r="D229" s="268"/>
      <c r="E229" s="85"/>
      <c r="F229" s="254"/>
    </row>
    <row r="230" s="258" customFormat="1" spans="1:6">
      <c r="A230" s="269"/>
      <c r="B230" s="267"/>
      <c r="C230" s="237"/>
      <c r="D230" s="268"/>
      <c r="E230" s="85"/>
      <c r="F230" s="254"/>
    </row>
    <row r="231" s="258" customFormat="1" spans="1:6">
      <c r="A231" s="269"/>
      <c r="B231" s="267"/>
      <c r="C231" s="237"/>
      <c r="D231" s="268"/>
      <c r="E231" s="85"/>
      <c r="F231" s="254"/>
    </row>
    <row r="232" s="258" customFormat="1" spans="1:6">
      <c r="A232" s="269"/>
      <c r="B232" s="267"/>
      <c r="C232" s="237"/>
      <c r="D232" s="268"/>
      <c r="E232" s="85"/>
      <c r="F232" s="254"/>
    </row>
    <row r="233" s="258" customFormat="1" spans="1:6">
      <c r="A233" s="269"/>
      <c r="B233" s="267"/>
      <c r="C233" s="237"/>
      <c r="D233" s="268"/>
      <c r="E233" s="85"/>
      <c r="F233" s="254"/>
    </row>
    <row r="234" s="258" customFormat="1" spans="1:6">
      <c r="A234" s="269"/>
      <c r="B234" s="267"/>
      <c r="C234" s="237"/>
      <c r="D234" s="268"/>
      <c r="E234" s="85"/>
      <c r="F234" s="254"/>
    </row>
    <row r="235" s="258" customFormat="1" spans="1:6">
      <c r="A235" s="269"/>
      <c r="B235" s="267"/>
      <c r="C235" s="237"/>
      <c r="D235" s="268"/>
      <c r="E235" s="85"/>
      <c r="F235" s="254"/>
    </row>
    <row r="236" s="258" customFormat="1" spans="1:6">
      <c r="A236" s="269"/>
      <c r="B236" s="267"/>
      <c r="C236" s="237"/>
      <c r="D236" s="268"/>
      <c r="E236" s="85"/>
      <c r="F236" s="254"/>
    </row>
    <row r="237" s="258" customFormat="1" spans="1:6">
      <c r="A237" s="269"/>
      <c r="B237" s="267"/>
      <c r="C237" s="237"/>
      <c r="D237" s="268"/>
      <c r="E237" s="85"/>
      <c r="F237" s="254"/>
    </row>
    <row r="238" s="258" customFormat="1" spans="1:6">
      <c r="A238" s="269"/>
      <c r="B238" s="267"/>
      <c r="C238" s="237"/>
      <c r="D238" s="268"/>
      <c r="E238" s="85"/>
      <c r="F238" s="254"/>
    </row>
    <row r="239" s="258" customFormat="1" spans="1:6">
      <c r="A239" s="269"/>
      <c r="B239" s="267"/>
      <c r="C239" s="237"/>
      <c r="D239" s="268"/>
      <c r="E239" s="85"/>
      <c r="F239" s="254"/>
    </row>
    <row r="240" s="258" customFormat="1" spans="1:7">
      <c r="A240" s="269"/>
      <c r="B240" s="267"/>
      <c r="C240" s="237"/>
      <c r="D240" s="268"/>
      <c r="E240" s="85"/>
      <c r="F240" s="254"/>
      <c r="G240" s="273"/>
    </row>
    <row r="241" s="258" customFormat="1" spans="1:6">
      <c r="A241" s="269"/>
      <c r="B241" s="267"/>
      <c r="C241" s="237"/>
      <c r="D241" s="268"/>
      <c r="E241" s="85"/>
      <c r="F241" s="254"/>
    </row>
    <row r="242" s="258" customFormat="1" spans="1:6">
      <c r="A242" s="269"/>
      <c r="B242" s="267"/>
      <c r="C242" s="237"/>
      <c r="D242" s="268"/>
      <c r="E242" s="85"/>
      <c r="F242" s="254"/>
    </row>
    <row r="243" s="258" customFormat="1" spans="1:6">
      <c r="A243" s="269"/>
      <c r="B243" s="267"/>
      <c r="C243" s="237"/>
      <c r="D243" s="268"/>
      <c r="E243" s="85"/>
      <c r="F243" s="254"/>
    </row>
    <row r="244" s="258" customFormat="1" spans="1:6">
      <c r="A244" s="269"/>
      <c r="B244" s="267"/>
      <c r="C244" s="237"/>
      <c r="D244" s="268"/>
      <c r="E244" s="85"/>
      <c r="F244" s="254"/>
    </row>
    <row r="245" s="258" customFormat="1" spans="1:6">
      <c r="A245" s="269"/>
      <c r="B245" s="267"/>
      <c r="C245" s="237"/>
      <c r="D245" s="268"/>
      <c r="E245" s="85"/>
      <c r="F245" s="254"/>
    </row>
    <row r="246" s="258" customFormat="1" spans="1:6">
      <c r="A246" s="269"/>
      <c r="B246" s="267"/>
      <c r="C246" s="237"/>
      <c r="D246" s="268"/>
      <c r="E246" s="85"/>
      <c r="F246" s="254"/>
    </row>
    <row r="247" s="258" customFormat="1" spans="1:6">
      <c r="A247" s="269"/>
      <c r="B247" s="267"/>
      <c r="C247" s="237"/>
      <c r="D247" s="268"/>
      <c r="E247" s="85"/>
      <c r="F247" s="254"/>
    </row>
    <row r="248" s="258" customFormat="1" spans="1:6">
      <c r="A248" s="269"/>
      <c r="B248" s="267"/>
      <c r="C248" s="237"/>
      <c r="D248" s="268"/>
      <c r="E248" s="85"/>
      <c r="F248" s="254"/>
    </row>
    <row r="249" s="258" customFormat="1" spans="1:6">
      <c r="A249" s="269"/>
      <c r="B249" s="267"/>
      <c r="C249" s="237"/>
      <c r="D249" s="268"/>
      <c r="E249" s="85"/>
      <c r="F249" s="254"/>
    </row>
    <row r="250" s="258" customFormat="1" spans="1:6">
      <c r="A250" s="269"/>
      <c r="B250" s="267"/>
      <c r="C250" s="237"/>
      <c r="D250" s="268"/>
      <c r="E250" s="85"/>
      <c r="F250" s="254"/>
    </row>
    <row r="251" s="258" customFormat="1" spans="1:6">
      <c r="A251" s="269"/>
      <c r="B251" s="267"/>
      <c r="C251" s="237"/>
      <c r="D251" s="268"/>
      <c r="E251" s="85"/>
      <c r="F251" s="254"/>
    </row>
    <row r="252" s="258" customFormat="1" spans="1:6">
      <c r="A252" s="269"/>
      <c r="B252" s="267"/>
      <c r="C252" s="237"/>
      <c r="D252" s="268"/>
      <c r="E252" s="85"/>
      <c r="F252" s="254"/>
    </row>
    <row r="253" s="258" customFormat="1" spans="1:6">
      <c r="A253" s="269"/>
      <c r="B253" s="267"/>
      <c r="C253" s="237"/>
      <c r="D253" s="268"/>
      <c r="E253" s="85"/>
      <c r="F253" s="254"/>
    </row>
    <row r="254" s="258" customFormat="1" spans="1:6">
      <c r="A254" s="269"/>
      <c r="B254" s="267"/>
      <c r="C254" s="237"/>
      <c r="D254" s="268"/>
      <c r="E254" s="85"/>
      <c r="F254" s="254"/>
    </row>
    <row r="255" s="258" customFormat="1" spans="1:6">
      <c r="A255" s="269"/>
      <c r="B255" s="267"/>
      <c r="C255" s="237"/>
      <c r="D255" s="268"/>
      <c r="E255" s="85"/>
      <c r="F255" s="254"/>
    </row>
    <row r="256" s="258" customFormat="1" spans="1:6">
      <c r="A256" s="269"/>
      <c r="B256" s="267"/>
      <c r="C256" s="237"/>
      <c r="D256" s="268"/>
      <c r="E256" s="85"/>
      <c r="F256" s="254"/>
    </row>
    <row r="257" s="258" customFormat="1" spans="1:6">
      <c r="A257" s="269"/>
      <c r="B257" s="267"/>
      <c r="C257" s="237"/>
      <c r="D257" s="268"/>
      <c r="E257" s="85"/>
      <c r="F257" s="254"/>
    </row>
    <row r="258" s="258" customFormat="1" spans="1:6">
      <c r="A258" s="269"/>
      <c r="B258" s="267"/>
      <c r="C258" s="237"/>
      <c r="D258" s="268"/>
      <c r="E258" s="85"/>
      <c r="F258" s="254"/>
    </row>
    <row r="259" s="258" customFormat="1" spans="1:6">
      <c r="A259" s="269"/>
      <c r="B259" s="267"/>
      <c r="C259" s="237"/>
      <c r="D259" s="268"/>
      <c r="E259" s="85"/>
      <c r="F259" s="254"/>
    </row>
    <row r="260" s="258" customFormat="1" spans="1:6">
      <c r="A260" s="269"/>
      <c r="B260" s="267"/>
      <c r="C260" s="237"/>
      <c r="D260" s="268"/>
      <c r="E260" s="85"/>
      <c r="F260" s="254"/>
    </row>
    <row r="261" s="258" customFormat="1" spans="1:6">
      <c r="A261" s="269"/>
      <c r="B261" s="267"/>
      <c r="C261" s="237"/>
      <c r="D261" s="268"/>
      <c r="E261" s="85"/>
      <c r="F261" s="254"/>
    </row>
    <row r="262" s="258" customFormat="1" spans="1:6">
      <c r="A262" s="269"/>
      <c r="B262" s="267"/>
      <c r="C262" s="237"/>
      <c r="D262" s="268"/>
      <c r="E262" s="85"/>
      <c r="F262" s="254"/>
    </row>
    <row r="263" s="258" customFormat="1" spans="1:6">
      <c r="A263" s="269"/>
      <c r="B263" s="267"/>
      <c r="C263" s="237"/>
      <c r="D263" s="268"/>
      <c r="E263" s="85"/>
      <c r="F263" s="254"/>
    </row>
    <row r="264" s="258" customFormat="1" spans="1:6">
      <c r="A264" s="269"/>
      <c r="B264" s="267"/>
      <c r="C264" s="237"/>
      <c r="D264" s="268"/>
      <c r="E264" s="85"/>
      <c r="F264" s="254"/>
    </row>
    <row r="265" s="258" customFormat="1" spans="1:6">
      <c r="A265" s="269"/>
      <c r="B265" s="267"/>
      <c r="C265" s="237"/>
      <c r="D265" s="268"/>
      <c r="E265" s="85"/>
      <c r="F265" s="254"/>
    </row>
    <row r="266" s="258" customFormat="1" spans="1:6">
      <c r="A266" s="269"/>
      <c r="B266" s="267"/>
      <c r="C266" s="237"/>
      <c r="D266" s="268"/>
      <c r="E266" s="85"/>
      <c r="F266" s="254"/>
    </row>
    <row r="267" s="258" customFormat="1" spans="1:6">
      <c r="A267" s="269"/>
      <c r="B267" s="267"/>
      <c r="C267" s="237"/>
      <c r="D267" s="268"/>
      <c r="E267" s="85"/>
      <c r="F267" s="254"/>
    </row>
    <row r="268" s="258" customFormat="1" spans="1:6">
      <c r="A268" s="269"/>
      <c r="B268" s="267"/>
      <c r="C268" s="237"/>
      <c r="D268" s="268"/>
      <c r="E268" s="85"/>
      <c r="F268" s="254"/>
    </row>
    <row r="269" s="258" customFormat="1" spans="1:6">
      <c r="A269" s="269"/>
      <c r="B269" s="267"/>
      <c r="C269" s="237"/>
      <c r="D269" s="268"/>
      <c r="E269" s="85"/>
      <c r="F269" s="254"/>
    </row>
    <row r="270" s="258" customFormat="1" spans="1:6">
      <c r="A270" s="269"/>
      <c r="B270" s="267"/>
      <c r="C270" s="237"/>
      <c r="D270" s="268"/>
      <c r="E270" s="85"/>
      <c r="F270" s="254"/>
    </row>
    <row r="271" s="258" customFormat="1" spans="1:6">
      <c r="A271" s="269"/>
      <c r="B271" s="267"/>
      <c r="C271" s="237"/>
      <c r="D271" s="268"/>
      <c r="E271" s="85"/>
      <c r="F271" s="254"/>
    </row>
    <row r="272" s="258" customFormat="1" spans="1:6">
      <c r="A272" s="269"/>
      <c r="B272" s="267"/>
      <c r="C272" s="237"/>
      <c r="D272" s="268"/>
      <c r="E272" s="85"/>
      <c r="F272" s="254"/>
    </row>
    <row r="273" s="258" customFormat="1" spans="1:6">
      <c r="A273" s="269"/>
      <c r="B273" s="267"/>
      <c r="C273" s="237"/>
      <c r="D273" s="268"/>
      <c r="E273" s="85"/>
      <c r="F273" s="254"/>
    </row>
    <row r="274" s="258" customFormat="1" spans="1:6">
      <c r="A274" s="269"/>
      <c r="B274" s="267"/>
      <c r="C274" s="237"/>
      <c r="D274" s="268"/>
      <c r="E274" s="85"/>
      <c r="F274" s="254"/>
    </row>
    <row r="275" s="258" customFormat="1" spans="1:6">
      <c r="A275" s="269"/>
      <c r="B275" s="267"/>
      <c r="C275" s="237"/>
      <c r="D275" s="268"/>
      <c r="E275" s="85"/>
      <c r="F275" s="254"/>
    </row>
    <row r="276" s="258" customFormat="1" spans="1:6">
      <c r="A276" s="269"/>
      <c r="B276" s="267"/>
      <c r="C276" s="237"/>
      <c r="D276" s="268"/>
      <c r="E276" s="85"/>
      <c r="F276" s="254"/>
    </row>
    <row r="277" s="258" customFormat="1" spans="1:6">
      <c r="A277" s="269"/>
      <c r="B277" s="267"/>
      <c r="C277" s="237"/>
      <c r="D277" s="268"/>
      <c r="E277" s="85"/>
      <c r="F277" s="254"/>
    </row>
    <row r="278" s="258" customFormat="1" spans="1:6">
      <c r="A278" s="269"/>
      <c r="B278" s="267"/>
      <c r="C278" s="237"/>
      <c r="D278" s="268"/>
      <c r="E278" s="85"/>
      <c r="F278" s="254"/>
    </row>
    <row r="279" s="258" customFormat="1" spans="1:6">
      <c r="A279" s="269"/>
      <c r="B279" s="267"/>
      <c r="C279" s="237"/>
      <c r="D279" s="268"/>
      <c r="E279" s="85"/>
      <c r="F279" s="254"/>
    </row>
    <row r="280" s="258" customFormat="1" spans="1:6">
      <c r="A280" s="269"/>
      <c r="B280" s="267"/>
      <c r="C280" s="237"/>
      <c r="D280" s="268"/>
      <c r="E280" s="85"/>
      <c r="F280" s="254"/>
    </row>
    <row r="281" s="258" customFormat="1" spans="1:6">
      <c r="A281" s="269"/>
      <c r="B281" s="267"/>
      <c r="C281" s="237"/>
      <c r="D281" s="268"/>
      <c r="E281" s="85"/>
      <c r="F281" s="254"/>
    </row>
    <row r="282" s="258" customFormat="1" spans="1:6">
      <c r="A282" s="269"/>
      <c r="B282" s="267"/>
      <c r="C282" s="237"/>
      <c r="D282" s="268"/>
      <c r="E282" s="85"/>
      <c r="F282" s="254"/>
    </row>
    <row r="283" s="258" customFormat="1" spans="1:6">
      <c r="A283" s="269"/>
      <c r="B283" s="267"/>
      <c r="C283" s="237"/>
      <c r="D283" s="268"/>
      <c r="E283" s="85"/>
      <c r="F283" s="254"/>
    </row>
    <row r="284" s="258" customFormat="1" spans="1:6">
      <c r="A284" s="269"/>
      <c r="B284" s="267"/>
      <c r="C284" s="237"/>
      <c r="D284" s="268"/>
      <c r="E284" s="85"/>
      <c r="F284" s="254"/>
    </row>
    <row r="285" s="258" customFormat="1" spans="1:6">
      <c r="A285" s="269"/>
      <c r="B285" s="267"/>
      <c r="C285" s="237"/>
      <c r="D285" s="268"/>
      <c r="E285" s="85"/>
      <c r="F285" s="254"/>
    </row>
    <row r="286" s="258" customFormat="1" spans="1:6">
      <c r="A286" s="269"/>
      <c r="B286" s="267"/>
      <c r="C286" s="237"/>
      <c r="D286" s="268"/>
      <c r="E286" s="85"/>
      <c r="F286" s="254"/>
    </row>
    <row r="287" s="258" customFormat="1" spans="1:6">
      <c r="A287" s="269"/>
      <c r="B287" s="267"/>
      <c r="C287" s="237"/>
      <c r="D287" s="268"/>
      <c r="E287" s="85"/>
      <c r="F287" s="254"/>
    </row>
    <row r="288" s="258" customFormat="1" spans="1:6">
      <c r="A288" s="269"/>
      <c r="B288" s="267"/>
      <c r="C288" s="237"/>
      <c r="D288" s="268"/>
      <c r="E288" s="85"/>
      <c r="F288" s="254"/>
    </row>
    <row r="289" s="258" customFormat="1" spans="1:6">
      <c r="A289" s="269"/>
      <c r="B289" s="267"/>
      <c r="C289" s="237"/>
      <c r="D289" s="268"/>
      <c r="E289" s="85"/>
      <c r="F289" s="254"/>
    </row>
    <row r="290" s="258" customFormat="1" spans="1:6">
      <c r="A290" s="269"/>
      <c r="B290" s="267"/>
      <c r="C290" s="237"/>
      <c r="D290" s="268"/>
      <c r="E290" s="85"/>
      <c r="F290" s="254"/>
    </row>
    <row r="291" s="258" customFormat="1" spans="1:6">
      <c r="A291" s="269"/>
      <c r="B291" s="267"/>
      <c r="C291" s="237"/>
      <c r="D291" s="268"/>
      <c r="E291" s="85"/>
      <c r="F291" s="254"/>
    </row>
    <row r="292" s="258" customFormat="1" spans="1:6">
      <c r="A292" s="269"/>
      <c r="B292" s="267"/>
      <c r="C292" s="237"/>
      <c r="D292" s="268"/>
      <c r="E292" s="85"/>
      <c r="F292" s="254"/>
    </row>
    <row r="293" s="258" customFormat="1" spans="1:6">
      <c r="A293" s="269"/>
      <c r="B293" s="267"/>
      <c r="C293" s="237"/>
      <c r="D293" s="268"/>
      <c r="E293" s="85"/>
      <c r="F293" s="254"/>
    </row>
    <row r="294" s="258" customFormat="1" spans="1:6">
      <c r="A294" s="269"/>
      <c r="B294" s="267"/>
      <c r="C294" s="237"/>
      <c r="D294" s="268"/>
      <c r="E294" s="85"/>
      <c r="F294" s="254"/>
    </row>
    <row r="295" s="258" customFormat="1" spans="1:6">
      <c r="A295" s="269"/>
      <c r="B295" s="267"/>
      <c r="C295" s="237"/>
      <c r="D295" s="268"/>
      <c r="E295" s="85"/>
      <c r="F295" s="254"/>
    </row>
    <row r="296" s="258" customFormat="1" spans="1:6">
      <c r="A296" s="269"/>
      <c r="B296" s="267"/>
      <c r="C296" s="237"/>
      <c r="D296" s="268"/>
      <c r="E296" s="85"/>
      <c r="F296" s="254"/>
    </row>
    <row r="297" s="258" customFormat="1" spans="1:6">
      <c r="A297" s="269"/>
      <c r="B297" s="267"/>
      <c r="C297" s="237"/>
      <c r="D297" s="268"/>
      <c r="E297" s="85"/>
      <c r="F297" s="254"/>
    </row>
    <row r="298" s="258" customFormat="1" spans="1:6">
      <c r="A298" s="269"/>
      <c r="B298" s="267"/>
      <c r="C298" s="237"/>
      <c r="D298" s="268"/>
      <c r="E298" s="85"/>
      <c r="F298" s="254"/>
    </row>
    <row r="299" s="258" customFormat="1" spans="1:6">
      <c r="A299" s="269"/>
      <c r="B299" s="267"/>
      <c r="C299" s="237"/>
      <c r="D299" s="268"/>
      <c r="E299" s="85"/>
      <c r="F299" s="254"/>
    </row>
    <row r="300" s="258" customFormat="1" spans="1:6">
      <c r="A300" s="269"/>
      <c r="B300" s="267"/>
      <c r="C300" s="237"/>
      <c r="D300" s="268"/>
      <c r="E300" s="85"/>
      <c r="F300" s="254"/>
    </row>
    <row r="301" s="258" customFormat="1" spans="1:6">
      <c r="A301" s="269"/>
      <c r="B301" s="267"/>
      <c r="C301" s="237"/>
      <c r="D301" s="268"/>
      <c r="E301" s="85"/>
      <c r="F301" s="254"/>
    </row>
    <row r="302" s="258" customFormat="1" spans="1:6">
      <c r="A302" s="269"/>
      <c r="B302" s="267"/>
      <c r="C302" s="237"/>
      <c r="D302" s="268"/>
      <c r="E302" s="85"/>
      <c r="F302" s="254"/>
    </row>
    <row r="303" s="258" customFormat="1" spans="1:6">
      <c r="A303" s="269"/>
      <c r="B303" s="267"/>
      <c r="C303" s="237"/>
      <c r="D303" s="268"/>
      <c r="E303" s="85"/>
      <c r="F303" s="254"/>
    </row>
    <row r="304" s="258" customFormat="1" spans="1:6">
      <c r="A304" s="269"/>
      <c r="B304" s="267"/>
      <c r="C304" s="237"/>
      <c r="D304" s="268"/>
      <c r="E304" s="85"/>
      <c r="F304" s="254"/>
    </row>
    <row r="305" s="258" customFormat="1" spans="1:6">
      <c r="A305" s="269"/>
      <c r="B305" s="267"/>
      <c r="C305" s="237"/>
      <c r="D305" s="268"/>
      <c r="E305" s="85"/>
      <c r="F305" s="254"/>
    </row>
    <row r="306" s="258" customFormat="1" spans="1:6">
      <c r="A306" s="269"/>
      <c r="B306" s="267"/>
      <c r="C306" s="237"/>
      <c r="D306" s="268"/>
      <c r="E306" s="85"/>
      <c r="F306" s="254"/>
    </row>
    <row r="307" s="258" customFormat="1" spans="1:6">
      <c r="A307" s="269"/>
      <c r="B307" s="267"/>
      <c r="C307" s="237"/>
      <c r="D307" s="268"/>
      <c r="E307" s="85"/>
      <c r="F307" s="254"/>
    </row>
    <row r="308" s="258" customFormat="1" spans="1:6">
      <c r="A308" s="269"/>
      <c r="B308" s="267"/>
      <c r="C308" s="237"/>
      <c r="D308" s="268"/>
      <c r="E308" s="85"/>
      <c r="F308" s="254"/>
    </row>
    <row r="309" s="258" customFormat="1" spans="1:6">
      <c r="A309" s="269"/>
      <c r="B309" s="267"/>
      <c r="C309" s="237"/>
      <c r="D309" s="268"/>
      <c r="E309" s="85"/>
      <c r="F309" s="254"/>
    </row>
    <row r="310" s="258" customFormat="1" spans="1:6">
      <c r="A310" s="269"/>
      <c r="B310" s="267"/>
      <c r="C310" s="237"/>
      <c r="D310" s="268"/>
      <c r="E310" s="85"/>
      <c r="F310" s="254"/>
    </row>
    <row r="311" s="258" customFormat="1" spans="1:6">
      <c r="A311" s="269"/>
      <c r="B311" s="267"/>
      <c r="C311" s="237"/>
      <c r="D311" s="268"/>
      <c r="E311" s="85"/>
      <c r="F311" s="254"/>
    </row>
    <row r="312" s="258" customFormat="1" spans="1:6">
      <c r="A312" s="269"/>
      <c r="B312" s="267"/>
      <c r="C312" s="237"/>
      <c r="D312" s="268"/>
      <c r="E312" s="85"/>
      <c r="F312" s="254"/>
    </row>
    <row r="313" s="258" customFormat="1" spans="1:6">
      <c r="A313" s="269"/>
      <c r="B313" s="267"/>
      <c r="C313" s="237"/>
      <c r="D313" s="268"/>
      <c r="E313" s="85"/>
      <c r="F313" s="254"/>
    </row>
    <row r="314" s="258" customFormat="1" spans="1:6">
      <c r="A314" s="269"/>
      <c r="B314" s="267"/>
      <c r="C314" s="237"/>
      <c r="D314" s="268"/>
      <c r="E314" s="85"/>
      <c r="F314" s="254"/>
    </row>
    <row r="315" s="258" customFormat="1" spans="1:6">
      <c r="A315" s="269"/>
      <c r="B315" s="267"/>
      <c r="C315" s="237"/>
      <c r="D315" s="268"/>
      <c r="E315" s="85"/>
      <c r="F315" s="254"/>
    </row>
    <row r="316" s="258" customFormat="1" spans="1:6">
      <c r="A316" s="269"/>
      <c r="B316" s="267"/>
      <c r="C316" s="237"/>
      <c r="D316" s="268"/>
      <c r="E316" s="85"/>
      <c r="F316" s="254"/>
    </row>
    <row r="317" s="258" customFormat="1" spans="1:6">
      <c r="A317" s="269"/>
      <c r="B317" s="267"/>
      <c r="C317" s="237"/>
      <c r="D317" s="268"/>
      <c r="E317" s="85"/>
      <c r="F317" s="254"/>
    </row>
    <row r="318" s="258" customFormat="1" spans="1:6">
      <c r="A318" s="269"/>
      <c r="B318" s="267"/>
      <c r="C318" s="237"/>
      <c r="D318" s="268"/>
      <c r="E318" s="85"/>
      <c r="F318" s="254"/>
    </row>
    <row r="319" s="258" customFormat="1" spans="1:6">
      <c r="A319" s="269"/>
      <c r="B319" s="267"/>
      <c r="C319" s="237"/>
      <c r="D319" s="268"/>
      <c r="E319" s="85"/>
      <c r="F319" s="254"/>
    </row>
    <row r="320" s="258" customFormat="1" spans="1:6">
      <c r="A320" s="269"/>
      <c r="B320" s="267"/>
      <c r="C320" s="237"/>
      <c r="D320" s="268"/>
      <c r="E320" s="85"/>
      <c r="F320" s="254"/>
    </row>
    <row r="321" s="258" customFormat="1" spans="1:6">
      <c r="A321" s="269"/>
      <c r="B321" s="267"/>
      <c r="C321" s="237"/>
      <c r="D321" s="268"/>
      <c r="E321" s="85"/>
      <c r="F321" s="254"/>
    </row>
    <row r="322" s="258" customFormat="1" spans="1:6">
      <c r="A322" s="269"/>
      <c r="B322" s="267"/>
      <c r="C322" s="237"/>
      <c r="D322" s="268"/>
      <c r="E322" s="85"/>
      <c r="F322" s="254"/>
    </row>
    <row r="323" s="258" customFormat="1" spans="1:6">
      <c r="A323" s="269"/>
      <c r="B323" s="267"/>
      <c r="C323" s="237"/>
      <c r="D323" s="268"/>
      <c r="E323" s="85"/>
      <c r="F323" s="254"/>
    </row>
    <row r="324" s="258" customFormat="1" spans="1:6">
      <c r="A324" s="269"/>
      <c r="B324" s="267"/>
      <c r="C324" s="237"/>
      <c r="D324" s="268"/>
      <c r="E324" s="85"/>
      <c r="F324" s="254"/>
    </row>
    <row r="325" s="258" customFormat="1" spans="1:6">
      <c r="A325" s="269"/>
      <c r="B325" s="267"/>
      <c r="C325" s="237"/>
      <c r="D325" s="268"/>
      <c r="E325" s="85"/>
      <c r="F325" s="254"/>
    </row>
    <row r="326" s="258" customFormat="1" spans="1:6">
      <c r="A326" s="269"/>
      <c r="B326" s="267"/>
      <c r="C326" s="237"/>
      <c r="D326" s="268"/>
      <c r="E326" s="85"/>
      <c r="F326" s="254"/>
    </row>
    <row r="327" s="258" customFormat="1" spans="1:6">
      <c r="A327" s="269"/>
      <c r="B327" s="267"/>
      <c r="C327" s="237"/>
      <c r="D327" s="268"/>
      <c r="E327" s="85"/>
      <c r="F327" s="254"/>
    </row>
    <row r="328" s="258" customFormat="1" spans="1:6">
      <c r="A328" s="269"/>
      <c r="B328" s="267"/>
      <c r="C328" s="237"/>
      <c r="D328" s="268"/>
      <c r="E328" s="85"/>
      <c r="F328" s="254"/>
    </row>
    <row r="329" s="258" customFormat="1" spans="1:6">
      <c r="A329" s="269"/>
      <c r="B329" s="267"/>
      <c r="C329" s="237"/>
      <c r="D329" s="268"/>
      <c r="E329" s="85"/>
      <c r="F329" s="254"/>
    </row>
    <row r="330" s="258" customFormat="1" spans="1:6">
      <c r="A330" s="269"/>
      <c r="B330" s="267"/>
      <c r="C330" s="237"/>
      <c r="D330" s="268"/>
      <c r="E330" s="85"/>
      <c r="F330" s="254"/>
    </row>
    <row r="331" s="258" customFormat="1" spans="1:6">
      <c r="A331" s="269"/>
      <c r="B331" s="267"/>
      <c r="C331" s="237"/>
      <c r="D331" s="268"/>
      <c r="E331" s="85"/>
      <c r="F331" s="254"/>
    </row>
    <row r="332" s="258" customFormat="1" spans="1:6">
      <c r="A332" s="269"/>
      <c r="B332" s="267"/>
      <c r="C332" s="237"/>
      <c r="D332" s="268"/>
      <c r="E332" s="85"/>
      <c r="F332" s="254"/>
    </row>
    <row r="333" s="258" customFormat="1" spans="1:6">
      <c r="A333" s="269"/>
      <c r="B333" s="267"/>
      <c r="C333" s="237"/>
      <c r="D333" s="268"/>
      <c r="E333" s="85"/>
      <c r="F333" s="254"/>
    </row>
    <row r="334" s="258" customFormat="1" spans="1:6">
      <c r="A334" s="269"/>
      <c r="B334" s="267"/>
      <c r="C334" s="237"/>
      <c r="D334" s="268"/>
      <c r="E334" s="85"/>
      <c r="F334" s="254"/>
    </row>
    <row r="335" s="258" customFormat="1" spans="1:6">
      <c r="A335" s="269"/>
      <c r="B335" s="267"/>
      <c r="C335" s="237"/>
      <c r="D335" s="268"/>
      <c r="E335" s="85"/>
      <c r="F335" s="254"/>
    </row>
    <row r="336" s="258" customFormat="1" spans="1:6">
      <c r="A336" s="269"/>
      <c r="B336" s="267"/>
      <c r="C336" s="237"/>
      <c r="D336" s="268"/>
      <c r="E336" s="85"/>
      <c r="F336" s="254"/>
    </row>
    <row r="337" s="258" customFormat="1" spans="1:6">
      <c r="A337" s="269"/>
      <c r="B337" s="267"/>
      <c r="C337" s="237"/>
      <c r="D337" s="268"/>
      <c r="E337" s="85"/>
      <c r="F337" s="254"/>
    </row>
    <row r="338" s="258" customFormat="1" spans="1:8">
      <c r="A338" s="269"/>
      <c r="B338" s="267"/>
      <c r="C338" s="237"/>
      <c r="D338" s="268"/>
      <c r="E338" s="85"/>
      <c r="F338" s="254"/>
      <c r="H338" s="273"/>
    </row>
    <row r="339" s="258" customFormat="1" spans="1:8">
      <c r="A339" s="269"/>
      <c r="B339" s="267"/>
      <c r="C339" s="237"/>
      <c r="D339" s="268"/>
      <c r="E339" s="85"/>
      <c r="F339" s="254"/>
      <c r="H339" s="273"/>
    </row>
    <row r="340" s="258" customFormat="1" spans="1:6">
      <c r="A340" s="269"/>
      <c r="B340" s="267"/>
      <c r="C340" s="237"/>
      <c r="D340" s="268"/>
      <c r="E340" s="85"/>
      <c r="F340" s="254"/>
    </row>
    <row r="341" s="258" customFormat="1" spans="1:6">
      <c r="A341" s="269"/>
      <c r="B341" s="267"/>
      <c r="C341" s="237"/>
      <c r="D341" s="268"/>
      <c r="E341" s="85"/>
      <c r="F341" s="254"/>
    </row>
    <row r="342" s="258" customFormat="1" spans="1:6">
      <c r="A342" s="269"/>
      <c r="B342" s="267"/>
      <c r="C342" s="237"/>
      <c r="D342" s="268"/>
      <c r="E342" s="85"/>
      <c r="F342" s="254"/>
    </row>
    <row r="343" s="258" customFormat="1" spans="1:6">
      <c r="A343" s="269"/>
      <c r="B343" s="267"/>
      <c r="C343" s="237"/>
      <c r="D343" s="268"/>
      <c r="E343" s="85"/>
      <c r="F343" s="254"/>
    </row>
    <row r="344" s="258" customFormat="1" spans="1:6">
      <c r="A344" s="269"/>
      <c r="B344" s="267"/>
      <c r="C344" s="237"/>
      <c r="D344" s="268"/>
      <c r="E344" s="85"/>
      <c r="F344" s="254"/>
    </row>
    <row r="345" s="258" customFormat="1" spans="1:6">
      <c r="A345" s="269"/>
      <c r="B345" s="267"/>
      <c r="C345" s="237"/>
      <c r="D345" s="268"/>
      <c r="E345" s="85"/>
      <c r="F345" s="254"/>
    </row>
    <row r="346" s="258" customFormat="1" spans="1:6">
      <c r="A346" s="269"/>
      <c r="B346" s="267"/>
      <c r="C346" s="237"/>
      <c r="D346" s="268"/>
      <c r="E346" s="85"/>
      <c r="F346" s="254"/>
    </row>
    <row r="347" s="258" customFormat="1" spans="1:6">
      <c r="A347" s="269"/>
      <c r="B347" s="267"/>
      <c r="C347" s="237"/>
      <c r="D347" s="268"/>
      <c r="E347" s="85"/>
      <c r="F347" s="254"/>
    </row>
    <row r="348" s="258" customFormat="1" spans="1:6">
      <c r="A348" s="269"/>
      <c r="B348" s="267"/>
      <c r="C348" s="237"/>
      <c r="D348" s="268"/>
      <c r="E348" s="85"/>
      <c r="F348" s="254"/>
    </row>
    <row r="349" s="258" customFormat="1" spans="1:6">
      <c r="A349" s="269"/>
      <c r="B349" s="267"/>
      <c r="C349" s="237"/>
      <c r="D349" s="268"/>
      <c r="E349" s="85"/>
      <c r="F349" s="254"/>
    </row>
    <row r="350" s="258" customFormat="1" spans="1:6">
      <c r="A350" s="269"/>
      <c r="B350" s="267"/>
      <c r="C350" s="237"/>
      <c r="D350" s="268"/>
      <c r="E350" s="85"/>
      <c r="F350" s="254"/>
    </row>
    <row r="351" s="258" customFormat="1" spans="1:6">
      <c r="A351" s="269"/>
      <c r="B351" s="267"/>
      <c r="C351" s="237"/>
      <c r="D351" s="268"/>
      <c r="E351" s="85"/>
      <c r="F351" s="254"/>
    </row>
    <row r="352" s="258" customFormat="1" spans="1:6">
      <c r="A352" s="269"/>
      <c r="B352" s="267"/>
      <c r="C352" s="237"/>
      <c r="D352" s="268"/>
      <c r="E352" s="85"/>
      <c r="F352" s="254"/>
    </row>
    <row r="353" s="258" customFormat="1" spans="1:6">
      <c r="A353" s="269"/>
      <c r="B353" s="267"/>
      <c r="C353" s="237"/>
      <c r="D353" s="268"/>
      <c r="E353" s="85"/>
      <c r="F353" s="254"/>
    </row>
    <row r="354" s="258" customFormat="1" spans="1:6">
      <c r="A354" s="269"/>
      <c r="B354" s="267"/>
      <c r="C354" s="237"/>
      <c r="D354" s="268"/>
      <c r="E354" s="85"/>
      <c r="F354" s="254"/>
    </row>
    <row r="355" s="258" customFormat="1" spans="1:6">
      <c r="A355" s="269"/>
      <c r="B355" s="267"/>
      <c r="C355" s="237"/>
      <c r="D355" s="268"/>
      <c r="E355" s="85"/>
      <c r="F355" s="254"/>
    </row>
    <row r="356" s="258" customFormat="1" spans="1:6">
      <c r="A356" s="269"/>
      <c r="B356" s="267"/>
      <c r="C356" s="237"/>
      <c r="D356" s="268"/>
      <c r="E356" s="85"/>
      <c r="F356" s="254"/>
    </row>
    <row r="357" s="258" customFormat="1" spans="1:6">
      <c r="A357" s="269"/>
      <c r="B357" s="267"/>
      <c r="C357" s="237"/>
      <c r="D357" s="268"/>
      <c r="E357" s="85"/>
      <c r="F357" s="254"/>
    </row>
    <row r="358" s="258" customFormat="1" spans="1:6">
      <c r="A358" s="269"/>
      <c r="B358" s="267"/>
      <c r="C358" s="237"/>
      <c r="D358" s="268"/>
      <c r="E358" s="85"/>
      <c r="F358" s="254"/>
    </row>
    <row r="359" s="258" customFormat="1" spans="1:6">
      <c r="A359" s="269"/>
      <c r="B359" s="267"/>
      <c r="C359" s="237"/>
      <c r="D359" s="268"/>
      <c r="E359" s="85"/>
      <c r="F359" s="254"/>
    </row>
    <row r="360" s="258" customFormat="1" spans="1:6">
      <c r="A360" s="269"/>
      <c r="B360" s="267"/>
      <c r="C360" s="237"/>
      <c r="D360" s="268"/>
      <c r="E360" s="85"/>
      <c r="F360" s="254"/>
    </row>
    <row r="361" s="258" customFormat="1" spans="1:6">
      <c r="A361" s="269"/>
      <c r="B361" s="267"/>
      <c r="C361" s="237"/>
      <c r="D361" s="268"/>
      <c r="E361" s="85"/>
      <c r="F361" s="254"/>
    </row>
    <row r="362" s="258" customFormat="1" spans="1:6">
      <c r="A362" s="269"/>
      <c r="B362" s="267"/>
      <c r="C362" s="237"/>
      <c r="D362" s="268"/>
      <c r="E362" s="85"/>
      <c r="F362" s="254"/>
    </row>
    <row r="363" s="258" customFormat="1" spans="1:6">
      <c r="A363" s="269"/>
      <c r="B363" s="267"/>
      <c r="C363" s="237"/>
      <c r="D363" s="268"/>
      <c r="E363" s="85"/>
      <c r="F363" s="254"/>
    </row>
    <row r="364" s="258" customFormat="1" spans="1:6">
      <c r="A364" s="269"/>
      <c r="B364" s="267"/>
      <c r="C364" s="237"/>
      <c r="D364" s="268"/>
      <c r="E364" s="85"/>
      <c r="F364" s="254"/>
    </row>
    <row r="365" s="258" customFormat="1" spans="1:6">
      <c r="A365" s="269"/>
      <c r="B365" s="267"/>
      <c r="C365" s="237"/>
      <c r="D365" s="268"/>
      <c r="E365" s="85"/>
      <c r="F365" s="254"/>
    </row>
    <row r="366" s="258" customFormat="1" spans="1:8">
      <c r="A366" s="269"/>
      <c r="B366" s="267"/>
      <c r="C366" s="237"/>
      <c r="D366" s="268"/>
      <c r="E366" s="85"/>
      <c r="F366" s="254"/>
      <c r="H366" s="273"/>
    </row>
    <row r="367" s="258" customFormat="1" spans="1:6">
      <c r="A367" s="269"/>
      <c r="B367" s="267"/>
      <c r="C367" s="237"/>
      <c r="D367" s="268"/>
      <c r="E367" s="85"/>
      <c r="F367" s="254"/>
    </row>
    <row r="368" s="258" customFormat="1" spans="1:6">
      <c r="A368" s="269"/>
      <c r="B368" s="267"/>
      <c r="C368" s="237"/>
      <c r="D368" s="268"/>
      <c r="E368" s="85"/>
      <c r="F368" s="254"/>
    </row>
    <row r="369" s="258" customFormat="1" spans="1:6">
      <c r="A369" s="269"/>
      <c r="B369" s="267"/>
      <c r="C369" s="237"/>
      <c r="D369" s="268"/>
      <c r="E369" s="85"/>
      <c r="F369" s="254"/>
    </row>
    <row r="370" s="258" customFormat="1" spans="1:6">
      <c r="A370" s="269"/>
      <c r="B370" s="267"/>
      <c r="C370" s="237"/>
      <c r="D370" s="268"/>
      <c r="E370" s="85"/>
      <c r="F370" s="254"/>
    </row>
    <row r="371" s="258" customFormat="1" spans="1:6">
      <c r="A371" s="269"/>
      <c r="B371" s="267"/>
      <c r="C371" s="237"/>
      <c r="D371" s="268"/>
      <c r="E371" s="85"/>
      <c r="F371" s="254"/>
    </row>
    <row r="372" s="258" customFormat="1" spans="1:6">
      <c r="A372" s="269"/>
      <c r="B372" s="267"/>
      <c r="C372" s="237"/>
      <c r="D372" s="268"/>
      <c r="E372" s="85"/>
      <c r="F372" s="254"/>
    </row>
    <row r="373" s="258" customFormat="1" spans="1:6">
      <c r="A373" s="269"/>
      <c r="B373" s="267"/>
      <c r="C373" s="237"/>
      <c r="D373" s="268"/>
      <c r="E373" s="85"/>
      <c r="F373" s="254"/>
    </row>
    <row r="374" s="258" customFormat="1" spans="1:6">
      <c r="A374" s="269"/>
      <c r="B374" s="267"/>
      <c r="C374" s="237"/>
      <c r="D374" s="268"/>
      <c r="E374" s="85"/>
      <c r="F374" s="254"/>
    </row>
    <row r="375" s="258" customFormat="1" spans="1:6">
      <c r="A375" s="269"/>
      <c r="B375" s="267"/>
      <c r="C375" s="237"/>
      <c r="D375" s="268"/>
      <c r="E375" s="85"/>
      <c r="F375" s="254"/>
    </row>
    <row r="376" s="258" customFormat="1" spans="1:6">
      <c r="A376" s="269"/>
      <c r="B376" s="267"/>
      <c r="C376" s="237"/>
      <c r="D376" s="268"/>
      <c r="E376" s="85"/>
      <c r="F376" s="254"/>
    </row>
    <row r="377" s="258" customFormat="1" spans="1:6">
      <c r="A377" s="269"/>
      <c r="B377" s="267"/>
      <c r="C377" s="237"/>
      <c r="D377" s="268"/>
      <c r="E377" s="85"/>
      <c r="F377" s="254"/>
    </row>
    <row r="378" s="258" customFormat="1" spans="1:6">
      <c r="A378" s="269"/>
      <c r="B378" s="267"/>
      <c r="C378" s="237"/>
      <c r="D378" s="268"/>
      <c r="E378" s="85"/>
      <c r="F378" s="254"/>
    </row>
    <row r="379" s="258" customFormat="1" spans="1:6">
      <c r="A379" s="269"/>
      <c r="B379" s="267"/>
      <c r="C379" s="237"/>
      <c r="D379" s="268"/>
      <c r="E379" s="85"/>
      <c r="F379" s="254"/>
    </row>
    <row r="380" s="258" customFormat="1" spans="1:6">
      <c r="A380" s="269"/>
      <c r="B380" s="267"/>
      <c r="C380" s="237"/>
      <c r="D380" s="268"/>
      <c r="E380" s="85"/>
      <c r="F380" s="254"/>
    </row>
    <row r="381" s="258" customFormat="1" spans="1:6">
      <c r="A381" s="269"/>
      <c r="B381" s="267"/>
      <c r="C381" s="237"/>
      <c r="D381" s="268"/>
      <c r="E381" s="85"/>
      <c r="F381" s="254"/>
    </row>
    <row r="382" s="258" customFormat="1" spans="1:6">
      <c r="A382" s="269"/>
      <c r="B382" s="267"/>
      <c r="C382" s="237"/>
      <c r="D382" s="268"/>
      <c r="E382" s="85"/>
      <c r="F382" s="254"/>
    </row>
    <row r="383" s="258" customFormat="1" spans="1:6">
      <c r="A383" s="269"/>
      <c r="B383" s="267"/>
      <c r="C383" s="237"/>
      <c r="D383" s="268"/>
      <c r="E383" s="85"/>
      <c r="F383" s="254"/>
    </row>
    <row r="384" s="258" customFormat="1" spans="1:6">
      <c r="A384" s="269"/>
      <c r="B384" s="275"/>
      <c r="C384" s="237"/>
      <c r="D384" s="276"/>
      <c r="E384" s="85"/>
      <c r="F384" s="254"/>
    </row>
    <row r="385" s="258" customFormat="1" spans="1:6">
      <c r="A385" s="269"/>
      <c r="B385" s="275"/>
      <c r="C385" s="237"/>
      <c r="D385" s="276"/>
      <c r="E385" s="85"/>
      <c r="F385" s="254"/>
    </row>
    <row r="386" s="258" customFormat="1" spans="1:6">
      <c r="A386" s="269"/>
      <c r="B386" s="275"/>
      <c r="C386" s="237"/>
      <c r="D386" s="276"/>
      <c r="E386" s="85"/>
      <c r="F386" s="254"/>
    </row>
    <row r="387" s="258" customFormat="1" spans="1:6">
      <c r="A387" s="269"/>
      <c r="B387" s="275"/>
      <c r="C387" s="237"/>
      <c r="D387" s="276"/>
      <c r="E387" s="85"/>
      <c r="F387" s="254"/>
    </row>
    <row r="388" s="258" customFormat="1" spans="1:6">
      <c r="A388" s="269"/>
      <c r="B388" s="275"/>
      <c r="C388" s="237"/>
      <c r="D388" s="276"/>
      <c r="E388" s="85"/>
      <c r="F388" s="254"/>
    </row>
    <row r="389" s="258" customFormat="1" spans="1:6">
      <c r="A389" s="269"/>
      <c r="B389" s="275"/>
      <c r="C389" s="237"/>
      <c r="D389" s="276"/>
      <c r="E389" s="85"/>
      <c r="F389" s="254"/>
    </row>
    <row r="390" s="258" customFormat="1" spans="1:6">
      <c r="A390" s="269"/>
      <c r="B390" s="275"/>
      <c r="C390" s="237"/>
      <c r="D390" s="276"/>
      <c r="E390" s="85"/>
      <c r="F390" s="254"/>
    </row>
    <row r="391" s="258" customFormat="1" spans="1:6">
      <c r="A391" s="269"/>
      <c r="B391" s="275"/>
      <c r="C391" s="237"/>
      <c r="D391" s="276"/>
      <c r="E391" s="85"/>
      <c r="F391" s="254"/>
    </row>
    <row r="392" s="258" customFormat="1" spans="1:6">
      <c r="A392" s="269"/>
      <c r="B392" s="275"/>
      <c r="C392" s="237"/>
      <c r="D392" s="276"/>
      <c r="E392" s="85"/>
      <c r="F392" s="254"/>
    </row>
    <row r="393" s="258" customFormat="1" spans="1:6">
      <c r="A393" s="269"/>
      <c r="B393" s="275"/>
      <c r="C393" s="237"/>
      <c r="D393" s="276"/>
      <c r="E393" s="85"/>
      <c r="F393" s="254"/>
    </row>
    <row r="394" s="258" customFormat="1" spans="1:6">
      <c r="A394" s="269"/>
      <c r="B394" s="275"/>
      <c r="C394" s="237"/>
      <c r="D394" s="276"/>
      <c r="E394" s="85"/>
      <c r="F394" s="254"/>
    </row>
    <row r="395" s="258" customFormat="1" spans="1:6">
      <c r="A395" s="269"/>
      <c r="B395" s="275"/>
      <c r="C395" s="237"/>
      <c r="D395" s="276"/>
      <c r="E395" s="85"/>
      <c r="F395" s="254"/>
    </row>
    <row r="396" s="258" customFormat="1" spans="1:6">
      <c r="A396" s="269"/>
      <c r="B396" s="275"/>
      <c r="C396" s="237"/>
      <c r="D396" s="276"/>
      <c r="E396" s="85"/>
      <c r="F396" s="254"/>
    </row>
    <row r="397" s="258" customFormat="1" spans="1:6">
      <c r="A397" s="269"/>
      <c r="B397" s="275"/>
      <c r="C397" s="237"/>
      <c r="D397" s="276"/>
      <c r="E397" s="85"/>
      <c r="F397" s="254"/>
    </row>
    <row r="398" s="258" customFormat="1" spans="1:6">
      <c r="A398" s="269"/>
      <c r="B398" s="275"/>
      <c r="C398" s="237"/>
      <c r="D398" s="276"/>
      <c r="E398" s="85"/>
      <c r="F398" s="254"/>
    </row>
    <row r="399" s="258" customFormat="1" spans="1:6">
      <c r="A399" s="269"/>
      <c r="B399" s="275"/>
      <c r="C399" s="237"/>
      <c r="D399" s="276"/>
      <c r="E399" s="85"/>
      <c r="F399" s="254"/>
    </row>
    <row r="400" s="258" customFormat="1" spans="1:6">
      <c r="A400" s="269"/>
      <c r="B400" s="275"/>
      <c r="C400" s="237"/>
      <c r="D400" s="276"/>
      <c r="E400" s="85"/>
      <c r="F400" s="254"/>
    </row>
    <row r="401" s="258" customFormat="1" spans="1:6">
      <c r="A401" s="269"/>
      <c r="B401" s="275"/>
      <c r="C401" s="237"/>
      <c r="D401" s="276"/>
      <c r="E401" s="85"/>
      <c r="F401" s="254"/>
    </row>
    <row r="402" s="258" customFormat="1" spans="1:6">
      <c r="A402" s="269"/>
      <c r="B402" s="275"/>
      <c r="C402" s="237"/>
      <c r="D402" s="276"/>
      <c r="E402" s="85"/>
      <c r="F402" s="254"/>
    </row>
    <row r="403" s="258" customFormat="1" spans="1:6">
      <c r="A403" s="269"/>
      <c r="B403" s="275"/>
      <c r="C403" s="237"/>
      <c r="D403" s="276"/>
      <c r="E403" s="85"/>
      <c r="F403" s="254"/>
    </row>
    <row r="404" s="258" customFormat="1" spans="1:6">
      <c r="A404" s="269"/>
      <c r="B404" s="275"/>
      <c r="C404" s="237"/>
      <c r="D404" s="276"/>
      <c r="E404" s="85"/>
      <c r="F404" s="254"/>
    </row>
    <row r="405" s="258" customFormat="1" spans="1:6">
      <c r="A405" s="269"/>
      <c r="B405" s="275"/>
      <c r="C405" s="237"/>
      <c r="D405" s="276"/>
      <c r="E405" s="85"/>
      <c r="F405" s="254"/>
    </row>
    <row r="406" s="258" customFormat="1" spans="1:6">
      <c r="A406" s="269"/>
      <c r="B406" s="275"/>
      <c r="C406" s="237"/>
      <c r="D406" s="276"/>
      <c r="E406" s="85"/>
      <c r="F406" s="254"/>
    </row>
    <row r="407" s="258" customFormat="1" spans="1:6">
      <c r="A407" s="269"/>
      <c r="B407" s="275"/>
      <c r="C407" s="237"/>
      <c r="D407" s="276"/>
      <c r="E407" s="85"/>
      <c r="F407" s="254"/>
    </row>
    <row r="408" s="258" customFormat="1" spans="1:6">
      <c r="A408" s="269"/>
      <c r="B408" s="275"/>
      <c r="C408" s="237"/>
      <c r="D408" s="276"/>
      <c r="E408" s="85"/>
      <c r="F408" s="254"/>
    </row>
    <row r="409" s="258" customFormat="1" spans="1:6">
      <c r="A409" s="269"/>
      <c r="B409" s="275"/>
      <c r="C409" s="237"/>
      <c r="D409" s="276"/>
      <c r="E409" s="85"/>
      <c r="F409" s="254"/>
    </row>
    <row r="410" s="258" customFormat="1" spans="1:6">
      <c r="A410" s="269"/>
      <c r="B410" s="275"/>
      <c r="C410" s="237"/>
      <c r="D410" s="276"/>
      <c r="E410" s="85"/>
      <c r="F410" s="254"/>
    </row>
    <row r="411" s="258" customFormat="1" spans="1:6">
      <c r="A411" s="269"/>
      <c r="B411" s="275"/>
      <c r="C411" s="237"/>
      <c r="D411" s="276"/>
      <c r="E411" s="85"/>
      <c r="F411" s="254"/>
    </row>
    <row r="412" s="258" customFormat="1" spans="1:6">
      <c r="A412" s="269"/>
      <c r="B412" s="275"/>
      <c r="C412" s="237"/>
      <c r="D412" s="276"/>
      <c r="E412" s="85"/>
      <c r="F412" s="254"/>
    </row>
    <row r="413" s="258" customFormat="1" spans="1:6">
      <c r="A413" s="269"/>
      <c r="B413" s="275"/>
      <c r="C413" s="237"/>
      <c r="D413" s="276"/>
      <c r="E413" s="85"/>
      <c r="F413" s="254"/>
    </row>
    <row r="414" s="258" customFormat="1" spans="1:6">
      <c r="A414" s="269"/>
      <c r="B414" s="275"/>
      <c r="C414" s="237"/>
      <c r="D414" s="276"/>
      <c r="E414" s="85"/>
      <c r="F414" s="254"/>
    </row>
    <row r="415" s="258" customFormat="1" spans="1:6">
      <c r="A415" s="269"/>
      <c r="B415" s="275"/>
      <c r="C415" s="237"/>
      <c r="D415" s="276"/>
      <c r="E415" s="85"/>
      <c r="F415" s="254"/>
    </row>
    <row r="416" s="258" customFormat="1" spans="1:6">
      <c r="A416" s="269"/>
      <c r="B416" s="275"/>
      <c r="C416" s="237"/>
      <c r="D416" s="276"/>
      <c r="E416" s="85"/>
      <c r="F416" s="254"/>
    </row>
    <row r="417" s="258" customFormat="1" spans="1:6">
      <c r="A417" s="269"/>
      <c r="B417" s="275"/>
      <c r="C417" s="237"/>
      <c r="D417" s="276"/>
      <c r="E417" s="85"/>
      <c r="F417" s="254"/>
    </row>
    <row r="418" s="258" customFormat="1" spans="1:6">
      <c r="A418" s="269"/>
      <c r="B418" s="275"/>
      <c r="C418" s="237"/>
      <c r="D418" s="276"/>
      <c r="E418" s="85"/>
      <c r="F418" s="254"/>
    </row>
    <row r="419" s="258" customFormat="1" spans="1:6">
      <c r="A419" s="269"/>
      <c r="B419" s="275"/>
      <c r="C419" s="237"/>
      <c r="D419" s="276"/>
      <c r="E419" s="85"/>
      <c r="F419" s="254"/>
    </row>
    <row r="420" s="258" customFormat="1" spans="1:6">
      <c r="A420" s="269"/>
      <c r="B420" s="275"/>
      <c r="C420" s="237"/>
      <c r="D420" s="276"/>
      <c r="E420" s="85"/>
      <c r="F420" s="254"/>
    </row>
    <row r="421" s="258" customFormat="1" spans="1:6">
      <c r="A421" s="269"/>
      <c r="B421" s="275"/>
      <c r="C421" s="237"/>
      <c r="D421" s="276"/>
      <c r="E421" s="85"/>
      <c r="F421" s="254"/>
    </row>
    <row r="422" s="258" customFormat="1" spans="1:6">
      <c r="A422" s="269"/>
      <c r="B422" s="275"/>
      <c r="C422" s="237"/>
      <c r="D422" s="276"/>
      <c r="E422" s="85"/>
      <c r="F422" s="254"/>
    </row>
    <row r="423" s="258" customFormat="1" spans="1:6">
      <c r="A423" s="269"/>
      <c r="B423" s="275"/>
      <c r="C423" s="237"/>
      <c r="D423" s="276"/>
      <c r="E423" s="85"/>
      <c r="F423" s="254"/>
    </row>
    <row r="424" s="258" customFormat="1" spans="1:6">
      <c r="A424" s="269"/>
      <c r="B424" s="275"/>
      <c r="C424" s="237"/>
      <c r="D424" s="276"/>
      <c r="E424" s="85"/>
      <c r="F424" s="254"/>
    </row>
    <row r="425" s="258" customFormat="1" spans="1:6">
      <c r="A425" s="269"/>
      <c r="B425" s="275"/>
      <c r="C425" s="237"/>
      <c r="D425" s="276"/>
      <c r="E425" s="85"/>
      <c r="F425" s="254"/>
    </row>
    <row r="426" s="258" customFormat="1" spans="1:6">
      <c r="A426" s="269"/>
      <c r="B426" s="275"/>
      <c r="C426" s="237"/>
      <c r="D426" s="276"/>
      <c r="E426" s="85"/>
      <c r="F426" s="254"/>
    </row>
    <row r="427" s="258" customFormat="1" spans="1:6">
      <c r="A427" s="269"/>
      <c r="B427" s="275"/>
      <c r="C427" s="237"/>
      <c r="D427" s="276"/>
      <c r="E427" s="85"/>
      <c r="F427" s="254"/>
    </row>
    <row r="428" s="258" customFormat="1" spans="1:6">
      <c r="A428" s="269"/>
      <c r="B428" s="275"/>
      <c r="C428" s="237"/>
      <c r="D428" s="276"/>
      <c r="E428" s="85"/>
      <c r="F428" s="254"/>
    </row>
    <row r="429" s="258" customFormat="1" spans="1:6">
      <c r="A429" s="269"/>
      <c r="B429" s="277"/>
      <c r="C429" s="237"/>
      <c r="D429" s="278"/>
      <c r="E429" s="85"/>
      <c r="F429" s="222"/>
    </row>
    <row r="430" s="258" customFormat="1" spans="1:6">
      <c r="A430" s="269"/>
      <c r="B430" s="277"/>
      <c r="C430" s="237"/>
      <c r="D430" s="278"/>
      <c r="E430" s="85"/>
      <c r="F430" s="222"/>
    </row>
    <row r="431" s="258" customFormat="1" spans="1:6">
      <c r="A431" s="269"/>
      <c r="B431" s="267"/>
      <c r="C431" s="237"/>
      <c r="D431" s="276"/>
      <c r="E431" s="85"/>
      <c r="F431" s="254"/>
    </row>
    <row r="432" s="258" customFormat="1" spans="1:6">
      <c r="A432" s="269"/>
      <c r="B432" s="267"/>
      <c r="C432" s="237"/>
      <c r="D432" s="276"/>
      <c r="E432" s="85"/>
      <c r="F432" s="254"/>
    </row>
    <row r="433" s="258" customFormat="1" spans="1:6">
      <c r="A433" s="269"/>
      <c r="B433" s="267"/>
      <c r="C433" s="237"/>
      <c r="D433" s="276"/>
      <c r="E433" s="85"/>
      <c r="F433" s="254"/>
    </row>
    <row r="434" s="258" customFormat="1" spans="1:6">
      <c r="A434" s="269"/>
      <c r="B434" s="267"/>
      <c r="C434" s="237"/>
      <c r="D434" s="276"/>
      <c r="E434" s="85"/>
      <c r="F434" s="254"/>
    </row>
    <row r="435" s="258" customFormat="1" spans="1:6">
      <c r="A435" s="269"/>
      <c r="B435" s="267"/>
      <c r="C435" s="237"/>
      <c r="D435" s="276"/>
      <c r="E435" s="85"/>
      <c r="F435" s="254"/>
    </row>
    <row r="436" s="258" customFormat="1" spans="1:6">
      <c r="A436" s="269"/>
      <c r="B436" s="267"/>
      <c r="C436" s="237"/>
      <c r="D436" s="276"/>
      <c r="E436" s="85"/>
      <c r="F436" s="254"/>
    </row>
    <row r="437" s="258" customFormat="1" spans="1:6">
      <c r="A437" s="269"/>
      <c r="B437" s="267"/>
      <c r="C437" s="237"/>
      <c r="D437" s="276"/>
      <c r="E437" s="85"/>
      <c r="F437" s="254"/>
    </row>
    <row r="438" s="258" customFormat="1" spans="1:6">
      <c r="A438" s="269"/>
      <c r="B438" s="267"/>
      <c r="C438" s="237"/>
      <c r="D438" s="276"/>
      <c r="E438" s="85"/>
      <c r="F438" s="254"/>
    </row>
    <row r="439" s="258" customFormat="1" spans="1:6">
      <c r="A439" s="269"/>
      <c r="B439" s="267"/>
      <c r="C439" s="237"/>
      <c r="D439" s="276"/>
      <c r="E439" s="85"/>
      <c r="F439" s="254"/>
    </row>
    <row r="440" s="258" customFormat="1" spans="1:6">
      <c r="A440" s="269"/>
      <c r="B440" s="267"/>
      <c r="C440" s="237"/>
      <c r="D440" s="276"/>
      <c r="E440" s="85"/>
      <c r="F440" s="254"/>
    </row>
    <row r="441" s="258" customFormat="1" spans="1:6">
      <c r="A441" s="269"/>
      <c r="B441" s="267"/>
      <c r="C441" s="237"/>
      <c r="D441" s="268"/>
      <c r="E441" s="85"/>
      <c r="F441" s="254"/>
    </row>
    <row r="442" s="258" customFormat="1" spans="1:6">
      <c r="A442" s="269"/>
      <c r="B442" s="267"/>
      <c r="C442" s="237"/>
      <c r="D442" s="268"/>
      <c r="E442" s="85"/>
      <c r="F442" s="254"/>
    </row>
    <row r="443" s="258" customFormat="1" spans="1:6">
      <c r="A443" s="269"/>
      <c r="B443" s="279"/>
      <c r="C443" s="237"/>
      <c r="D443" s="268"/>
      <c r="E443" s="85"/>
      <c r="F443" s="254"/>
    </row>
    <row r="444" s="258" customFormat="1" spans="1:6">
      <c r="A444" s="269"/>
      <c r="B444" s="279"/>
      <c r="C444" s="237"/>
      <c r="D444" s="268"/>
      <c r="E444" s="85"/>
      <c r="F444" s="254"/>
    </row>
    <row r="445" s="258" customFormat="1" spans="1:6">
      <c r="A445" s="269"/>
      <c r="B445" s="279"/>
      <c r="C445" s="237"/>
      <c r="D445" s="268"/>
      <c r="E445" s="85"/>
      <c r="F445" s="254"/>
    </row>
    <row r="446" s="258" customFormat="1" spans="1:6">
      <c r="A446" s="269"/>
      <c r="B446" s="279"/>
      <c r="C446" s="237"/>
      <c r="D446" s="268"/>
      <c r="E446" s="85"/>
      <c r="F446" s="254"/>
    </row>
    <row r="447" s="258" customFormat="1" spans="1:6">
      <c r="A447" s="269"/>
      <c r="B447" s="279"/>
      <c r="C447" s="237"/>
      <c r="D447" s="268"/>
      <c r="E447" s="85"/>
      <c r="F447" s="254"/>
    </row>
    <row r="448" s="258" customFormat="1" spans="1:6">
      <c r="A448" s="269"/>
      <c r="B448" s="279"/>
      <c r="C448" s="237"/>
      <c r="D448" s="268"/>
      <c r="E448" s="85"/>
      <c r="F448" s="254"/>
    </row>
    <row r="449" s="258" customFormat="1" spans="1:6">
      <c r="A449" s="269"/>
      <c r="B449" s="279"/>
      <c r="C449" s="237"/>
      <c r="D449" s="268"/>
      <c r="E449" s="85"/>
      <c r="F449" s="254"/>
    </row>
    <row r="450" s="258" customFormat="1" spans="1:6">
      <c r="A450" s="269"/>
      <c r="B450" s="279"/>
      <c r="C450" s="237"/>
      <c r="D450" s="268"/>
      <c r="E450" s="85"/>
      <c r="F450" s="254"/>
    </row>
    <row r="451" s="258" customFormat="1" spans="1:6">
      <c r="A451" s="269"/>
      <c r="B451" s="279"/>
      <c r="C451" s="237"/>
      <c r="D451" s="268"/>
      <c r="E451" s="85"/>
      <c r="F451" s="254"/>
    </row>
    <row r="452" s="258" customFormat="1" spans="1:6">
      <c r="A452" s="269"/>
      <c r="B452" s="279"/>
      <c r="C452" s="237"/>
      <c r="D452" s="268"/>
      <c r="E452" s="85"/>
      <c r="F452" s="254"/>
    </row>
    <row r="453" s="258" customFormat="1" spans="1:6">
      <c r="A453" s="269"/>
      <c r="B453" s="279"/>
      <c r="C453" s="237"/>
      <c r="D453" s="268"/>
      <c r="E453" s="85"/>
      <c r="F453" s="254"/>
    </row>
    <row r="454" s="258" customFormat="1" spans="1:6">
      <c r="A454" s="269"/>
      <c r="B454" s="279"/>
      <c r="C454" s="237"/>
      <c r="D454" s="268"/>
      <c r="E454" s="85"/>
      <c r="F454" s="254"/>
    </row>
    <row r="455" s="258" customFormat="1" spans="1:6">
      <c r="A455" s="269"/>
      <c r="B455" s="279"/>
      <c r="C455" s="237"/>
      <c r="D455" s="268"/>
      <c r="E455" s="85"/>
      <c r="F455" s="254"/>
    </row>
    <row r="456" s="258" customFormat="1" spans="1:6">
      <c r="A456" s="269"/>
      <c r="B456" s="279"/>
      <c r="C456" s="237"/>
      <c r="D456" s="268"/>
      <c r="E456" s="85"/>
      <c r="F456" s="254"/>
    </row>
    <row r="457" s="258" customFormat="1" spans="1:6">
      <c r="A457" s="269"/>
      <c r="B457" s="279"/>
      <c r="C457" s="237"/>
      <c r="D457" s="268"/>
      <c r="E457" s="85"/>
      <c r="F457" s="254"/>
    </row>
    <row r="458" s="258" customFormat="1" spans="1:6">
      <c r="A458" s="269"/>
      <c r="B458" s="267"/>
      <c r="C458" s="280"/>
      <c r="D458" s="268"/>
      <c r="E458" s="85"/>
      <c r="F458" s="254"/>
    </row>
    <row r="459" s="258" customFormat="1" spans="1:6">
      <c r="A459" s="269"/>
      <c r="B459" s="281"/>
      <c r="C459" s="237"/>
      <c r="D459" s="268"/>
      <c r="E459" s="85"/>
      <c r="F459" s="254"/>
    </row>
    <row r="460" s="258" customFormat="1" spans="1:6">
      <c r="A460" s="269"/>
      <c r="B460" s="281"/>
      <c r="C460" s="237"/>
      <c r="D460" s="268"/>
      <c r="E460" s="85"/>
      <c r="F460" s="254"/>
    </row>
    <row r="461" s="258" customFormat="1" spans="1:6">
      <c r="A461" s="269"/>
      <c r="B461" s="281"/>
      <c r="C461" s="237"/>
      <c r="D461" s="268"/>
      <c r="E461" s="85"/>
      <c r="F461" s="254"/>
    </row>
    <row r="462" s="258" customFormat="1" spans="1:6">
      <c r="A462" s="269"/>
      <c r="B462" s="281"/>
      <c r="C462" s="237"/>
      <c r="D462" s="268"/>
      <c r="E462" s="85"/>
      <c r="F462" s="254"/>
    </row>
    <row r="463" s="258" customFormat="1" spans="1:6">
      <c r="A463" s="269"/>
      <c r="B463" s="281"/>
      <c r="C463" s="237"/>
      <c r="D463" s="268"/>
      <c r="E463" s="85"/>
      <c r="F463" s="254"/>
    </row>
    <row r="464" s="258" customFormat="1" spans="1:6">
      <c r="A464" s="269"/>
      <c r="B464" s="281"/>
      <c r="C464" s="237"/>
      <c r="D464" s="268"/>
      <c r="E464" s="85"/>
      <c r="F464" s="254"/>
    </row>
    <row r="465" s="258" customFormat="1" spans="1:6">
      <c r="A465" s="269"/>
      <c r="B465" s="281"/>
      <c r="C465" s="237"/>
      <c r="D465" s="268"/>
      <c r="E465" s="85"/>
      <c r="F465" s="254"/>
    </row>
    <row r="466" s="258" customFormat="1" spans="1:6">
      <c r="A466" s="269"/>
      <c r="B466" s="281"/>
      <c r="C466" s="237"/>
      <c r="D466" s="268"/>
      <c r="E466" s="85"/>
      <c r="F466" s="254"/>
    </row>
    <row r="467" s="258" customFormat="1" spans="1:6">
      <c r="A467" s="269"/>
      <c r="B467" s="281"/>
      <c r="C467" s="237"/>
      <c r="D467" s="268"/>
      <c r="E467" s="85"/>
      <c r="F467" s="254"/>
    </row>
    <row r="468" s="258" customFormat="1" spans="1:7">
      <c r="A468" s="269"/>
      <c r="B468" s="281"/>
      <c r="C468" s="237"/>
      <c r="D468" s="268"/>
      <c r="E468" s="85"/>
      <c r="F468" s="254"/>
      <c r="G468" s="273"/>
    </row>
    <row r="469" s="258" customFormat="1" spans="1:6">
      <c r="A469" s="269"/>
      <c r="B469" s="281"/>
      <c r="C469" s="237"/>
      <c r="D469" s="268"/>
      <c r="E469" s="85"/>
      <c r="F469" s="254"/>
    </row>
    <row r="470" s="258" customFormat="1" spans="1:6">
      <c r="A470" s="269"/>
      <c r="B470" s="281"/>
      <c r="C470" s="237"/>
      <c r="D470" s="268"/>
      <c r="E470" s="85"/>
      <c r="F470" s="254"/>
    </row>
    <row r="471" s="258" customFormat="1" spans="1:6">
      <c r="A471" s="269"/>
      <c r="B471" s="279"/>
      <c r="C471" s="237"/>
      <c r="D471" s="268"/>
      <c r="E471" s="85"/>
      <c r="F471" s="254"/>
    </row>
    <row r="472" s="258" customFormat="1" spans="1:6">
      <c r="A472" s="269"/>
      <c r="B472" s="279"/>
      <c r="C472" s="237"/>
      <c r="D472" s="268"/>
      <c r="E472" s="85"/>
      <c r="F472" s="254"/>
    </row>
    <row r="473" s="258" customFormat="1" spans="1:6">
      <c r="A473" s="269"/>
      <c r="B473" s="279"/>
      <c r="C473" s="237"/>
      <c r="D473" s="268"/>
      <c r="E473" s="85"/>
      <c r="F473" s="254"/>
    </row>
    <row r="474" s="258" customFormat="1" spans="1:6">
      <c r="A474" s="269"/>
      <c r="B474" s="279"/>
      <c r="C474" s="237"/>
      <c r="D474" s="268"/>
      <c r="E474" s="85"/>
      <c r="F474" s="254"/>
    </row>
    <row r="475" s="258" customFormat="1" spans="1:6">
      <c r="A475" s="269"/>
      <c r="B475" s="279"/>
      <c r="C475" s="237"/>
      <c r="D475" s="268"/>
      <c r="E475" s="85"/>
      <c r="F475" s="254"/>
    </row>
    <row r="476" s="258" customFormat="1" spans="1:6">
      <c r="A476" s="269"/>
      <c r="B476" s="279"/>
      <c r="C476" s="237"/>
      <c r="D476" s="268"/>
      <c r="E476" s="85"/>
      <c r="F476" s="254"/>
    </row>
    <row r="477" s="258" customFormat="1" spans="1:6">
      <c r="A477" s="269"/>
      <c r="B477" s="279"/>
      <c r="C477" s="237"/>
      <c r="D477" s="268"/>
      <c r="E477" s="85"/>
      <c r="F477" s="254"/>
    </row>
    <row r="478" s="258" customFormat="1" spans="1:6">
      <c r="A478" s="269"/>
      <c r="B478" s="279"/>
      <c r="C478" s="237"/>
      <c r="D478" s="268"/>
      <c r="E478" s="85"/>
      <c r="F478" s="254"/>
    </row>
    <row r="479" s="258" customFormat="1" spans="1:6">
      <c r="A479" s="269"/>
      <c r="B479" s="279"/>
      <c r="C479" s="237"/>
      <c r="D479" s="268"/>
      <c r="E479" s="85"/>
      <c r="F479" s="254"/>
    </row>
    <row r="480" s="258" customFormat="1" spans="1:6">
      <c r="A480" s="269"/>
      <c r="B480" s="279"/>
      <c r="C480" s="237"/>
      <c r="D480" s="268"/>
      <c r="E480" s="85"/>
      <c r="F480" s="254"/>
    </row>
    <row r="481" s="258" customFormat="1" spans="1:6">
      <c r="A481" s="269"/>
      <c r="B481" s="279"/>
      <c r="C481" s="237"/>
      <c r="D481" s="268"/>
      <c r="E481" s="85"/>
      <c r="F481" s="254"/>
    </row>
    <row r="482" s="258" customFormat="1" spans="1:6">
      <c r="A482" s="269"/>
      <c r="B482" s="279"/>
      <c r="C482" s="237"/>
      <c r="D482" s="268"/>
      <c r="E482" s="85"/>
      <c r="F482" s="254"/>
    </row>
    <row r="483" s="258" customFormat="1" spans="1:6">
      <c r="A483" s="269"/>
      <c r="B483" s="279"/>
      <c r="C483" s="237"/>
      <c r="D483" s="268"/>
      <c r="E483" s="85"/>
      <c r="F483" s="254"/>
    </row>
    <row r="484" s="258" customFormat="1" spans="1:6">
      <c r="A484" s="269"/>
      <c r="B484" s="279"/>
      <c r="C484" s="237"/>
      <c r="D484" s="268"/>
      <c r="E484" s="85"/>
      <c r="F484" s="254"/>
    </row>
    <row r="485" s="258" customFormat="1" spans="1:6">
      <c r="A485" s="269"/>
      <c r="B485" s="279"/>
      <c r="C485" s="237"/>
      <c r="D485" s="268"/>
      <c r="E485" s="85"/>
      <c r="F485" s="254"/>
    </row>
    <row r="486" s="258" customFormat="1" spans="1:6">
      <c r="A486" s="269"/>
      <c r="B486" s="279"/>
      <c r="C486" s="237"/>
      <c r="D486" s="268"/>
      <c r="E486" s="85"/>
      <c r="F486" s="254"/>
    </row>
    <row r="487" s="258" customFormat="1" spans="1:6">
      <c r="A487" s="269"/>
      <c r="B487" s="279"/>
      <c r="C487" s="237"/>
      <c r="D487" s="268"/>
      <c r="E487" s="85"/>
      <c r="F487" s="254"/>
    </row>
    <row r="488" s="258" customFormat="1" spans="1:6">
      <c r="A488" s="269"/>
      <c r="B488" s="279"/>
      <c r="C488" s="237"/>
      <c r="D488" s="268"/>
      <c r="E488" s="85"/>
      <c r="F488" s="254"/>
    </row>
    <row r="489" s="258" customFormat="1" spans="1:6">
      <c r="A489" s="269"/>
      <c r="B489" s="279"/>
      <c r="C489" s="237"/>
      <c r="D489" s="268"/>
      <c r="E489" s="85"/>
      <c r="F489" s="254"/>
    </row>
    <row r="490" s="258" customFormat="1" spans="1:6">
      <c r="A490" s="269"/>
      <c r="B490" s="254"/>
      <c r="C490" s="237"/>
      <c r="D490" s="85"/>
      <c r="E490" s="85"/>
      <c r="F490" s="254"/>
    </row>
    <row r="491" s="258" customFormat="1" spans="1:6">
      <c r="A491" s="269"/>
      <c r="B491" s="254"/>
      <c r="C491" s="237"/>
      <c r="D491" s="85"/>
      <c r="E491" s="85"/>
      <c r="F491" s="254"/>
    </row>
    <row r="492" s="258" customFormat="1" spans="1:6">
      <c r="A492" s="269"/>
      <c r="B492" s="254"/>
      <c r="C492" s="237"/>
      <c r="D492" s="85"/>
      <c r="E492" s="85"/>
      <c r="F492" s="254"/>
    </row>
    <row r="493" s="258" customFormat="1" spans="1:6">
      <c r="A493" s="269"/>
      <c r="B493" s="254"/>
      <c r="C493" s="237"/>
      <c r="D493" s="85"/>
      <c r="E493" s="85"/>
      <c r="F493" s="254"/>
    </row>
    <row r="494" s="258" customFormat="1" spans="1:6">
      <c r="A494" s="269"/>
      <c r="B494" s="254"/>
      <c r="C494" s="237"/>
      <c r="D494" s="85"/>
      <c r="E494" s="85"/>
      <c r="F494" s="254"/>
    </row>
    <row r="495" s="258" customFormat="1" spans="1:6">
      <c r="A495" s="269"/>
      <c r="B495" s="254"/>
      <c r="C495" s="237"/>
      <c r="D495" s="85"/>
      <c r="E495" s="85"/>
      <c r="F495" s="254"/>
    </row>
    <row r="496" s="258" customFormat="1" spans="1:6">
      <c r="A496" s="269"/>
      <c r="B496" s="254"/>
      <c r="C496" s="237"/>
      <c r="D496" s="85"/>
      <c r="E496" s="85"/>
      <c r="F496" s="254"/>
    </row>
    <row r="497" s="258" customFormat="1" spans="1:6">
      <c r="A497" s="269"/>
      <c r="B497" s="254"/>
      <c r="C497" s="237"/>
      <c r="D497" s="85"/>
      <c r="E497" s="85"/>
      <c r="F497" s="254"/>
    </row>
    <row r="498" s="258" customFormat="1" spans="1:6">
      <c r="A498" s="269"/>
      <c r="B498" s="282"/>
      <c r="C498" s="237"/>
      <c r="D498" s="85"/>
      <c r="E498" s="85"/>
      <c r="F498" s="254"/>
    </row>
    <row r="499" s="258" customFormat="1" spans="1:6">
      <c r="A499" s="269"/>
      <c r="B499" s="282"/>
      <c r="C499" s="237"/>
      <c r="D499" s="85"/>
      <c r="E499" s="85"/>
      <c r="F499" s="254"/>
    </row>
    <row r="500" s="258" customFormat="1" spans="1:6">
      <c r="A500" s="269"/>
      <c r="B500" s="282"/>
      <c r="C500" s="237"/>
      <c r="D500" s="85"/>
      <c r="E500" s="85"/>
      <c r="F500" s="254"/>
    </row>
    <row r="501" s="258" customFormat="1" spans="1:6">
      <c r="A501" s="269"/>
      <c r="B501" s="282"/>
      <c r="C501" s="237"/>
      <c r="D501" s="85"/>
      <c r="E501" s="85"/>
      <c r="F501" s="254"/>
    </row>
    <row r="502" s="258" customFormat="1" spans="1:6">
      <c r="A502" s="269"/>
      <c r="B502" s="282"/>
      <c r="C502" s="237"/>
      <c r="D502" s="85"/>
      <c r="E502" s="85"/>
      <c r="F502" s="254"/>
    </row>
    <row r="503" s="258" customFormat="1" spans="1:6">
      <c r="A503" s="269"/>
      <c r="B503" s="282"/>
      <c r="C503" s="237"/>
      <c r="D503" s="85"/>
      <c r="E503" s="85"/>
      <c r="F503" s="254"/>
    </row>
    <row r="504" s="258" customFormat="1" spans="1:6">
      <c r="A504" s="269"/>
      <c r="B504" s="282"/>
      <c r="C504" s="237"/>
      <c r="D504" s="85"/>
      <c r="E504" s="85"/>
      <c r="F504" s="254"/>
    </row>
    <row r="505" s="258" customFormat="1" spans="1:6">
      <c r="A505" s="269"/>
      <c r="B505" s="282"/>
      <c r="C505" s="237"/>
      <c r="D505" s="85"/>
      <c r="E505" s="85"/>
      <c r="F505" s="254"/>
    </row>
    <row r="506" s="258" customFormat="1" spans="1:6">
      <c r="A506" s="269"/>
      <c r="B506" s="282"/>
      <c r="C506" s="237"/>
      <c r="D506" s="85"/>
      <c r="E506" s="85"/>
      <c r="F506" s="254"/>
    </row>
    <row r="507" s="258" customFormat="1" spans="1:6">
      <c r="A507" s="269"/>
      <c r="B507" s="282"/>
      <c r="C507" s="237"/>
      <c r="D507" s="85"/>
      <c r="E507" s="85"/>
      <c r="F507" s="254"/>
    </row>
    <row r="508" s="258" customFormat="1" spans="1:6">
      <c r="A508" s="269"/>
      <c r="B508" s="282"/>
      <c r="C508" s="237"/>
      <c r="D508" s="85"/>
      <c r="E508" s="85"/>
      <c r="F508" s="254"/>
    </row>
    <row r="509" s="258" customFormat="1" spans="1:6">
      <c r="A509" s="269"/>
      <c r="B509" s="282"/>
      <c r="C509" s="237"/>
      <c r="D509" s="85"/>
      <c r="E509" s="85"/>
      <c r="F509" s="254"/>
    </row>
    <row r="510" s="258" customFormat="1" spans="1:6">
      <c r="A510" s="269"/>
      <c r="B510" s="282"/>
      <c r="C510" s="237"/>
      <c r="D510" s="85"/>
      <c r="E510" s="85"/>
      <c r="F510" s="254"/>
    </row>
    <row r="511" s="258" customFormat="1" spans="1:6">
      <c r="A511" s="269"/>
      <c r="B511" s="282"/>
      <c r="C511" s="237"/>
      <c r="D511" s="85"/>
      <c r="E511" s="85"/>
      <c r="F511" s="254"/>
    </row>
    <row r="512" s="258" customFormat="1" spans="1:6">
      <c r="A512" s="269"/>
      <c r="B512" s="282"/>
      <c r="C512" s="237"/>
      <c r="D512" s="85"/>
      <c r="E512" s="85"/>
      <c r="F512" s="254"/>
    </row>
    <row r="513" s="258" customFormat="1" spans="1:6">
      <c r="A513" s="269"/>
      <c r="B513" s="282"/>
      <c r="C513" s="237"/>
      <c r="D513" s="85"/>
      <c r="E513" s="85"/>
      <c r="F513" s="254"/>
    </row>
    <row r="514" s="258" customFormat="1" spans="1:6">
      <c r="A514" s="269"/>
      <c r="B514" s="282"/>
      <c r="C514" s="237"/>
      <c r="D514" s="85"/>
      <c r="E514" s="85"/>
      <c r="F514" s="254"/>
    </row>
    <row r="515" s="258" customFormat="1" spans="1:6">
      <c r="A515" s="269"/>
      <c r="B515" s="282"/>
      <c r="C515" s="237"/>
      <c r="D515" s="85"/>
      <c r="E515" s="85"/>
      <c r="F515" s="254"/>
    </row>
    <row r="516" s="258" customFormat="1" spans="1:7">
      <c r="A516" s="269"/>
      <c r="B516" s="282"/>
      <c r="C516" s="237"/>
      <c r="D516" s="85"/>
      <c r="E516" s="85"/>
      <c r="F516" s="254"/>
      <c r="G516" s="273"/>
    </row>
    <row r="517" s="258" customFormat="1" spans="1:6">
      <c r="A517" s="269"/>
      <c r="B517" s="282"/>
      <c r="C517" s="237"/>
      <c r="D517" s="85"/>
      <c r="E517" s="85"/>
      <c r="F517" s="254"/>
    </row>
    <row r="518" s="258" customFormat="1" spans="1:6">
      <c r="A518" s="269"/>
      <c r="B518" s="282"/>
      <c r="C518" s="237"/>
      <c r="D518" s="85"/>
      <c r="E518" s="85"/>
      <c r="F518" s="254"/>
    </row>
    <row r="519" s="258" customFormat="1" spans="1:6">
      <c r="A519" s="269"/>
      <c r="B519" s="282"/>
      <c r="C519" s="237"/>
      <c r="D519" s="85"/>
      <c r="E519" s="85"/>
      <c r="F519" s="254"/>
    </row>
    <row r="520" s="258" customFormat="1" spans="1:6">
      <c r="A520" s="269"/>
      <c r="B520" s="282"/>
      <c r="C520" s="237"/>
      <c r="D520" s="85"/>
      <c r="E520" s="85"/>
      <c r="F520" s="254"/>
    </row>
    <row r="521" spans="1:6">
      <c r="A521" s="269"/>
      <c r="B521" s="282"/>
      <c r="C521" s="237"/>
      <c r="D521" s="85"/>
      <c r="E521" s="85"/>
      <c r="F521" s="254"/>
    </row>
    <row r="522" spans="1:6">
      <c r="A522" s="269"/>
      <c r="B522" s="282"/>
      <c r="C522" s="237"/>
      <c r="D522" s="85"/>
      <c r="E522" s="85"/>
      <c r="F522" s="254"/>
    </row>
    <row r="523" spans="1:6">
      <c r="A523" s="269"/>
      <c r="B523" s="282"/>
      <c r="C523" s="237"/>
      <c r="D523" s="85"/>
      <c r="E523" s="85"/>
      <c r="F523" s="254"/>
    </row>
    <row r="524" spans="1:6">
      <c r="A524" s="269"/>
      <c r="B524" s="282"/>
      <c r="C524" s="237"/>
      <c r="D524" s="85"/>
      <c r="E524" s="85"/>
      <c r="F524" s="254"/>
    </row>
    <row r="525" spans="1:6">
      <c r="A525" s="269"/>
      <c r="B525" s="282"/>
      <c r="C525" s="237"/>
      <c r="D525" s="85"/>
      <c r="E525" s="85"/>
      <c r="F525" s="254"/>
    </row>
    <row r="526" spans="1:6">
      <c r="A526" s="269"/>
      <c r="B526" s="282"/>
      <c r="C526" s="237"/>
      <c r="D526" s="85"/>
      <c r="E526" s="85"/>
      <c r="F526" s="254"/>
    </row>
    <row r="527" spans="1:6">
      <c r="A527" s="269"/>
      <c r="B527" s="282"/>
      <c r="C527" s="237"/>
      <c r="D527" s="85"/>
      <c r="E527" s="85"/>
      <c r="F527" s="254"/>
    </row>
    <row r="528" spans="1:6">
      <c r="A528" s="269"/>
      <c r="B528" s="282"/>
      <c r="C528" s="237"/>
      <c r="D528" s="85"/>
      <c r="E528" s="85"/>
      <c r="F528" s="254"/>
    </row>
    <row r="529" spans="1:6">
      <c r="A529" s="269"/>
      <c r="B529" s="282"/>
      <c r="C529" s="237"/>
      <c r="D529" s="85"/>
      <c r="E529" s="85"/>
      <c r="F529" s="254"/>
    </row>
    <row r="530" spans="1:6">
      <c r="A530" s="269"/>
      <c r="B530" s="282"/>
      <c r="C530" s="237"/>
      <c r="D530" s="85"/>
      <c r="E530" s="85"/>
      <c r="F530" s="254"/>
    </row>
    <row r="531" spans="1:6">
      <c r="A531" s="269"/>
      <c r="B531" s="282"/>
      <c r="C531" s="237"/>
      <c r="D531" s="85"/>
      <c r="E531" s="85"/>
      <c r="F531" s="254"/>
    </row>
    <row r="532" spans="1:6">
      <c r="A532" s="269"/>
      <c r="B532" s="282"/>
      <c r="C532" s="237"/>
      <c r="D532" s="85"/>
      <c r="E532" s="85"/>
      <c r="F532" s="254"/>
    </row>
    <row r="533" spans="1:6">
      <c r="A533" s="269"/>
      <c r="B533" s="282"/>
      <c r="C533" s="237"/>
      <c r="D533" s="85"/>
      <c r="E533" s="85"/>
      <c r="F533" s="254"/>
    </row>
    <row r="534" spans="1:6">
      <c r="A534" s="269"/>
      <c r="B534" s="282"/>
      <c r="C534" s="237"/>
      <c r="D534" s="85"/>
      <c r="E534" s="85"/>
      <c r="F534" s="254"/>
    </row>
    <row r="535" spans="1:6">
      <c r="A535" s="269"/>
      <c r="B535" s="282"/>
      <c r="C535" s="237"/>
      <c r="D535" s="85"/>
      <c r="E535" s="85"/>
      <c r="F535" s="254"/>
    </row>
    <row r="536" spans="1:6">
      <c r="A536" s="269"/>
      <c r="B536" s="282"/>
      <c r="C536" s="237"/>
      <c r="D536" s="85"/>
      <c r="E536" s="85"/>
      <c r="F536" s="254"/>
    </row>
    <row r="537" spans="1:6">
      <c r="A537" s="269"/>
      <c r="B537" s="282"/>
      <c r="C537" s="237"/>
      <c r="D537" s="85"/>
      <c r="E537" s="85"/>
      <c r="F537" s="254"/>
    </row>
    <row r="538" spans="1:6">
      <c r="A538" s="269"/>
      <c r="B538" s="282"/>
      <c r="C538" s="237"/>
      <c r="D538" s="85"/>
      <c r="E538" s="85"/>
      <c r="F538" s="254"/>
    </row>
    <row r="539" spans="1:6">
      <c r="A539" s="269"/>
      <c r="B539" s="282"/>
      <c r="C539" s="237"/>
      <c r="D539" s="85"/>
      <c r="E539" s="85"/>
      <c r="F539" s="254"/>
    </row>
    <row r="540" spans="1:6">
      <c r="A540" s="269"/>
      <c r="B540" s="282"/>
      <c r="C540" s="237"/>
      <c r="D540" s="85"/>
      <c r="E540" s="85"/>
      <c r="F540" s="254"/>
    </row>
    <row r="541" spans="1:6">
      <c r="A541" s="269"/>
      <c r="B541" s="282"/>
      <c r="C541" s="237"/>
      <c r="D541" s="85"/>
      <c r="E541" s="85"/>
      <c r="F541" s="254"/>
    </row>
    <row r="542" spans="1:6">
      <c r="A542" s="269"/>
      <c r="B542" s="282"/>
      <c r="C542" s="237"/>
      <c r="D542" s="85"/>
      <c r="E542" s="85"/>
      <c r="F542" s="254"/>
    </row>
    <row r="543" spans="1:6">
      <c r="A543" s="269"/>
      <c r="B543" s="282"/>
      <c r="C543" s="237"/>
      <c r="D543" s="85"/>
      <c r="E543" s="85"/>
      <c r="F543" s="254"/>
    </row>
    <row r="544" spans="1:6">
      <c r="A544" s="269"/>
      <c r="B544" s="282"/>
      <c r="C544" s="237"/>
      <c r="D544" s="85"/>
      <c r="E544" s="85"/>
      <c r="F544" s="254"/>
    </row>
    <row r="545" spans="1:6">
      <c r="A545" s="269"/>
      <c r="B545" s="282"/>
      <c r="C545" s="237"/>
      <c r="D545" s="85"/>
      <c r="E545" s="85"/>
      <c r="F545" s="254"/>
    </row>
    <row r="546" spans="1:6">
      <c r="A546" s="269"/>
      <c r="B546" s="282"/>
      <c r="C546" s="237"/>
      <c r="D546" s="85"/>
      <c r="E546" s="85"/>
      <c r="F546" s="254"/>
    </row>
    <row r="547" spans="1:6">
      <c r="A547" s="269"/>
      <c r="B547" s="282"/>
      <c r="C547" s="237"/>
      <c r="D547" s="85"/>
      <c r="E547" s="85"/>
      <c r="F547" s="254"/>
    </row>
    <row r="548" spans="1:6">
      <c r="A548" s="269"/>
      <c r="B548" s="282"/>
      <c r="C548" s="237"/>
      <c r="D548" s="85"/>
      <c r="E548" s="85"/>
      <c r="F548" s="254"/>
    </row>
    <row r="549" spans="1:6">
      <c r="A549" s="269"/>
      <c r="B549" s="282"/>
      <c r="C549" s="237"/>
      <c r="D549" s="85"/>
      <c r="E549" s="85"/>
      <c r="F549" s="254"/>
    </row>
    <row r="550" spans="1:6">
      <c r="A550" s="269"/>
      <c r="B550" s="282"/>
      <c r="C550" s="237"/>
      <c r="D550" s="85"/>
      <c r="E550" s="85"/>
      <c r="F550" s="254"/>
    </row>
    <row r="551" spans="1:6">
      <c r="A551" s="269"/>
      <c r="B551" s="282"/>
      <c r="C551" s="237"/>
      <c r="D551" s="85"/>
      <c r="E551" s="85"/>
      <c r="F551" s="254"/>
    </row>
    <row r="552" spans="1:6">
      <c r="A552" s="269"/>
      <c r="B552" s="282"/>
      <c r="C552" s="237"/>
      <c r="D552" s="85"/>
      <c r="E552" s="85"/>
      <c r="F552" s="254"/>
    </row>
    <row r="553" spans="1:6">
      <c r="A553" s="269"/>
      <c r="B553" s="282"/>
      <c r="C553" s="237"/>
      <c r="D553" s="85"/>
      <c r="E553" s="85"/>
      <c r="F553" s="254"/>
    </row>
    <row r="554" spans="1:6">
      <c r="A554" s="269"/>
      <c r="B554" s="282"/>
      <c r="C554" s="237"/>
      <c r="D554" s="85"/>
      <c r="E554" s="85"/>
      <c r="F554" s="254"/>
    </row>
    <row r="555" spans="1:6">
      <c r="A555" s="269"/>
      <c r="B555" s="282"/>
      <c r="C555" s="237"/>
      <c r="D555" s="85"/>
      <c r="E555" s="85"/>
      <c r="F555" s="254"/>
    </row>
    <row r="556" spans="1:6">
      <c r="A556" s="269"/>
      <c r="B556" s="282"/>
      <c r="C556" s="237"/>
      <c r="D556" s="85"/>
      <c r="E556" s="283"/>
      <c r="F556" s="284"/>
    </row>
    <row r="557" spans="1:6">
      <c r="A557" s="269"/>
      <c r="B557" s="282"/>
      <c r="C557" s="237"/>
      <c r="D557" s="85"/>
      <c r="E557" s="285">
        <f>SUM(F2:F556)</f>
        <v>17483000</v>
      </c>
      <c r="F557" s="286"/>
    </row>
  </sheetData>
  <mergeCells count="33">
    <mergeCell ref="E557:F557"/>
    <mergeCell ref="A2:A8"/>
    <mergeCell ref="A9:A32"/>
    <mergeCell ref="A33:A41"/>
    <mergeCell ref="A44:A47"/>
    <mergeCell ref="A48:A49"/>
    <mergeCell ref="A50:A52"/>
    <mergeCell ref="A53:A59"/>
    <mergeCell ref="A60:A67"/>
    <mergeCell ref="A68:A82"/>
    <mergeCell ref="A83:A87"/>
    <mergeCell ref="A91:A99"/>
    <mergeCell ref="A100:A103"/>
    <mergeCell ref="A104:A110"/>
    <mergeCell ref="A111:A115"/>
    <mergeCell ref="A116:A123"/>
    <mergeCell ref="A124:A128"/>
    <mergeCell ref="F2:F8"/>
    <mergeCell ref="F9:F32"/>
    <mergeCell ref="F33:F41"/>
    <mergeCell ref="F44:F47"/>
    <mergeCell ref="F48:F49"/>
    <mergeCell ref="F50:F52"/>
    <mergeCell ref="F53:F59"/>
    <mergeCell ref="F60:F67"/>
    <mergeCell ref="F68:F82"/>
    <mergeCell ref="F83:F87"/>
    <mergeCell ref="F91:F99"/>
    <mergeCell ref="F100:F103"/>
    <mergeCell ref="F104:F110"/>
    <mergeCell ref="F111:F115"/>
    <mergeCell ref="F116:F123"/>
    <mergeCell ref="F124:F128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3"/>
  <sheetViews>
    <sheetView zoomScale="78" zoomScaleNormal="78" workbookViewId="0">
      <pane ySplit="1" topLeftCell="A476" activePane="bottomLeft" state="frozen"/>
      <selection/>
      <selection pane="bottomLeft" activeCell="A477" sqref="A477:G498"/>
    </sheetView>
  </sheetViews>
  <sheetFormatPr defaultColWidth="9.140625" defaultRowHeight="17.6"/>
  <cols>
    <col min="1" max="1" width="28.3828125" style="194" customWidth="1"/>
    <col min="2" max="2" width="16.3515625" style="230" customWidth="1"/>
    <col min="3" max="3" width="30.125" style="196" customWidth="1"/>
    <col min="4" max="4" width="9.140625" style="195"/>
    <col min="5" max="5" width="13.3828125" style="193" customWidth="1"/>
    <col min="6" max="6" width="27.96875" style="193" customWidth="1"/>
    <col min="7" max="7" width="28.1640625" style="193" customWidth="1"/>
    <col min="8" max="8" width="29.25" style="193" customWidth="1"/>
    <col min="9" max="9" width="14.9375" style="193"/>
    <col min="10" max="10" width="9.140625" style="193"/>
    <col min="11" max="11" width="13.5" style="193"/>
    <col min="12" max="16384" width="9.140625" style="193"/>
  </cols>
  <sheetData>
    <row r="1" s="11" customFormat="1" ht="20.4" spans="1:8">
      <c r="A1" s="197" t="s">
        <v>0</v>
      </c>
      <c r="B1" s="231" t="s">
        <v>86</v>
      </c>
      <c r="C1" s="198" t="s">
        <v>1</v>
      </c>
      <c r="D1" s="199" t="s">
        <v>2</v>
      </c>
      <c r="E1" s="214" t="s">
        <v>3</v>
      </c>
      <c r="F1" s="214" t="s">
        <v>4</v>
      </c>
      <c r="G1" s="214" t="s">
        <v>5</v>
      </c>
      <c r="H1" s="11" t="s">
        <v>87</v>
      </c>
    </row>
    <row r="2" s="193" customFormat="1" spans="1:8">
      <c r="A2" s="200">
        <v>46054</v>
      </c>
      <c r="B2" s="287" t="s">
        <v>88</v>
      </c>
      <c r="C2" s="202" t="s">
        <v>39</v>
      </c>
      <c r="D2" s="203">
        <v>1</v>
      </c>
      <c r="E2" s="215">
        <v>250000</v>
      </c>
      <c r="F2" s="215">
        <f t="shared" ref="F2:F23" si="0">E2*D2</f>
        <v>250000</v>
      </c>
      <c r="G2" s="216">
        <f>SUM(F2:F23)</f>
        <v>1811090</v>
      </c>
      <c r="H2" s="235" t="s">
        <v>89</v>
      </c>
    </row>
    <row r="3" s="193" customFormat="1" spans="1:8">
      <c r="A3" s="204"/>
      <c r="B3" s="233"/>
      <c r="C3" s="202" t="s">
        <v>47</v>
      </c>
      <c r="D3" s="203">
        <v>1</v>
      </c>
      <c r="E3" s="215">
        <v>39000</v>
      </c>
      <c r="F3" s="215">
        <f t="shared" si="0"/>
        <v>39000</v>
      </c>
      <c r="G3" s="218"/>
      <c r="H3" s="235"/>
    </row>
    <row r="4" s="193" customFormat="1" spans="1:8">
      <c r="A4" s="204"/>
      <c r="B4" s="233"/>
      <c r="C4" s="202" t="s">
        <v>17</v>
      </c>
      <c r="D4" s="203">
        <v>1</v>
      </c>
      <c r="E4" s="215">
        <v>39000</v>
      </c>
      <c r="F4" s="215">
        <f t="shared" si="0"/>
        <v>39000</v>
      </c>
      <c r="G4" s="218"/>
      <c r="H4" s="235"/>
    </row>
    <row r="5" s="193" customFormat="1" spans="1:9">
      <c r="A5" s="204"/>
      <c r="B5" s="233"/>
      <c r="C5" s="202" t="s">
        <v>90</v>
      </c>
      <c r="D5" s="203">
        <v>1</v>
      </c>
      <c r="E5" s="215">
        <v>83000</v>
      </c>
      <c r="F5" s="215">
        <f t="shared" si="0"/>
        <v>83000</v>
      </c>
      <c r="G5" s="218"/>
      <c r="H5" s="235"/>
      <c r="I5" s="229"/>
    </row>
    <row r="6" s="193" customFormat="1" spans="1:8">
      <c r="A6" s="204"/>
      <c r="B6" s="233"/>
      <c r="C6" s="202" t="s">
        <v>8</v>
      </c>
      <c r="D6" s="203">
        <v>1</v>
      </c>
      <c r="E6" s="215">
        <v>250000</v>
      </c>
      <c r="F6" s="215">
        <f t="shared" si="0"/>
        <v>250000</v>
      </c>
      <c r="G6" s="218"/>
      <c r="H6" s="235"/>
    </row>
    <row r="7" s="193" customFormat="1" spans="1:8">
      <c r="A7" s="204"/>
      <c r="B7" s="233"/>
      <c r="C7" s="202" t="s">
        <v>91</v>
      </c>
      <c r="D7" s="203">
        <v>2</v>
      </c>
      <c r="E7" s="215">
        <v>30000</v>
      </c>
      <c r="F7" s="215">
        <f t="shared" si="0"/>
        <v>60000</v>
      </c>
      <c r="G7" s="218"/>
      <c r="H7" s="235"/>
    </row>
    <row r="8" s="193" customFormat="1" spans="1:8">
      <c r="A8" s="204"/>
      <c r="B8" s="233"/>
      <c r="C8" s="202" t="s">
        <v>82</v>
      </c>
      <c r="D8" s="203">
        <v>2.8</v>
      </c>
      <c r="E8" s="215">
        <v>25000</v>
      </c>
      <c r="F8" s="215">
        <f t="shared" si="0"/>
        <v>70000</v>
      </c>
      <c r="G8" s="218"/>
      <c r="H8" s="235"/>
    </row>
    <row r="9" s="193" customFormat="1" spans="1:8">
      <c r="A9" s="204"/>
      <c r="B9" s="233"/>
      <c r="C9" s="202" t="s">
        <v>92</v>
      </c>
      <c r="D9" s="203">
        <v>4</v>
      </c>
      <c r="E9" s="215">
        <v>66000</v>
      </c>
      <c r="F9" s="215">
        <f t="shared" si="0"/>
        <v>264000</v>
      </c>
      <c r="G9" s="218"/>
      <c r="H9" s="235"/>
    </row>
    <row r="10" s="193" customFormat="1" spans="1:8">
      <c r="A10" s="204"/>
      <c r="B10" s="233"/>
      <c r="C10" s="202" t="s">
        <v>93</v>
      </c>
      <c r="D10" s="203">
        <v>5</v>
      </c>
      <c r="E10" s="215">
        <v>25000</v>
      </c>
      <c r="F10" s="215">
        <f t="shared" si="0"/>
        <v>125000</v>
      </c>
      <c r="G10" s="218"/>
      <c r="H10" s="235"/>
    </row>
    <row r="11" s="193" customFormat="1" spans="1:8">
      <c r="A11" s="204"/>
      <c r="B11" s="233"/>
      <c r="C11" s="202" t="s">
        <v>94</v>
      </c>
      <c r="D11" s="203">
        <v>2</v>
      </c>
      <c r="E11" s="215">
        <v>75000</v>
      </c>
      <c r="F11" s="215">
        <f t="shared" si="0"/>
        <v>150000</v>
      </c>
      <c r="G11" s="218"/>
      <c r="H11" s="235"/>
    </row>
    <row r="12" s="193" customFormat="1" spans="1:8">
      <c r="A12" s="204"/>
      <c r="B12" s="233"/>
      <c r="C12" s="202" t="s">
        <v>95</v>
      </c>
      <c r="D12" s="203">
        <v>0.1</v>
      </c>
      <c r="E12" s="215">
        <v>39000</v>
      </c>
      <c r="F12" s="215">
        <f t="shared" si="0"/>
        <v>3900</v>
      </c>
      <c r="G12" s="218"/>
      <c r="H12" s="235"/>
    </row>
    <row r="13" s="193" customFormat="1" spans="1:8">
      <c r="A13" s="204"/>
      <c r="B13" s="233"/>
      <c r="C13" s="202" t="s">
        <v>96</v>
      </c>
      <c r="D13" s="203">
        <v>0.1</v>
      </c>
      <c r="E13" s="215">
        <v>83000</v>
      </c>
      <c r="F13" s="215">
        <f t="shared" si="0"/>
        <v>8300</v>
      </c>
      <c r="G13" s="218"/>
      <c r="H13" s="235"/>
    </row>
    <row r="14" s="193" customFormat="1" spans="1:8">
      <c r="A14" s="204"/>
      <c r="B14" s="233"/>
      <c r="C14" s="202" t="s">
        <v>97</v>
      </c>
      <c r="D14" s="203">
        <v>0.07</v>
      </c>
      <c r="E14" s="215">
        <v>77000</v>
      </c>
      <c r="F14" s="215">
        <f t="shared" si="0"/>
        <v>5390</v>
      </c>
      <c r="G14" s="218"/>
      <c r="H14" s="235"/>
    </row>
    <row r="15" s="193" customFormat="1" spans="1:8">
      <c r="A15" s="204"/>
      <c r="B15" s="233"/>
      <c r="C15" s="202" t="s">
        <v>98</v>
      </c>
      <c r="D15" s="203">
        <v>0.5</v>
      </c>
      <c r="E15" s="215">
        <v>70000</v>
      </c>
      <c r="F15" s="215">
        <f t="shared" si="0"/>
        <v>35000</v>
      </c>
      <c r="G15" s="218"/>
      <c r="H15" s="235"/>
    </row>
    <row r="16" s="193" customFormat="1" spans="1:8">
      <c r="A16" s="204"/>
      <c r="B16" s="233"/>
      <c r="C16" s="202" t="s">
        <v>99</v>
      </c>
      <c r="D16" s="203">
        <v>0.2</v>
      </c>
      <c r="E16" s="215">
        <v>90000</v>
      </c>
      <c r="F16" s="215">
        <f t="shared" si="0"/>
        <v>18000</v>
      </c>
      <c r="G16" s="218"/>
      <c r="H16" s="235"/>
    </row>
    <row r="17" s="193" customFormat="1" spans="1:8">
      <c r="A17" s="204"/>
      <c r="B17" s="233"/>
      <c r="C17" s="202" t="s">
        <v>100</v>
      </c>
      <c r="D17" s="203">
        <v>0.3</v>
      </c>
      <c r="E17" s="215">
        <v>55000</v>
      </c>
      <c r="F17" s="215">
        <f t="shared" si="0"/>
        <v>16500</v>
      </c>
      <c r="G17" s="218"/>
      <c r="H17" s="235"/>
    </row>
    <row r="18" s="193" customFormat="1" spans="1:8">
      <c r="A18" s="204"/>
      <c r="B18" s="233"/>
      <c r="C18" s="202" t="s">
        <v>101</v>
      </c>
      <c r="D18" s="203">
        <v>0.2</v>
      </c>
      <c r="E18" s="215">
        <v>70000</v>
      </c>
      <c r="F18" s="215">
        <f t="shared" si="0"/>
        <v>14000</v>
      </c>
      <c r="G18" s="218"/>
      <c r="H18" s="235"/>
    </row>
    <row r="19" s="193" customFormat="1" spans="1:8">
      <c r="A19" s="204"/>
      <c r="B19" s="233"/>
      <c r="C19" s="202" t="s">
        <v>102</v>
      </c>
      <c r="D19" s="203">
        <v>1</v>
      </c>
      <c r="E19" s="215">
        <v>55000</v>
      </c>
      <c r="F19" s="215">
        <f t="shared" si="0"/>
        <v>55000</v>
      </c>
      <c r="G19" s="218"/>
      <c r="H19" s="235"/>
    </row>
    <row r="20" s="193" customFormat="1" spans="1:8">
      <c r="A20" s="204"/>
      <c r="B20" s="233"/>
      <c r="C20" s="202" t="s">
        <v>48</v>
      </c>
      <c r="D20" s="203">
        <v>1</v>
      </c>
      <c r="E20" s="215">
        <v>26000</v>
      </c>
      <c r="F20" s="215">
        <f t="shared" si="0"/>
        <v>26000</v>
      </c>
      <c r="G20" s="218"/>
      <c r="H20" s="235"/>
    </row>
    <row r="21" s="193" customFormat="1" spans="1:8">
      <c r="A21" s="204"/>
      <c r="B21" s="233"/>
      <c r="C21" s="202" t="s">
        <v>14</v>
      </c>
      <c r="D21" s="203">
        <v>3</v>
      </c>
      <c r="E21" s="215">
        <v>60000</v>
      </c>
      <c r="F21" s="215">
        <f t="shared" si="0"/>
        <v>180000</v>
      </c>
      <c r="G21" s="218"/>
      <c r="H21" s="235"/>
    </row>
    <row r="22" s="193" customFormat="1" spans="1:8">
      <c r="A22" s="204"/>
      <c r="B22" s="233"/>
      <c r="C22" s="202" t="s">
        <v>68</v>
      </c>
      <c r="D22" s="203">
        <v>5.8</v>
      </c>
      <c r="E22" s="215">
        <v>10000</v>
      </c>
      <c r="F22" s="215">
        <f t="shared" si="0"/>
        <v>58000</v>
      </c>
      <c r="G22" s="218"/>
      <c r="H22" s="235"/>
    </row>
    <row r="23" s="193" customFormat="1" spans="1:8">
      <c r="A23" s="206"/>
      <c r="B23" s="234"/>
      <c r="C23" s="202" t="s">
        <v>72</v>
      </c>
      <c r="D23" s="203">
        <v>1</v>
      </c>
      <c r="E23" s="215">
        <v>61000</v>
      </c>
      <c r="F23" s="215">
        <f t="shared" si="0"/>
        <v>61000</v>
      </c>
      <c r="G23" s="220"/>
      <c r="H23" s="235"/>
    </row>
    <row r="24" s="193" customFormat="1" spans="1:8">
      <c r="A24" s="204">
        <v>46054</v>
      </c>
      <c r="B24" s="288" t="s">
        <v>103</v>
      </c>
      <c r="C24" s="202" t="s">
        <v>104</v>
      </c>
      <c r="D24" s="203">
        <v>1</v>
      </c>
      <c r="E24" s="215">
        <v>45000</v>
      </c>
      <c r="F24" s="215">
        <f t="shared" ref="F24:F31" si="1">E24*D24</f>
        <v>45000</v>
      </c>
      <c r="G24" s="218">
        <f>SUM(F24:F31)</f>
        <v>246900</v>
      </c>
      <c r="H24" s="235" t="s">
        <v>89</v>
      </c>
    </row>
    <row r="25" s="193" customFormat="1" spans="1:8">
      <c r="A25" s="204"/>
      <c r="B25" s="233"/>
      <c r="C25" s="202" t="s">
        <v>105</v>
      </c>
      <c r="D25" s="203">
        <v>0.3</v>
      </c>
      <c r="E25" s="215">
        <v>44000</v>
      </c>
      <c r="F25" s="215">
        <f t="shared" si="1"/>
        <v>13200</v>
      </c>
      <c r="G25" s="218"/>
      <c r="H25" s="235"/>
    </row>
    <row r="26" s="193" customFormat="1" spans="1:8">
      <c r="A26" s="204"/>
      <c r="B26" s="233"/>
      <c r="C26" s="202" t="s">
        <v>106</v>
      </c>
      <c r="D26" s="203">
        <v>0.3</v>
      </c>
      <c r="E26" s="215">
        <v>94000</v>
      </c>
      <c r="F26" s="215">
        <f t="shared" si="1"/>
        <v>28200</v>
      </c>
      <c r="G26" s="218"/>
      <c r="H26" s="235"/>
    </row>
    <row r="27" s="193" customFormat="1" spans="1:8">
      <c r="A27" s="204"/>
      <c r="B27" s="233"/>
      <c r="C27" s="202" t="s">
        <v>107</v>
      </c>
      <c r="D27" s="203">
        <v>0.5</v>
      </c>
      <c r="E27" s="215">
        <v>55000</v>
      </c>
      <c r="F27" s="215">
        <f t="shared" si="1"/>
        <v>27500</v>
      </c>
      <c r="G27" s="218"/>
      <c r="H27" s="235"/>
    </row>
    <row r="28" s="193" customFormat="1" spans="1:8">
      <c r="A28" s="204"/>
      <c r="B28" s="233"/>
      <c r="C28" s="202" t="s">
        <v>108</v>
      </c>
      <c r="D28" s="203">
        <v>0.5</v>
      </c>
      <c r="E28" s="215">
        <v>68000</v>
      </c>
      <c r="F28" s="215">
        <f t="shared" si="1"/>
        <v>34000</v>
      </c>
      <c r="G28" s="218"/>
      <c r="H28" s="235"/>
    </row>
    <row r="29" s="193" customFormat="1" spans="1:8">
      <c r="A29" s="204"/>
      <c r="B29" s="233"/>
      <c r="C29" s="202" t="s">
        <v>27</v>
      </c>
      <c r="D29" s="203">
        <v>30</v>
      </c>
      <c r="E29" s="215">
        <v>1000</v>
      </c>
      <c r="F29" s="215">
        <f t="shared" si="1"/>
        <v>30000</v>
      </c>
      <c r="G29" s="218"/>
      <c r="H29" s="235"/>
    </row>
    <row r="30" s="193" customFormat="1" spans="1:8">
      <c r="A30" s="204"/>
      <c r="B30" s="233"/>
      <c r="C30" s="202" t="s">
        <v>109</v>
      </c>
      <c r="D30" s="203">
        <v>1</v>
      </c>
      <c r="E30" s="215">
        <v>45000</v>
      </c>
      <c r="F30" s="215">
        <f t="shared" si="1"/>
        <v>45000</v>
      </c>
      <c r="G30" s="218"/>
      <c r="H30" s="235"/>
    </row>
    <row r="31" s="193" customFormat="1" spans="1:8">
      <c r="A31" s="204"/>
      <c r="B31" s="233"/>
      <c r="C31" s="202" t="s">
        <v>75</v>
      </c>
      <c r="D31" s="203">
        <v>0.2</v>
      </c>
      <c r="E31" s="215">
        <v>120000</v>
      </c>
      <c r="F31" s="215">
        <f t="shared" si="1"/>
        <v>24000</v>
      </c>
      <c r="G31" s="218"/>
      <c r="H31" s="235"/>
    </row>
    <row r="32" s="193" customFormat="1" spans="1:8">
      <c r="A32" s="200">
        <v>46055</v>
      </c>
      <c r="B32" s="287" t="s">
        <v>110</v>
      </c>
      <c r="C32" s="202" t="s">
        <v>111</v>
      </c>
      <c r="D32" s="203">
        <v>1</v>
      </c>
      <c r="E32" s="215">
        <v>85000</v>
      </c>
      <c r="F32" s="215">
        <f t="shared" ref="F32:F53" si="2">E32*D32</f>
        <v>85000</v>
      </c>
      <c r="G32" s="216">
        <f>SUM(F32:F53)</f>
        <v>1163150</v>
      </c>
      <c r="H32" s="235" t="s">
        <v>89</v>
      </c>
    </row>
    <row r="33" s="193" customFormat="1" spans="1:8">
      <c r="A33" s="204"/>
      <c r="B33" s="233"/>
      <c r="C33" s="202" t="s">
        <v>112</v>
      </c>
      <c r="D33" s="203">
        <v>3</v>
      </c>
      <c r="E33" s="215">
        <v>25000</v>
      </c>
      <c r="F33" s="215">
        <f t="shared" si="2"/>
        <v>75000</v>
      </c>
      <c r="G33" s="218"/>
      <c r="H33" s="235"/>
    </row>
    <row r="34" s="193" customFormat="1" spans="1:8">
      <c r="A34" s="204"/>
      <c r="B34" s="233"/>
      <c r="C34" s="202" t="s">
        <v>113</v>
      </c>
      <c r="D34" s="203">
        <v>2</v>
      </c>
      <c r="E34" s="215">
        <v>35000</v>
      </c>
      <c r="F34" s="215">
        <f t="shared" si="2"/>
        <v>70000</v>
      </c>
      <c r="G34" s="218"/>
      <c r="H34" s="235"/>
    </row>
    <row r="35" s="193" customFormat="1" spans="1:8">
      <c r="A35" s="204"/>
      <c r="B35" s="233"/>
      <c r="C35" s="202" t="s">
        <v>114</v>
      </c>
      <c r="D35" s="203">
        <v>2</v>
      </c>
      <c r="E35" s="215">
        <v>35000</v>
      </c>
      <c r="F35" s="215">
        <f t="shared" si="2"/>
        <v>70000</v>
      </c>
      <c r="G35" s="218"/>
      <c r="H35" s="235"/>
    </row>
    <row r="36" s="193" customFormat="1" spans="1:8">
      <c r="A36" s="204"/>
      <c r="B36" s="233"/>
      <c r="C36" s="202" t="s">
        <v>91</v>
      </c>
      <c r="D36" s="203">
        <v>3</v>
      </c>
      <c r="E36" s="215">
        <v>30000</v>
      </c>
      <c r="F36" s="215">
        <f t="shared" si="2"/>
        <v>90000</v>
      </c>
      <c r="G36" s="218"/>
      <c r="H36" s="235"/>
    </row>
    <row r="37" s="193" customFormat="1" spans="1:8">
      <c r="A37" s="204"/>
      <c r="B37" s="233"/>
      <c r="C37" s="202" t="s">
        <v>24</v>
      </c>
      <c r="D37" s="203">
        <v>0.5</v>
      </c>
      <c r="E37" s="215">
        <v>39000</v>
      </c>
      <c r="F37" s="215">
        <f t="shared" si="2"/>
        <v>19500</v>
      </c>
      <c r="G37" s="218"/>
      <c r="H37" s="235"/>
    </row>
    <row r="38" s="193" customFormat="1" spans="1:8">
      <c r="A38" s="204"/>
      <c r="B38" s="233"/>
      <c r="C38" s="202" t="s">
        <v>93</v>
      </c>
      <c r="D38" s="203">
        <v>5</v>
      </c>
      <c r="E38" s="215">
        <v>25000</v>
      </c>
      <c r="F38" s="215">
        <f t="shared" si="2"/>
        <v>125000</v>
      </c>
      <c r="G38" s="218"/>
      <c r="H38" s="235"/>
    </row>
    <row r="39" s="193" customFormat="1" spans="1:8">
      <c r="A39" s="204"/>
      <c r="B39" s="233"/>
      <c r="C39" s="202" t="s">
        <v>115</v>
      </c>
      <c r="D39" s="203">
        <v>5</v>
      </c>
      <c r="E39" s="215">
        <v>25000</v>
      </c>
      <c r="F39" s="215">
        <f t="shared" si="2"/>
        <v>125000</v>
      </c>
      <c r="G39" s="218"/>
      <c r="H39" s="235"/>
    </row>
    <row r="40" ht="13" customHeight="1" spans="1:8">
      <c r="A40" s="204"/>
      <c r="B40" s="233"/>
      <c r="C40" s="202" t="s">
        <v>116</v>
      </c>
      <c r="D40" s="203">
        <v>2</v>
      </c>
      <c r="E40" s="215">
        <v>45000</v>
      </c>
      <c r="F40" s="215">
        <f t="shared" si="2"/>
        <v>90000</v>
      </c>
      <c r="G40" s="218"/>
      <c r="H40" s="235"/>
    </row>
    <row r="41" spans="1:8">
      <c r="A41" s="204"/>
      <c r="B41" s="233"/>
      <c r="C41" s="202" t="s">
        <v>102</v>
      </c>
      <c r="D41" s="203">
        <v>1</v>
      </c>
      <c r="E41" s="215">
        <v>55000</v>
      </c>
      <c r="F41" s="215">
        <f t="shared" si="2"/>
        <v>55000</v>
      </c>
      <c r="G41" s="218"/>
      <c r="H41" s="235"/>
    </row>
    <row r="42" spans="1:8">
      <c r="A42" s="204"/>
      <c r="B42" s="233"/>
      <c r="C42" s="202" t="s">
        <v>67</v>
      </c>
      <c r="D42" s="203">
        <v>0.2</v>
      </c>
      <c r="E42" s="215">
        <v>72000</v>
      </c>
      <c r="F42" s="215">
        <f t="shared" si="2"/>
        <v>14400</v>
      </c>
      <c r="G42" s="218"/>
      <c r="H42" s="235"/>
    </row>
    <row r="43" spans="1:8">
      <c r="A43" s="204"/>
      <c r="B43" s="233"/>
      <c r="C43" s="202" t="s">
        <v>117</v>
      </c>
      <c r="D43" s="203">
        <v>0.3</v>
      </c>
      <c r="E43" s="215">
        <v>83000</v>
      </c>
      <c r="F43" s="215">
        <f t="shared" si="2"/>
        <v>24900</v>
      </c>
      <c r="G43" s="218"/>
      <c r="H43" s="235"/>
    </row>
    <row r="44" spans="1:8">
      <c r="A44" s="204"/>
      <c r="B44" s="233"/>
      <c r="C44" s="202" t="s">
        <v>118</v>
      </c>
      <c r="D44" s="203">
        <v>0.3</v>
      </c>
      <c r="E44" s="215">
        <v>94000</v>
      </c>
      <c r="F44" s="215">
        <f t="shared" si="2"/>
        <v>28200</v>
      </c>
      <c r="G44" s="218"/>
      <c r="H44" s="235"/>
    </row>
    <row r="45" spans="1:8">
      <c r="A45" s="204"/>
      <c r="B45" s="233"/>
      <c r="C45" s="202" t="s">
        <v>119</v>
      </c>
      <c r="D45" s="203">
        <v>0.5</v>
      </c>
      <c r="E45" s="215">
        <v>72000</v>
      </c>
      <c r="F45" s="215">
        <f t="shared" si="2"/>
        <v>36000</v>
      </c>
      <c r="G45" s="218"/>
      <c r="H45" s="235"/>
    </row>
    <row r="46" spans="1:8">
      <c r="A46" s="204"/>
      <c r="B46" s="233"/>
      <c r="C46" s="202" t="s">
        <v>101</v>
      </c>
      <c r="D46" s="203">
        <v>0.3</v>
      </c>
      <c r="E46" s="215">
        <v>70000</v>
      </c>
      <c r="F46" s="215">
        <f t="shared" si="2"/>
        <v>21000</v>
      </c>
      <c r="G46" s="218"/>
      <c r="H46" s="235"/>
    </row>
    <row r="47" spans="1:8">
      <c r="A47" s="204"/>
      <c r="B47" s="233"/>
      <c r="C47" s="202" t="s">
        <v>100</v>
      </c>
      <c r="D47" s="203">
        <v>0.3</v>
      </c>
      <c r="E47" s="215">
        <v>55000</v>
      </c>
      <c r="F47" s="215">
        <f t="shared" si="2"/>
        <v>16500</v>
      </c>
      <c r="G47" s="218"/>
      <c r="H47" s="235"/>
    </row>
    <row r="48" spans="1:8">
      <c r="A48" s="204"/>
      <c r="B48" s="233"/>
      <c r="C48" s="202" t="s">
        <v>96</v>
      </c>
      <c r="D48" s="203">
        <v>0.15</v>
      </c>
      <c r="E48" s="215">
        <v>83000</v>
      </c>
      <c r="F48" s="215">
        <f t="shared" si="2"/>
        <v>12450</v>
      </c>
      <c r="G48" s="218"/>
      <c r="H48" s="235"/>
    </row>
    <row r="49" spans="1:8">
      <c r="A49" s="204"/>
      <c r="B49" s="233"/>
      <c r="C49" s="202" t="s">
        <v>97</v>
      </c>
      <c r="D49" s="203">
        <v>0.15</v>
      </c>
      <c r="E49" s="215">
        <v>77000</v>
      </c>
      <c r="F49" s="215">
        <f t="shared" si="2"/>
        <v>11550</v>
      </c>
      <c r="G49" s="218"/>
      <c r="H49" s="235"/>
    </row>
    <row r="50" spans="1:8">
      <c r="A50" s="204"/>
      <c r="B50" s="233"/>
      <c r="C50" s="202" t="s">
        <v>120</v>
      </c>
      <c r="D50" s="203">
        <v>3</v>
      </c>
      <c r="E50" s="215">
        <v>30000</v>
      </c>
      <c r="F50" s="215">
        <f t="shared" si="2"/>
        <v>90000</v>
      </c>
      <c r="G50" s="218"/>
      <c r="H50" s="235"/>
    </row>
    <row r="51" spans="1:8">
      <c r="A51" s="204"/>
      <c r="B51" s="233"/>
      <c r="C51" s="202" t="s">
        <v>121</v>
      </c>
      <c r="D51" s="203">
        <v>0.15</v>
      </c>
      <c r="E51" s="215">
        <v>72000</v>
      </c>
      <c r="F51" s="215">
        <f t="shared" si="2"/>
        <v>10800</v>
      </c>
      <c r="G51" s="218"/>
      <c r="H51" s="235"/>
    </row>
    <row r="52" spans="1:8">
      <c r="A52" s="204"/>
      <c r="B52" s="233"/>
      <c r="C52" s="202" t="s">
        <v>122</v>
      </c>
      <c r="D52" s="203">
        <v>0.15</v>
      </c>
      <c r="E52" s="215">
        <v>99000</v>
      </c>
      <c r="F52" s="215">
        <f t="shared" si="2"/>
        <v>14850</v>
      </c>
      <c r="G52" s="218"/>
      <c r="H52" s="235"/>
    </row>
    <row r="53" spans="1:8">
      <c r="A53" s="206"/>
      <c r="B53" s="234"/>
      <c r="C53" s="202" t="s">
        <v>123</v>
      </c>
      <c r="D53" s="203">
        <v>2</v>
      </c>
      <c r="E53" s="215">
        <v>39000</v>
      </c>
      <c r="F53" s="215">
        <f t="shared" si="2"/>
        <v>78000</v>
      </c>
      <c r="G53" s="220"/>
      <c r="H53" s="235"/>
    </row>
    <row r="54" spans="1:8">
      <c r="A54" s="200">
        <v>46055</v>
      </c>
      <c r="B54" s="287" t="s">
        <v>124</v>
      </c>
      <c r="C54" s="202" t="s">
        <v>47</v>
      </c>
      <c r="D54" s="203">
        <v>1.5</v>
      </c>
      <c r="E54" s="215">
        <v>39000</v>
      </c>
      <c r="F54" s="215">
        <f t="shared" ref="F54:F66" si="3">E54*D54</f>
        <v>58500</v>
      </c>
      <c r="G54" s="216">
        <f>SUM(F54:F66)</f>
        <v>533700</v>
      </c>
      <c r="H54" s="235" t="s">
        <v>89</v>
      </c>
    </row>
    <row r="55" spans="1:8">
      <c r="A55" s="204"/>
      <c r="B55" s="233"/>
      <c r="C55" s="202" t="s">
        <v>35</v>
      </c>
      <c r="D55" s="203">
        <v>6</v>
      </c>
      <c r="E55" s="215">
        <v>15000</v>
      </c>
      <c r="F55" s="215">
        <f t="shared" si="3"/>
        <v>90000</v>
      </c>
      <c r="G55" s="218"/>
      <c r="H55" s="235"/>
    </row>
    <row r="56" spans="1:8">
      <c r="A56" s="204"/>
      <c r="B56" s="233"/>
      <c r="C56" s="202" t="s">
        <v>75</v>
      </c>
      <c r="D56" s="203">
        <v>0.2</v>
      </c>
      <c r="E56" s="215">
        <v>120000</v>
      </c>
      <c r="F56" s="215">
        <f t="shared" si="3"/>
        <v>24000</v>
      </c>
      <c r="G56" s="218"/>
      <c r="H56" s="235"/>
    </row>
    <row r="57" spans="1:8">
      <c r="A57" s="204"/>
      <c r="B57" s="233"/>
      <c r="C57" s="202" t="s">
        <v>104</v>
      </c>
      <c r="D57" s="203">
        <v>1</v>
      </c>
      <c r="E57" s="215">
        <v>45000</v>
      </c>
      <c r="F57" s="215">
        <f t="shared" si="3"/>
        <v>45000</v>
      </c>
      <c r="G57" s="218"/>
      <c r="H57" s="235"/>
    </row>
    <row r="58" spans="1:8">
      <c r="A58" s="204"/>
      <c r="B58" s="233"/>
      <c r="C58" s="202" t="s">
        <v>105</v>
      </c>
      <c r="D58" s="203">
        <v>0.3</v>
      </c>
      <c r="E58" s="215">
        <v>44000</v>
      </c>
      <c r="F58" s="215">
        <f t="shared" si="3"/>
        <v>13200</v>
      </c>
      <c r="G58" s="218"/>
      <c r="H58" s="235"/>
    </row>
    <row r="59" spans="1:8">
      <c r="A59" s="204"/>
      <c r="B59" s="233"/>
      <c r="C59" s="202" t="s">
        <v>72</v>
      </c>
      <c r="D59" s="203">
        <v>0.3</v>
      </c>
      <c r="E59" s="215">
        <v>61000</v>
      </c>
      <c r="F59" s="215">
        <f t="shared" si="3"/>
        <v>18300</v>
      </c>
      <c r="G59" s="218"/>
      <c r="H59" s="235"/>
    </row>
    <row r="60" spans="1:8">
      <c r="A60" s="204"/>
      <c r="B60" s="233"/>
      <c r="C60" s="202" t="s">
        <v>107</v>
      </c>
      <c r="D60" s="203">
        <v>0.5</v>
      </c>
      <c r="E60" s="215">
        <v>55000</v>
      </c>
      <c r="F60" s="215">
        <f t="shared" si="3"/>
        <v>27500</v>
      </c>
      <c r="G60" s="218"/>
      <c r="H60" s="235"/>
    </row>
    <row r="61" spans="1:8">
      <c r="A61" s="204"/>
      <c r="B61" s="233"/>
      <c r="C61" s="202" t="s">
        <v>108</v>
      </c>
      <c r="D61" s="203">
        <v>0.5</v>
      </c>
      <c r="E61" s="215">
        <v>68000</v>
      </c>
      <c r="F61" s="215">
        <f t="shared" si="3"/>
        <v>34000</v>
      </c>
      <c r="G61" s="218"/>
      <c r="H61" s="235"/>
    </row>
    <row r="62" spans="1:8">
      <c r="A62" s="204"/>
      <c r="B62" s="233"/>
      <c r="C62" s="202" t="s">
        <v>125</v>
      </c>
      <c r="D62" s="203">
        <v>0.1</v>
      </c>
      <c r="E62" s="215">
        <v>22000</v>
      </c>
      <c r="F62" s="215">
        <f t="shared" si="3"/>
        <v>2200</v>
      </c>
      <c r="G62" s="218"/>
      <c r="H62" s="235"/>
    </row>
    <row r="63" spans="1:8">
      <c r="A63" s="204"/>
      <c r="B63" s="233"/>
      <c r="C63" s="202" t="s">
        <v>126</v>
      </c>
      <c r="D63" s="203">
        <v>1</v>
      </c>
      <c r="E63" s="215">
        <v>28000</v>
      </c>
      <c r="F63" s="215">
        <f t="shared" si="3"/>
        <v>28000</v>
      </c>
      <c r="G63" s="218"/>
      <c r="H63" s="235"/>
    </row>
    <row r="64" spans="1:8">
      <c r="A64" s="204"/>
      <c r="B64" s="233"/>
      <c r="C64" s="202" t="s">
        <v>48</v>
      </c>
      <c r="D64" s="203">
        <v>2</v>
      </c>
      <c r="E64" s="215">
        <v>26000</v>
      </c>
      <c r="F64" s="215">
        <f t="shared" si="3"/>
        <v>52000</v>
      </c>
      <c r="G64" s="218"/>
      <c r="H64" s="235"/>
    </row>
    <row r="65" spans="1:8">
      <c r="A65" s="204"/>
      <c r="B65" s="233"/>
      <c r="C65" s="202" t="s">
        <v>127</v>
      </c>
      <c r="D65" s="203">
        <v>1</v>
      </c>
      <c r="E65" s="215">
        <v>11000</v>
      </c>
      <c r="F65" s="215">
        <f t="shared" si="3"/>
        <v>11000</v>
      </c>
      <c r="G65" s="218"/>
      <c r="H65" s="235"/>
    </row>
    <row r="66" spans="1:8">
      <c r="A66" s="206"/>
      <c r="B66" s="234"/>
      <c r="C66" s="202" t="s">
        <v>33</v>
      </c>
      <c r="D66" s="203">
        <v>2</v>
      </c>
      <c r="E66" s="215">
        <v>65000</v>
      </c>
      <c r="F66" s="215">
        <f t="shared" si="3"/>
        <v>130000</v>
      </c>
      <c r="G66" s="220"/>
      <c r="H66" s="235"/>
    </row>
    <row r="67" spans="1:8">
      <c r="A67" s="200">
        <v>46056</v>
      </c>
      <c r="B67" s="287" t="s">
        <v>128</v>
      </c>
      <c r="C67" s="202" t="s">
        <v>93</v>
      </c>
      <c r="D67" s="203">
        <v>10</v>
      </c>
      <c r="E67" s="215">
        <v>25000</v>
      </c>
      <c r="F67" s="215">
        <f t="shared" ref="F67:F88" si="4">E67*D67</f>
        <v>250000</v>
      </c>
      <c r="G67" s="216">
        <f>SUM(F67:F88)</f>
        <v>2165540</v>
      </c>
      <c r="H67" s="235" t="s">
        <v>89</v>
      </c>
    </row>
    <row r="68" spans="1:8">
      <c r="A68" s="204"/>
      <c r="B68" s="233"/>
      <c r="C68" s="202" t="s">
        <v>115</v>
      </c>
      <c r="D68" s="203">
        <v>5</v>
      </c>
      <c r="E68" s="215">
        <v>25000</v>
      </c>
      <c r="F68" s="215">
        <f t="shared" si="4"/>
        <v>125000</v>
      </c>
      <c r="G68" s="218"/>
      <c r="H68" s="235"/>
    </row>
    <row r="69" spans="1:8">
      <c r="A69" s="204"/>
      <c r="B69" s="233"/>
      <c r="C69" s="202" t="s">
        <v>24</v>
      </c>
      <c r="D69" s="203">
        <v>4</v>
      </c>
      <c r="E69" s="215">
        <v>39000</v>
      </c>
      <c r="F69" s="215">
        <f t="shared" si="4"/>
        <v>156000</v>
      </c>
      <c r="G69" s="218"/>
      <c r="H69" s="235"/>
    </row>
    <row r="70" spans="1:8">
      <c r="A70" s="204"/>
      <c r="B70" s="233"/>
      <c r="C70" s="202" t="s">
        <v>82</v>
      </c>
      <c r="D70" s="203">
        <v>3.4</v>
      </c>
      <c r="E70" s="215">
        <v>25000</v>
      </c>
      <c r="F70" s="215">
        <f t="shared" si="4"/>
        <v>85000</v>
      </c>
      <c r="G70" s="218"/>
      <c r="H70" s="235"/>
    </row>
    <row r="71" spans="1:8">
      <c r="A71" s="204"/>
      <c r="B71" s="233"/>
      <c r="C71" s="202" t="s">
        <v>92</v>
      </c>
      <c r="D71" s="203">
        <v>4</v>
      </c>
      <c r="E71" s="215">
        <v>66000</v>
      </c>
      <c r="F71" s="215">
        <f t="shared" si="4"/>
        <v>264000</v>
      </c>
      <c r="G71" s="218"/>
      <c r="H71" s="235"/>
    </row>
    <row r="72" spans="1:8">
      <c r="A72" s="204"/>
      <c r="B72" s="233"/>
      <c r="C72" s="202" t="s">
        <v>129</v>
      </c>
      <c r="D72" s="203">
        <v>3</v>
      </c>
      <c r="E72" s="215">
        <v>25000</v>
      </c>
      <c r="F72" s="215">
        <f t="shared" si="4"/>
        <v>75000</v>
      </c>
      <c r="G72" s="218"/>
      <c r="H72" s="235"/>
    </row>
    <row r="73" spans="1:8">
      <c r="A73" s="204"/>
      <c r="B73" s="233"/>
      <c r="C73" s="202" t="s">
        <v>130</v>
      </c>
      <c r="D73" s="203">
        <v>2</v>
      </c>
      <c r="E73" s="215">
        <v>150000</v>
      </c>
      <c r="F73" s="215">
        <f t="shared" si="4"/>
        <v>300000</v>
      </c>
      <c r="G73" s="218"/>
      <c r="H73" s="235"/>
    </row>
    <row r="74" spans="1:8">
      <c r="A74" s="204"/>
      <c r="B74" s="233"/>
      <c r="C74" s="202" t="s">
        <v>37</v>
      </c>
      <c r="D74" s="203">
        <v>1</v>
      </c>
      <c r="E74" s="215">
        <v>145000</v>
      </c>
      <c r="F74" s="215">
        <f t="shared" si="4"/>
        <v>145000</v>
      </c>
      <c r="G74" s="218"/>
      <c r="H74" s="235"/>
    </row>
    <row r="75" spans="1:8">
      <c r="A75" s="204"/>
      <c r="B75" s="233"/>
      <c r="C75" s="202" t="s">
        <v>23</v>
      </c>
      <c r="D75" s="203">
        <v>2</v>
      </c>
      <c r="E75" s="215">
        <v>45000</v>
      </c>
      <c r="F75" s="215">
        <f t="shared" si="4"/>
        <v>90000</v>
      </c>
      <c r="G75" s="218"/>
      <c r="H75" s="235"/>
    </row>
    <row r="76" spans="1:8">
      <c r="A76" s="204"/>
      <c r="B76" s="233"/>
      <c r="C76" s="202" t="s">
        <v>38</v>
      </c>
      <c r="D76" s="203">
        <v>2</v>
      </c>
      <c r="E76" s="215">
        <v>105000</v>
      </c>
      <c r="F76" s="215">
        <f t="shared" si="4"/>
        <v>210000</v>
      </c>
      <c r="G76" s="218"/>
      <c r="H76" s="235"/>
    </row>
    <row r="77" spans="1:8">
      <c r="A77" s="204"/>
      <c r="B77" s="233"/>
      <c r="C77" s="202" t="s">
        <v>76</v>
      </c>
      <c r="D77" s="203">
        <v>1</v>
      </c>
      <c r="E77" s="215">
        <v>200000</v>
      </c>
      <c r="F77" s="215">
        <f t="shared" si="4"/>
        <v>200000</v>
      </c>
      <c r="G77" s="218"/>
      <c r="H77" s="235"/>
    </row>
    <row r="78" spans="1:8">
      <c r="A78" s="204"/>
      <c r="B78" s="233"/>
      <c r="C78" s="202" t="s">
        <v>48</v>
      </c>
      <c r="D78" s="203">
        <v>2</v>
      </c>
      <c r="E78" s="215">
        <v>26000</v>
      </c>
      <c r="F78" s="215">
        <f t="shared" si="4"/>
        <v>52000</v>
      </c>
      <c r="G78" s="218"/>
      <c r="H78" s="235"/>
    </row>
    <row r="79" spans="1:8">
      <c r="A79" s="204"/>
      <c r="B79" s="233"/>
      <c r="C79" s="202" t="s">
        <v>119</v>
      </c>
      <c r="D79" s="203">
        <v>0.5</v>
      </c>
      <c r="E79" s="215">
        <v>72000</v>
      </c>
      <c r="F79" s="215">
        <f t="shared" si="4"/>
        <v>36000</v>
      </c>
      <c r="G79" s="218"/>
      <c r="H79" s="235"/>
    </row>
    <row r="80" spans="1:8">
      <c r="A80" s="204"/>
      <c r="B80" s="233"/>
      <c r="C80" s="202" t="s">
        <v>131</v>
      </c>
      <c r="D80" s="203">
        <v>1</v>
      </c>
      <c r="E80" s="215">
        <v>18000</v>
      </c>
      <c r="F80" s="215">
        <f t="shared" si="4"/>
        <v>18000</v>
      </c>
      <c r="G80" s="218"/>
      <c r="H80" s="235"/>
    </row>
    <row r="81" spans="1:8">
      <c r="A81" s="204"/>
      <c r="B81" s="233"/>
      <c r="C81" s="202" t="s">
        <v>102</v>
      </c>
      <c r="D81" s="203">
        <v>1</v>
      </c>
      <c r="E81" s="215">
        <v>55000</v>
      </c>
      <c r="F81" s="215">
        <f t="shared" si="4"/>
        <v>55000</v>
      </c>
      <c r="G81" s="218"/>
      <c r="H81" s="235"/>
    </row>
    <row r="82" spans="1:8">
      <c r="A82" s="204"/>
      <c r="B82" s="233"/>
      <c r="C82" s="202" t="s">
        <v>127</v>
      </c>
      <c r="D82" s="203">
        <v>1</v>
      </c>
      <c r="E82" s="215">
        <v>11000</v>
      </c>
      <c r="F82" s="215">
        <f t="shared" si="4"/>
        <v>11000</v>
      </c>
      <c r="G82" s="218"/>
      <c r="H82" s="235"/>
    </row>
    <row r="83" spans="1:8">
      <c r="A83" s="204"/>
      <c r="B83" s="233"/>
      <c r="C83" s="202" t="s">
        <v>99</v>
      </c>
      <c r="D83" s="203">
        <v>0.2</v>
      </c>
      <c r="E83" s="215">
        <v>90000</v>
      </c>
      <c r="F83" s="215">
        <f t="shared" si="4"/>
        <v>18000</v>
      </c>
      <c r="G83" s="218"/>
      <c r="H83" s="235"/>
    </row>
    <row r="84" spans="1:8">
      <c r="A84" s="204"/>
      <c r="B84" s="233"/>
      <c r="C84" s="202" t="s">
        <v>67</v>
      </c>
      <c r="D84" s="203">
        <v>0.2</v>
      </c>
      <c r="E84" s="215">
        <v>72000</v>
      </c>
      <c r="F84" s="215">
        <f t="shared" si="4"/>
        <v>14400</v>
      </c>
      <c r="G84" s="218"/>
      <c r="H84" s="235"/>
    </row>
    <row r="85" spans="1:8">
      <c r="A85" s="204"/>
      <c r="B85" s="233"/>
      <c r="C85" s="202" t="s">
        <v>132</v>
      </c>
      <c r="D85" s="203">
        <v>0.1</v>
      </c>
      <c r="E85" s="215">
        <v>200000</v>
      </c>
      <c r="F85" s="215">
        <f t="shared" si="4"/>
        <v>20000</v>
      </c>
      <c r="G85" s="218"/>
      <c r="H85" s="235"/>
    </row>
    <row r="86" spans="1:8">
      <c r="A86" s="204"/>
      <c r="B86" s="233"/>
      <c r="C86" s="202" t="s">
        <v>96</v>
      </c>
      <c r="D86" s="203">
        <v>0.2</v>
      </c>
      <c r="E86" s="215">
        <v>83000</v>
      </c>
      <c r="F86" s="215">
        <f t="shared" si="4"/>
        <v>16600</v>
      </c>
      <c r="G86" s="218"/>
      <c r="H86" s="235"/>
    </row>
    <row r="87" spans="1:8">
      <c r="A87" s="204"/>
      <c r="B87" s="233"/>
      <c r="C87" s="202" t="s">
        <v>133</v>
      </c>
      <c r="D87" s="203">
        <v>0.07</v>
      </c>
      <c r="E87" s="215">
        <v>72000</v>
      </c>
      <c r="F87" s="215">
        <f t="shared" si="4"/>
        <v>5040</v>
      </c>
      <c r="G87" s="218"/>
      <c r="H87" s="235"/>
    </row>
    <row r="88" spans="1:8">
      <c r="A88" s="206"/>
      <c r="B88" s="234"/>
      <c r="C88" s="202" t="s">
        <v>95</v>
      </c>
      <c r="D88" s="203">
        <v>0.5</v>
      </c>
      <c r="E88" s="215">
        <v>39000</v>
      </c>
      <c r="F88" s="215">
        <f t="shared" si="4"/>
        <v>19500</v>
      </c>
      <c r="G88" s="220"/>
      <c r="H88" s="235"/>
    </row>
    <row r="89" spans="1:8">
      <c r="A89" s="200">
        <v>46056</v>
      </c>
      <c r="B89" s="287" t="s">
        <v>134</v>
      </c>
      <c r="C89" s="202" t="s">
        <v>135</v>
      </c>
      <c r="D89" s="203">
        <v>0.07</v>
      </c>
      <c r="E89" s="215">
        <v>77000</v>
      </c>
      <c r="F89" s="215">
        <f t="shared" ref="F89:F103" si="5">E89*D89</f>
        <v>5390</v>
      </c>
      <c r="G89" s="216">
        <f>SUM(F89:F103)</f>
        <v>882590</v>
      </c>
      <c r="H89" s="235" t="s">
        <v>89</v>
      </c>
    </row>
    <row r="90" spans="1:8">
      <c r="A90" s="204"/>
      <c r="B90" s="233"/>
      <c r="C90" s="202" t="s">
        <v>98</v>
      </c>
      <c r="D90" s="203">
        <v>0.5</v>
      </c>
      <c r="E90" s="215">
        <v>70000</v>
      </c>
      <c r="F90" s="215">
        <f t="shared" si="5"/>
        <v>35000</v>
      </c>
      <c r="G90" s="218"/>
      <c r="H90" s="235"/>
    </row>
    <row r="91" spans="1:8">
      <c r="A91" s="204"/>
      <c r="B91" s="233"/>
      <c r="C91" s="202" t="s">
        <v>39</v>
      </c>
      <c r="D91" s="203">
        <v>1</v>
      </c>
      <c r="E91" s="215">
        <v>250000</v>
      </c>
      <c r="F91" s="215">
        <f t="shared" si="5"/>
        <v>250000</v>
      </c>
      <c r="G91" s="218"/>
      <c r="H91" s="235"/>
    </row>
    <row r="92" spans="1:8">
      <c r="A92" s="204"/>
      <c r="B92" s="233"/>
      <c r="C92" s="202" t="s">
        <v>136</v>
      </c>
      <c r="D92" s="203">
        <v>4</v>
      </c>
      <c r="E92" s="215">
        <v>10000</v>
      </c>
      <c r="F92" s="215">
        <f t="shared" si="5"/>
        <v>40000</v>
      </c>
      <c r="G92" s="218"/>
      <c r="H92" s="235"/>
    </row>
    <row r="93" spans="1:8">
      <c r="A93" s="204"/>
      <c r="B93" s="233"/>
      <c r="C93" s="236" t="s">
        <v>34</v>
      </c>
      <c r="D93" s="237">
        <v>1</v>
      </c>
      <c r="E93" s="85">
        <v>50000</v>
      </c>
      <c r="F93" s="215">
        <f t="shared" si="5"/>
        <v>50000</v>
      </c>
      <c r="G93" s="218"/>
      <c r="H93" s="235"/>
    </row>
    <row r="94" spans="1:8">
      <c r="A94" s="204"/>
      <c r="B94" s="233"/>
      <c r="C94" s="236" t="s">
        <v>47</v>
      </c>
      <c r="D94" s="237">
        <v>2</v>
      </c>
      <c r="E94" s="85">
        <v>39000</v>
      </c>
      <c r="F94" s="215">
        <f t="shared" si="5"/>
        <v>78000</v>
      </c>
      <c r="G94" s="218"/>
      <c r="H94" s="235"/>
    </row>
    <row r="95" spans="1:8">
      <c r="A95" s="204"/>
      <c r="B95" s="233"/>
      <c r="C95" s="236" t="s">
        <v>17</v>
      </c>
      <c r="D95" s="237">
        <v>2</v>
      </c>
      <c r="E95" s="85">
        <v>39000</v>
      </c>
      <c r="F95" s="215">
        <f t="shared" si="5"/>
        <v>78000</v>
      </c>
      <c r="G95" s="218"/>
      <c r="H95" s="235"/>
    </row>
    <row r="96" spans="1:8">
      <c r="A96" s="204"/>
      <c r="B96" s="233"/>
      <c r="C96" s="236" t="s">
        <v>107</v>
      </c>
      <c r="D96" s="237">
        <v>0.7</v>
      </c>
      <c r="E96" s="85">
        <v>55000</v>
      </c>
      <c r="F96" s="215">
        <f t="shared" si="5"/>
        <v>38500</v>
      </c>
      <c r="G96" s="218"/>
      <c r="H96" s="235"/>
    </row>
    <row r="97" spans="1:8">
      <c r="A97" s="204"/>
      <c r="B97" s="233"/>
      <c r="C97" s="236" t="s">
        <v>108</v>
      </c>
      <c r="D97" s="237">
        <v>0.7</v>
      </c>
      <c r="E97" s="85">
        <v>68000</v>
      </c>
      <c r="F97" s="215">
        <f t="shared" si="5"/>
        <v>47600</v>
      </c>
      <c r="G97" s="218"/>
      <c r="H97" s="235"/>
    </row>
    <row r="98" spans="1:8">
      <c r="A98" s="204"/>
      <c r="B98" s="233"/>
      <c r="C98" s="236" t="s">
        <v>25</v>
      </c>
      <c r="D98" s="237">
        <v>0.2</v>
      </c>
      <c r="E98" s="85">
        <v>28000</v>
      </c>
      <c r="F98" s="215">
        <f t="shared" si="5"/>
        <v>5600</v>
      </c>
      <c r="G98" s="218"/>
      <c r="H98" s="235"/>
    </row>
    <row r="99" spans="1:8">
      <c r="A99" s="204"/>
      <c r="B99" s="233"/>
      <c r="C99" s="236" t="s">
        <v>75</v>
      </c>
      <c r="D99" s="237">
        <v>0.2</v>
      </c>
      <c r="E99" s="85">
        <v>120000</v>
      </c>
      <c r="F99" s="215">
        <f t="shared" si="5"/>
        <v>24000</v>
      </c>
      <c r="G99" s="218"/>
      <c r="H99" s="235"/>
    </row>
    <row r="100" spans="1:8">
      <c r="A100" s="204"/>
      <c r="B100" s="233"/>
      <c r="C100" s="236" t="s">
        <v>104</v>
      </c>
      <c r="D100" s="237">
        <v>1</v>
      </c>
      <c r="E100" s="85">
        <v>45000</v>
      </c>
      <c r="F100" s="215">
        <f t="shared" si="5"/>
        <v>45000</v>
      </c>
      <c r="G100" s="218"/>
      <c r="H100" s="235"/>
    </row>
    <row r="101" spans="1:9">
      <c r="A101" s="204"/>
      <c r="B101" s="233"/>
      <c r="C101" s="236" t="s">
        <v>72</v>
      </c>
      <c r="D101" s="237">
        <v>0.5</v>
      </c>
      <c r="E101" s="85">
        <v>61000</v>
      </c>
      <c r="F101" s="215">
        <f t="shared" si="5"/>
        <v>30500</v>
      </c>
      <c r="G101" s="218"/>
      <c r="H101" s="235"/>
      <c r="I101" s="229"/>
    </row>
    <row r="102" spans="1:8">
      <c r="A102" s="204"/>
      <c r="B102" s="233"/>
      <c r="C102" s="236" t="s">
        <v>27</v>
      </c>
      <c r="D102" s="237">
        <v>30</v>
      </c>
      <c r="E102" s="85">
        <v>1000</v>
      </c>
      <c r="F102" s="215">
        <f t="shared" si="5"/>
        <v>30000</v>
      </c>
      <c r="G102" s="218"/>
      <c r="H102" s="235"/>
    </row>
    <row r="103" spans="1:8">
      <c r="A103" s="206"/>
      <c r="B103" s="234"/>
      <c r="C103" s="236" t="s">
        <v>137</v>
      </c>
      <c r="D103" s="237">
        <v>5</v>
      </c>
      <c r="E103" s="85">
        <v>25000</v>
      </c>
      <c r="F103" s="215">
        <f t="shared" si="5"/>
        <v>125000</v>
      </c>
      <c r="G103" s="220"/>
      <c r="H103" s="235"/>
    </row>
    <row r="104" spans="1:8">
      <c r="A104" s="238">
        <v>46057</v>
      </c>
      <c r="B104" s="289" t="s">
        <v>138</v>
      </c>
      <c r="C104" s="236" t="s">
        <v>97</v>
      </c>
      <c r="D104" s="237">
        <v>0.07</v>
      </c>
      <c r="E104" s="85">
        <v>77000</v>
      </c>
      <c r="F104" s="215">
        <f t="shared" ref="F104:F125" si="6">E104*D104</f>
        <v>5390</v>
      </c>
      <c r="G104" s="244">
        <f>SUM(F104:F125)</f>
        <v>1477150</v>
      </c>
      <c r="H104" s="235" t="s">
        <v>89</v>
      </c>
    </row>
    <row r="105" spans="1:8">
      <c r="A105" s="240"/>
      <c r="B105" s="241"/>
      <c r="C105" s="236" t="s">
        <v>15</v>
      </c>
      <c r="D105" s="237">
        <v>0.07</v>
      </c>
      <c r="E105" s="85">
        <v>198000</v>
      </c>
      <c r="F105" s="215">
        <f t="shared" si="6"/>
        <v>13860</v>
      </c>
      <c r="G105" s="245"/>
      <c r="H105" s="235"/>
    </row>
    <row r="106" spans="1:8">
      <c r="A106" s="240"/>
      <c r="B106" s="241"/>
      <c r="C106" s="236" t="s">
        <v>67</v>
      </c>
      <c r="D106" s="237">
        <v>0.3</v>
      </c>
      <c r="E106" s="85">
        <v>72000</v>
      </c>
      <c r="F106" s="215">
        <f t="shared" si="6"/>
        <v>21600</v>
      </c>
      <c r="G106" s="245"/>
      <c r="H106" s="235"/>
    </row>
    <row r="107" spans="1:8">
      <c r="A107" s="240"/>
      <c r="B107" s="241"/>
      <c r="C107" s="236" t="s">
        <v>101</v>
      </c>
      <c r="D107" s="237">
        <v>2.5</v>
      </c>
      <c r="E107" s="85">
        <v>70000</v>
      </c>
      <c r="F107" s="215">
        <f t="shared" si="6"/>
        <v>175000</v>
      </c>
      <c r="G107" s="245"/>
      <c r="H107" s="235"/>
    </row>
    <row r="108" spans="1:8">
      <c r="A108" s="240"/>
      <c r="B108" s="241"/>
      <c r="C108" s="236" t="s">
        <v>100</v>
      </c>
      <c r="D108" s="237">
        <v>0.3</v>
      </c>
      <c r="E108" s="85">
        <v>55000</v>
      </c>
      <c r="F108" s="215">
        <f t="shared" si="6"/>
        <v>16500</v>
      </c>
      <c r="G108" s="245"/>
      <c r="H108" s="235"/>
    </row>
    <row r="109" spans="1:8">
      <c r="A109" s="240"/>
      <c r="B109" s="241"/>
      <c r="C109" s="236" t="s">
        <v>119</v>
      </c>
      <c r="D109" s="237">
        <v>0.5</v>
      </c>
      <c r="E109" s="85">
        <v>72000</v>
      </c>
      <c r="F109" s="215">
        <f t="shared" si="6"/>
        <v>36000</v>
      </c>
      <c r="G109" s="245"/>
      <c r="H109" s="235"/>
    </row>
    <row r="110" spans="1:8">
      <c r="A110" s="240"/>
      <c r="B110" s="241"/>
      <c r="C110" s="236" t="s">
        <v>117</v>
      </c>
      <c r="D110" s="237">
        <v>0.5</v>
      </c>
      <c r="E110" s="85">
        <v>83000</v>
      </c>
      <c r="F110" s="215">
        <f t="shared" si="6"/>
        <v>41500</v>
      </c>
      <c r="G110" s="245"/>
      <c r="H110" s="235"/>
    </row>
    <row r="111" spans="1:8">
      <c r="A111" s="240"/>
      <c r="B111" s="241"/>
      <c r="C111" s="236" t="s">
        <v>118</v>
      </c>
      <c r="D111" s="237">
        <v>0.5</v>
      </c>
      <c r="E111" s="85">
        <v>94000</v>
      </c>
      <c r="F111" s="215">
        <f t="shared" si="6"/>
        <v>47000</v>
      </c>
      <c r="G111" s="245"/>
      <c r="H111" s="235"/>
    </row>
    <row r="112" spans="1:8">
      <c r="A112" s="240"/>
      <c r="B112" s="241"/>
      <c r="C112" s="236" t="s">
        <v>21</v>
      </c>
      <c r="D112" s="237">
        <v>2</v>
      </c>
      <c r="E112" s="85">
        <v>28000</v>
      </c>
      <c r="F112" s="215">
        <f t="shared" si="6"/>
        <v>56000</v>
      </c>
      <c r="G112" s="245"/>
      <c r="H112" s="235"/>
    </row>
    <row r="113" spans="1:8">
      <c r="A113" s="240"/>
      <c r="B113" s="241"/>
      <c r="C113" s="236" t="s">
        <v>93</v>
      </c>
      <c r="D113" s="237">
        <v>5</v>
      </c>
      <c r="E113" s="85">
        <v>25000</v>
      </c>
      <c r="F113" s="215">
        <f t="shared" si="6"/>
        <v>125000</v>
      </c>
      <c r="G113" s="245"/>
      <c r="H113" s="235"/>
    </row>
    <row r="114" spans="1:8">
      <c r="A114" s="240"/>
      <c r="B114" s="241"/>
      <c r="C114" s="236" t="s">
        <v>92</v>
      </c>
      <c r="D114" s="237">
        <v>3</v>
      </c>
      <c r="E114" s="85">
        <v>66000</v>
      </c>
      <c r="F114" s="215">
        <f t="shared" si="6"/>
        <v>198000</v>
      </c>
      <c r="G114" s="245"/>
      <c r="H114" s="235"/>
    </row>
    <row r="115" spans="1:8">
      <c r="A115" s="240"/>
      <c r="B115" s="241"/>
      <c r="C115" s="202" t="s">
        <v>91</v>
      </c>
      <c r="D115" s="203">
        <v>2</v>
      </c>
      <c r="E115" s="215">
        <v>25000</v>
      </c>
      <c r="F115" s="215">
        <f t="shared" si="6"/>
        <v>50000</v>
      </c>
      <c r="G115" s="245"/>
      <c r="H115" s="235"/>
    </row>
    <row r="116" spans="1:8">
      <c r="A116" s="240"/>
      <c r="B116" s="241"/>
      <c r="C116" s="202" t="s">
        <v>82</v>
      </c>
      <c r="D116" s="203">
        <v>3</v>
      </c>
      <c r="E116" s="215">
        <v>25000</v>
      </c>
      <c r="F116" s="215">
        <f t="shared" si="6"/>
        <v>75000</v>
      </c>
      <c r="G116" s="245"/>
      <c r="H116" s="235"/>
    </row>
    <row r="117" spans="1:8">
      <c r="A117" s="240"/>
      <c r="B117" s="241"/>
      <c r="C117" s="202" t="s">
        <v>49</v>
      </c>
      <c r="D117" s="203">
        <v>2</v>
      </c>
      <c r="E117" s="215">
        <v>105000</v>
      </c>
      <c r="F117" s="215">
        <f t="shared" si="6"/>
        <v>210000</v>
      </c>
      <c r="G117" s="245"/>
      <c r="H117" s="235"/>
    </row>
    <row r="118" spans="1:8">
      <c r="A118" s="240"/>
      <c r="B118" s="241"/>
      <c r="C118" s="202" t="s">
        <v>7</v>
      </c>
      <c r="D118" s="203">
        <v>3</v>
      </c>
      <c r="E118" s="215">
        <v>35000</v>
      </c>
      <c r="F118" s="215">
        <f t="shared" si="6"/>
        <v>105000</v>
      </c>
      <c r="G118" s="245"/>
      <c r="H118" s="235"/>
    </row>
    <row r="119" spans="1:8">
      <c r="A119" s="240"/>
      <c r="B119" s="241"/>
      <c r="C119" s="202" t="s">
        <v>77</v>
      </c>
      <c r="D119" s="203">
        <v>1</v>
      </c>
      <c r="E119" s="215">
        <v>85000</v>
      </c>
      <c r="F119" s="215">
        <f t="shared" si="6"/>
        <v>85000</v>
      </c>
      <c r="G119" s="245"/>
      <c r="H119" s="235"/>
    </row>
    <row r="120" spans="1:8">
      <c r="A120" s="240"/>
      <c r="B120" s="241"/>
      <c r="C120" s="202" t="s">
        <v>75</v>
      </c>
      <c r="D120" s="203">
        <v>0.3</v>
      </c>
      <c r="E120" s="215">
        <v>120000</v>
      </c>
      <c r="F120" s="215">
        <f t="shared" si="6"/>
        <v>36000</v>
      </c>
      <c r="G120" s="245"/>
      <c r="H120" s="235"/>
    </row>
    <row r="121" spans="1:8">
      <c r="A121" s="240"/>
      <c r="B121" s="241"/>
      <c r="C121" s="202" t="s">
        <v>107</v>
      </c>
      <c r="D121" s="203">
        <v>0.7</v>
      </c>
      <c r="E121" s="215">
        <v>55000</v>
      </c>
      <c r="F121" s="215">
        <f t="shared" si="6"/>
        <v>38500</v>
      </c>
      <c r="G121" s="245"/>
      <c r="H121" s="235"/>
    </row>
    <row r="122" spans="1:8">
      <c r="A122" s="240"/>
      <c r="B122" s="241"/>
      <c r="C122" s="202" t="s">
        <v>108</v>
      </c>
      <c r="D122" s="203">
        <v>0.7</v>
      </c>
      <c r="E122" s="215">
        <v>68000</v>
      </c>
      <c r="F122" s="215">
        <f t="shared" si="6"/>
        <v>47600</v>
      </c>
      <c r="G122" s="245"/>
      <c r="H122" s="235"/>
    </row>
    <row r="123" spans="1:8">
      <c r="A123" s="240"/>
      <c r="B123" s="241"/>
      <c r="C123" s="202" t="s">
        <v>105</v>
      </c>
      <c r="D123" s="203">
        <v>0.4</v>
      </c>
      <c r="E123" s="215">
        <v>44000</v>
      </c>
      <c r="F123" s="215">
        <f t="shared" si="6"/>
        <v>17600</v>
      </c>
      <c r="G123" s="245"/>
      <c r="H123" s="235"/>
    </row>
    <row r="124" spans="1:8">
      <c r="A124" s="240"/>
      <c r="B124" s="241"/>
      <c r="C124" s="202" t="s">
        <v>78</v>
      </c>
      <c r="D124" s="203">
        <v>0.4</v>
      </c>
      <c r="E124" s="215">
        <v>94000</v>
      </c>
      <c r="F124" s="215">
        <f t="shared" si="6"/>
        <v>37600</v>
      </c>
      <c r="G124" s="245"/>
      <c r="H124" s="235"/>
    </row>
    <row r="125" spans="1:8">
      <c r="A125" s="242"/>
      <c r="B125" s="243"/>
      <c r="C125" s="202" t="s">
        <v>17</v>
      </c>
      <c r="D125" s="203">
        <v>1</v>
      </c>
      <c r="E125" s="215">
        <v>39000</v>
      </c>
      <c r="F125" s="215">
        <f t="shared" si="6"/>
        <v>39000</v>
      </c>
      <c r="G125" s="246"/>
      <c r="H125" s="235"/>
    </row>
    <row r="126" spans="1:8">
      <c r="A126" s="200">
        <v>46057</v>
      </c>
      <c r="B126" s="287" t="s">
        <v>139</v>
      </c>
      <c r="C126" s="202" t="s">
        <v>47</v>
      </c>
      <c r="D126" s="203">
        <v>1.5</v>
      </c>
      <c r="E126" s="215">
        <v>39000</v>
      </c>
      <c r="F126" s="215">
        <f t="shared" ref="F126:F131" si="7">E126*D126</f>
        <v>58500</v>
      </c>
      <c r="G126" s="216">
        <f>SUM(F126:F131)</f>
        <v>454500</v>
      </c>
      <c r="H126" s="235" t="s">
        <v>89</v>
      </c>
    </row>
    <row r="127" spans="1:8">
      <c r="A127" s="204"/>
      <c r="B127" s="233"/>
      <c r="C127" s="202" t="s">
        <v>35</v>
      </c>
      <c r="D127" s="203">
        <v>6</v>
      </c>
      <c r="E127" s="215">
        <v>15000</v>
      </c>
      <c r="F127" s="215">
        <f t="shared" si="7"/>
        <v>90000</v>
      </c>
      <c r="G127" s="218"/>
      <c r="H127" s="235"/>
    </row>
    <row r="128" spans="1:8">
      <c r="A128" s="204"/>
      <c r="B128" s="233"/>
      <c r="C128" s="202" t="s">
        <v>16</v>
      </c>
      <c r="D128" s="203">
        <v>1</v>
      </c>
      <c r="E128" s="215">
        <v>50000</v>
      </c>
      <c r="F128" s="215">
        <f t="shared" si="7"/>
        <v>50000</v>
      </c>
      <c r="G128" s="218"/>
      <c r="H128" s="235"/>
    </row>
    <row r="129" spans="1:8">
      <c r="A129" s="204"/>
      <c r="B129" s="233"/>
      <c r="C129" s="202" t="s">
        <v>140</v>
      </c>
      <c r="D129" s="203">
        <v>1</v>
      </c>
      <c r="E129" s="215">
        <v>61000</v>
      </c>
      <c r="F129" s="215">
        <f t="shared" si="7"/>
        <v>61000</v>
      </c>
      <c r="G129" s="218"/>
      <c r="H129" s="235"/>
    </row>
    <row r="130" spans="1:8">
      <c r="A130" s="204"/>
      <c r="B130" s="233"/>
      <c r="C130" s="202" t="s">
        <v>120</v>
      </c>
      <c r="D130" s="203">
        <v>5</v>
      </c>
      <c r="E130" s="215">
        <v>25000</v>
      </c>
      <c r="F130" s="215">
        <f t="shared" si="7"/>
        <v>125000</v>
      </c>
      <c r="G130" s="218"/>
      <c r="H130" s="235"/>
    </row>
    <row r="131" spans="1:8">
      <c r="A131" s="206"/>
      <c r="B131" s="234"/>
      <c r="C131" s="202" t="s">
        <v>26</v>
      </c>
      <c r="D131" s="203">
        <v>2</v>
      </c>
      <c r="E131" s="215">
        <v>35000</v>
      </c>
      <c r="F131" s="215">
        <f t="shared" si="7"/>
        <v>70000</v>
      </c>
      <c r="G131" s="220"/>
      <c r="H131" s="235"/>
    </row>
    <row r="132" spans="1:8">
      <c r="A132" s="200">
        <v>46058</v>
      </c>
      <c r="B132" s="287" t="s">
        <v>141</v>
      </c>
      <c r="C132" s="202" t="s">
        <v>93</v>
      </c>
      <c r="D132" s="203">
        <v>7</v>
      </c>
      <c r="E132" s="215">
        <v>25000</v>
      </c>
      <c r="F132" s="215">
        <f t="shared" ref="F132:F157" si="8">E132*D132</f>
        <v>175000</v>
      </c>
      <c r="G132" s="216">
        <f>SUM(F132:F152)</f>
        <v>1746500</v>
      </c>
      <c r="H132" s="235" t="s">
        <v>89</v>
      </c>
    </row>
    <row r="133" spans="1:8">
      <c r="A133" s="204"/>
      <c r="B133" s="233"/>
      <c r="C133" s="202" t="s">
        <v>92</v>
      </c>
      <c r="D133" s="203">
        <v>3</v>
      </c>
      <c r="E133" s="215">
        <v>66000</v>
      </c>
      <c r="F133" s="215">
        <f t="shared" si="8"/>
        <v>198000</v>
      </c>
      <c r="G133" s="218"/>
      <c r="H133" s="235"/>
    </row>
    <row r="134" spans="1:8">
      <c r="A134" s="204"/>
      <c r="B134" s="233"/>
      <c r="C134" s="202" t="s">
        <v>54</v>
      </c>
      <c r="D134" s="203">
        <v>1</v>
      </c>
      <c r="E134" s="215">
        <v>250000</v>
      </c>
      <c r="F134" s="215">
        <f t="shared" si="8"/>
        <v>250000</v>
      </c>
      <c r="G134" s="218"/>
      <c r="H134" s="235"/>
    </row>
    <row r="135" spans="1:8">
      <c r="A135" s="204"/>
      <c r="B135" s="233"/>
      <c r="C135" s="202" t="s">
        <v>142</v>
      </c>
      <c r="D135" s="203">
        <v>2</v>
      </c>
      <c r="E135" s="215">
        <v>25000</v>
      </c>
      <c r="F135" s="215">
        <f t="shared" si="8"/>
        <v>50000</v>
      </c>
      <c r="G135" s="218"/>
      <c r="H135" s="235"/>
    </row>
    <row r="136" spans="1:8">
      <c r="A136" s="204"/>
      <c r="B136" s="233"/>
      <c r="C136" s="202" t="s">
        <v>44</v>
      </c>
      <c r="D136" s="203">
        <v>1</v>
      </c>
      <c r="E136" s="215">
        <v>175000</v>
      </c>
      <c r="F136" s="215">
        <f t="shared" si="8"/>
        <v>175000</v>
      </c>
      <c r="G136" s="218"/>
      <c r="H136" s="235"/>
    </row>
    <row r="137" spans="1:8">
      <c r="A137" s="204"/>
      <c r="B137" s="233"/>
      <c r="C137" s="202" t="s">
        <v>7</v>
      </c>
      <c r="D137" s="203">
        <v>2</v>
      </c>
      <c r="E137" s="215">
        <v>35000</v>
      </c>
      <c r="F137" s="215">
        <f t="shared" si="8"/>
        <v>70000</v>
      </c>
      <c r="G137" s="218"/>
      <c r="H137" s="235"/>
    </row>
    <row r="138" spans="1:8">
      <c r="A138" s="204"/>
      <c r="B138" s="233"/>
      <c r="C138" s="202" t="s">
        <v>6</v>
      </c>
      <c r="D138" s="203">
        <v>2</v>
      </c>
      <c r="E138" s="215">
        <v>120000</v>
      </c>
      <c r="F138" s="215">
        <f t="shared" si="8"/>
        <v>240000</v>
      </c>
      <c r="G138" s="218"/>
      <c r="H138" s="235"/>
    </row>
    <row r="139" spans="1:8">
      <c r="A139" s="204"/>
      <c r="B139" s="233"/>
      <c r="C139" s="202" t="s">
        <v>95</v>
      </c>
      <c r="D139" s="203">
        <v>0.1</v>
      </c>
      <c r="E139" s="215">
        <v>39000</v>
      </c>
      <c r="F139" s="215">
        <f t="shared" si="8"/>
        <v>3900</v>
      </c>
      <c r="G139" s="218"/>
      <c r="H139" s="235"/>
    </row>
    <row r="140" spans="1:8">
      <c r="A140" s="204"/>
      <c r="B140" s="233"/>
      <c r="C140" s="202" t="s">
        <v>133</v>
      </c>
      <c r="D140" s="203">
        <v>0.7</v>
      </c>
      <c r="E140" s="215">
        <v>72000</v>
      </c>
      <c r="F140" s="215">
        <f t="shared" si="8"/>
        <v>50400</v>
      </c>
      <c r="G140" s="218"/>
      <c r="H140" s="235"/>
    </row>
    <row r="141" spans="1:8">
      <c r="A141" s="204"/>
      <c r="B141" s="233"/>
      <c r="C141" s="202" t="s">
        <v>101</v>
      </c>
      <c r="D141" s="203">
        <v>0.3</v>
      </c>
      <c r="E141" s="215">
        <v>70000</v>
      </c>
      <c r="F141" s="215">
        <f t="shared" si="8"/>
        <v>21000</v>
      </c>
      <c r="G141" s="218"/>
      <c r="H141" s="235"/>
    </row>
    <row r="142" spans="1:8">
      <c r="A142" s="204"/>
      <c r="B142" s="233"/>
      <c r="C142" s="202" t="s">
        <v>143</v>
      </c>
      <c r="D142" s="203">
        <v>3</v>
      </c>
      <c r="E142" s="215">
        <v>40000</v>
      </c>
      <c r="F142" s="215">
        <f t="shared" si="8"/>
        <v>120000</v>
      </c>
      <c r="G142" s="218"/>
      <c r="H142" s="235"/>
    </row>
    <row r="143" spans="1:8">
      <c r="A143" s="204"/>
      <c r="B143" s="233"/>
      <c r="C143" s="202" t="s">
        <v>21</v>
      </c>
      <c r="D143" s="203">
        <v>3</v>
      </c>
      <c r="E143" s="215">
        <v>28000</v>
      </c>
      <c r="F143" s="215">
        <f t="shared" si="8"/>
        <v>84000</v>
      </c>
      <c r="G143" s="218"/>
      <c r="H143" s="235"/>
    </row>
    <row r="144" spans="1:8">
      <c r="A144" s="204"/>
      <c r="B144" s="233"/>
      <c r="C144" s="202" t="s">
        <v>82</v>
      </c>
      <c r="D144" s="203">
        <v>3.6</v>
      </c>
      <c r="E144" s="215">
        <v>25000</v>
      </c>
      <c r="F144" s="215">
        <f t="shared" si="8"/>
        <v>90000</v>
      </c>
      <c r="G144" s="218"/>
      <c r="H144" s="235"/>
    </row>
    <row r="145" spans="1:8">
      <c r="A145" s="204"/>
      <c r="B145" s="233"/>
      <c r="C145" s="202" t="s">
        <v>75</v>
      </c>
      <c r="D145" s="203">
        <v>0.3</v>
      </c>
      <c r="E145" s="215">
        <v>120000</v>
      </c>
      <c r="F145" s="215">
        <f t="shared" si="8"/>
        <v>36000</v>
      </c>
      <c r="G145" s="218"/>
      <c r="H145" s="235"/>
    </row>
    <row r="146" spans="1:8">
      <c r="A146" s="204"/>
      <c r="B146" s="233"/>
      <c r="C146" s="202" t="s">
        <v>144</v>
      </c>
      <c r="D146" s="203">
        <v>0.5</v>
      </c>
      <c r="E146" s="215">
        <v>55000</v>
      </c>
      <c r="F146" s="215">
        <f t="shared" si="8"/>
        <v>27500</v>
      </c>
      <c r="G146" s="218"/>
      <c r="H146" s="235"/>
    </row>
    <row r="147" spans="1:8">
      <c r="A147" s="204"/>
      <c r="B147" s="233"/>
      <c r="C147" s="202" t="s">
        <v>104</v>
      </c>
      <c r="D147" s="203">
        <v>0.7</v>
      </c>
      <c r="E147" s="215">
        <v>44000</v>
      </c>
      <c r="F147" s="215">
        <f t="shared" si="8"/>
        <v>30800</v>
      </c>
      <c r="G147" s="218"/>
      <c r="H147" s="235"/>
    </row>
    <row r="148" spans="1:8">
      <c r="A148" s="204"/>
      <c r="B148" s="233"/>
      <c r="C148" s="202" t="s">
        <v>105</v>
      </c>
      <c r="D148" s="203">
        <v>0.4</v>
      </c>
      <c r="E148" s="215">
        <v>44000</v>
      </c>
      <c r="F148" s="215">
        <f t="shared" si="8"/>
        <v>17600</v>
      </c>
      <c r="G148" s="218"/>
      <c r="H148" s="235"/>
    </row>
    <row r="149" spans="1:8">
      <c r="A149" s="204"/>
      <c r="B149" s="233"/>
      <c r="C149" s="202" t="s">
        <v>145</v>
      </c>
      <c r="D149" s="203">
        <v>0.4</v>
      </c>
      <c r="E149" s="215">
        <v>66000</v>
      </c>
      <c r="F149" s="215">
        <f t="shared" si="8"/>
        <v>26400</v>
      </c>
      <c r="G149" s="218"/>
      <c r="H149" s="235"/>
    </row>
    <row r="150" spans="1:8">
      <c r="A150" s="204"/>
      <c r="B150" s="233"/>
      <c r="C150" s="202" t="s">
        <v>107</v>
      </c>
      <c r="D150" s="203">
        <v>0.7</v>
      </c>
      <c r="E150" s="215">
        <v>55000</v>
      </c>
      <c r="F150" s="215">
        <f t="shared" si="8"/>
        <v>38500</v>
      </c>
      <c r="G150" s="218"/>
      <c r="H150" s="235"/>
    </row>
    <row r="151" spans="1:8">
      <c r="A151" s="204"/>
      <c r="B151" s="233"/>
      <c r="C151" s="202" t="s">
        <v>108</v>
      </c>
      <c r="D151" s="203">
        <v>0.5</v>
      </c>
      <c r="E151" s="215">
        <v>68000</v>
      </c>
      <c r="F151" s="215">
        <f t="shared" si="8"/>
        <v>34000</v>
      </c>
      <c r="G151" s="218"/>
      <c r="H151" s="235"/>
    </row>
    <row r="152" spans="1:8">
      <c r="A152" s="206"/>
      <c r="B152" s="234"/>
      <c r="C152" s="202" t="s">
        <v>25</v>
      </c>
      <c r="D152" s="203">
        <v>0.3</v>
      </c>
      <c r="E152" s="215">
        <v>28000</v>
      </c>
      <c r="F152" s="215">
        <f t="shared" si="8"/>
        <v>8400</v>
      </c>
      <c r="G152" s="220"/>
      <c r="H152" s="235"/>
    </row>
    <row r="153" spans="1:8">
      <c r="A153" s="200">
        <v>46058</v>
      </c>
      <c r="B153" s="287" t="s">
        <v>146</v>
      </c>
      <c r="C153" s="202" t="s">
        <v>17</v>
      </c>
      <c r="D153" s="203">
        <v>1</v>
      </c>
      <c r="E153" s="215">
        <v>39000</v>
      </c>
      <c r="F153" s="215">
        <f t="shared" si="8"/>
        <v>39000</v>
      </c>
      <c r="G153" s="216">
        <f>SUM(F153:F156)</f>
        <v>339000</v>
      </c>
      <c r="H153" s="235" t="s">
        <v>89</v>
      </c>
    </row>
    <row r="154" spans="1:8">
      <c r="A154" s="204"/>
      <c r="B154" s="233"/>
      <c r="C154" s="202" t="s">
        <v>47</v>
      </c>
      <c r="D154" s="203">
        <v>1.5</v>
      </c>
      <c r="E154" s="215">
        <v>39000</v>
      </c>
      <c r="F154" s="215">
        <f t="shared" si="8"/>
        <v>58500</v>
      </c>
      <c r="G154" s="218"/>
      <c r="H154" s="235"/>
    </row>
    <row r="155" spans="1:8">
      <c r="A155" s="204"/>
      <c r="B155" s="233"/>
      <c r="C155" s="202" t="s">
        <v>90</v>
      </c>
      <c r="D155" s="203">
        <v>1.5</v>
      </c>
      <c r="E155" s="215">
        <v>83000</v>
      </c>
      <c r="F155" s="215">
        <f t="shared" si="8"/>
        <v>124500</v>
      </c>
      <c r="G155" s="218"/>
      <c r="H155" s="235"/>
    </row>
    <row r="156" spans="1:8">
      <c r="A156" s="206"/>
      <c r="B156" s="234"/>
      <c r="C156" s="202" t="s">
        <v>123</v>
      </c>
      <c r="D156" s="203">
        <v>3</v>
      </c>
      <c r="E156" s="215">
        <v>39000</v>
      </c>
      <c r="F156" s="215">
        <f t="shared" si="8"/>
        <v>117000</v>
      </c>
      <c r="G156" s="220"/>
      <c r="H156" s="235"/>
    </row>
    <row r="157" spans="1:8">
      <c r="A157" s="200">
        <v>46059</v>
      </c>
      <c r="B157" s="287" t="s">
        <v>147</v>
      </c>
      <c r="C157" s="202" t="s">
        <v>93</v>
      </c>
      <c r="D157" s="203">
        <v>10</v>
      </c>
      <c r="E157" s="215">
        <v>25000</v>
      </c>
      <c r="F157" s="215">
        <f t="shared" si="8"/>
        <v>250000</v>
      </c>
      <c r="G157" s="216">
        <f>SUM(F157:F178)</f>
        <v>1909090</v>
      </c>
      <c r="H157" s="235" t="s">
        <v>89</v>
      </c>
    </row>
    <row r="158" spans="1:8">
      <c r="A158" s="204"/>
      <c r="B158" s="233"/>
      <c r="C158" s="202" t="s">
        <v>24</v>
      </c>
      <c r="D158" s="203">
        <v>5</v>
      </c>
      <c r="E158" s="215">
        <v>39000</v>
      </c>
      <c r="F158" s="215">
        <f t="shared" ref="F157:F178" si="9">E158*D158</f>
        <v>195000</v>
      </c>
      <c r="G158" s="218"/>
      <c r="H158" s="235"/>
    </row>
    <row r="159" spans="1:8">
      <c r="A159" s="204"/>
      <c r="B159" s="233"/>
      <c r="C159" s="202" t="s">
        <v>91</v>
      </c>
      <c r="D159" s="203">
        <v>2</v>
      </c>
      <c r="E159" s="215">
        <v>30000</v>
      </c>
      <c r="F159" s="215">
        <f t="shared" si="9"/>
        <v>60000</v>
      </c>
      <c r="G159" s="218"/>
      <c r="H159" s="235"/>
    </row>
    <row r="160" spans="1:8">
      <c r="A160" s="204"/>
      <c r="B160" s="233"/>
      <c r="C160" s="202" t="s">
        <v>92</v>
      </c>
      <c r="D160" s="203">
        <v>3</v>
      </c>
      <c r="E160" s="215">
        <v>66000</v>
      </c>
      <c r="F160" s="215">
        <f t="shared" si="9"/>
        <v>198000</v>
      </c>
      <c r="G160" s="218"/>
      <c r="H160" s="235"/>
    </row>
    <row r="161" spans="1:8">
      <c r="A161" s="204"/>
      <c r="B161" s="233"/>
      <c r="C161" s="202" t="s">
        <v>10</v>
      </c>
      <c r="D161" s="203">
        <v>3</v>
      </c>
      <c r="E161" s="215">
        <v>45000</v>
      </c>
      <c r="F161" s="215">
        <f t="shared" si="9"/>
        <v>135000</v>
      </c>
      <c r="G161" s="218"/>
      <c r="H161" s="235"/>
    </row>
    <row r="162" spans="1:8">
      <c r="A162" s="204"/>
      <c r="B162" s="233"/>
      <c r="C162" s="202" t="s">
        <v>148</v>
      </c>
      <c r="D162" s="203">
        <v>1</v>
      </c>
      <c r="E162" s="215">
        <v>65000</v>
      </c>
      <c r="F162" s="215">
        <f t="shared" si="9"/>
        <v>65000</v>
      </c>
      <c r="G162" s="218"/>
      <c r="H162" s="235"/>
    </row>
    <row r="163" spans="1:8">
      <c r="A163" s="204"/>
      <c r="B163" s="233"/>
      <c r="C163" s="202" t="s">
        <v>76</v>
      </c>
      <c r="D163" s="203">
        <v>1</v>
      </c>
      <c r="E163" s="215">
        <v>200000</v>
      </c>
      <c r="F163" s="215">
        <f t="shared" si="9"/>
        <v>200000</v>
      </c>
      <c r="G163" s="218"/>
      <c r="H163" s="235"/>
    </row>
    <row r="164" spans="1:8">
      <c r="A164" s="204"/>
      <c r="B164" s="233"/>
      <c r="C164" s="202" t="s">
        <v>127</v>
      </c>
      <c r="D164" s="203">
        <v>1</v>
      </c>
      <c r="E164" s="215">
        <v>11000</v>
      </c>
      <c r="F164" s="215">
        <f t="shared" si="9"/>
        <v>11000</v>
      </c>
      <c r="G164" s="218"/>
      <c r="H164" s="235"/>
    </row>
    <row r="165" spans="1:8">
      <c r="A165" s="204"/>
      <c r="B165" s="233"/>
      <c r="C165" s="202" t="s">
        <v>21</v>
      </c>
      <c r="D165" s="203">
        <v>2</v>
      </c>
      <c r="E165" s="215">
        <v>28000</v>
      </c>
      <c r="F165" s="215">
        <f t="shared" si="9"/>
        <v>56000</v>
      </c>
      <c r="G165" s="218"/>
      <c r="H165" s="235"/>
    </row>
    <row r="166" spans="1:8">
      <c r="A166" s="204"/>
      <c r="B166" s="233"/>
      <c r="C166" s="202" t="s">
        <v>119</v>
      </c>
      <c r="D166" s="203">
        <v>1</v>
      </c>
      <c r="E166" s="215">
        <v>72000</v>
      </c>
      <c r="F166" s="215">
        <f t="shared" si="9"/>
        <v>72000</v>
      </c>
      <c r="G166" s="218"/>
      <c r="H166" s="235"/>
    </row>
    <row r="167" spans="1:8">
      <c r="A167" s="204"/>
      <c r="B167" s="233"/>
      <c r="C167" s="202" t="s">
        <v>98</v>
      </c>
      <c r="D167" s="203">
        <v>1</v>
      </c>
      <c r="E167" s="215">
        <v>70000</v>
      </c>
      <c r="F167" s="215">
        <f t="shared" si="9"/>
        <v>70000</v>
      </c>
      <c r="G167" s="218"/>
      <c r="H167" s="235"/>
    </row>
    <row r="168" spans="1:8">
      <c r="A168" s="204"/>
      <c r="B168" s="233"/>
      <c r="C168" s="202" t="s">
        <v>135</v>
      </c>
      <c r="D168" s="203">
        <v>0.07</v>
      </c>
      <c r="E168" s="215">
        <v>77000</v>
      </c>
      <c r="F168" s="215">
        <f t="shared" si="9"/>
        <v>5390</v>
      </c>
      <c r="G168" s="218"/>
      <c r="H168" s="235"/>
    </row>
    <row r="169" spans="1:8">
      <c r="A169" s="204"/>
      <c r="B169" s="233"/>
      <c r="C169" s="202" t="s">
        <v>97</v>
      </c>
      <c r="D169" s="203">
        <v>0.07</v>
      </c>
      <c r="E169" s="215">
        <v>77000</v>
      </c>
      <c r="F169" s="215">
        <f t="shared" si="9"/>
        <v>5390</v>
      </c>
      <c r="G169" s="218"/>
      <c r="H169" s="235"/>
    </row>
    <row r="170" spans="1:8">
      <c r="A170" s="204"/>
      <c r="B170" s="233"/>
      <c r="C170" s="202" t="s">
        <v>96</v>
      </c>
      <c r="D170" s="203">
        <v>0.07</v>
      </c>
      <c r="E170" s="215">
        <v>83000</v>
      </c>
      <c r="F170" s="215">
        <f t="shared" si="9"/>
        <v>5810</v>
      </c>
      <c r="G170" s="218"/>
      <c r="H170" s="235"/>
    </row>
    <row r="171" spans="1:9">
      <c r="A171" s="204"/>
      <c r="B171" s="233"/>
      <c r="C171" s="202" t="s">
        <v>126</v>
      </c>
      <c r="D171" s="203">
        <v>1</v>
      </c>
      <c r="E171" s="215">
        <v>28000</v>
      </c>
      <c r="F171" s="215">
        <f t="shared" si="9"/>
        <v>28000</v>
      </c>
      <c r="G171" s="218"/>
      <c r="H171" s="235"/>
      <c r="I171" s="229"/>
    </row>
    <row r="172" spans="1:8">
      <c r="A172" s="204"/>
      <c r="B172" s="233"/>
      <c r="C172" s="202" t="s">
        <v>149</v>
      </c>
      <c r="D172" s="203">
        <v>2</v>
      </c>
      <c r="E172" s="215">
        <v>105000</v>
      </c>
      <c r="F172" s="215">
        <f t="shared" si="9"/>
        <v>210000</v>
      </c>
      <c r="G172" s="218"/>
      <c r="H172" s="235"/>
    </row>
    <row r="173" spans="1:8">
      <c r="A173" s="204"/>
      <c r="B173" s="233"/>
      <c r="C173" s="202" t="s">
        <v>7</v>
      </c>
      <c r="D173" s="203">
        <v>3</v>
      </c>
      <c r="E173" s="215">
        <v>35000</v>
      </c>
      <c r="F173" s="215">
        <f t="shared" si="9"/>
        <v>105000</v>
      </c>
      <c r="G173" s="218"/>
      <c r="H173" s="235"/>
    </row>
    <row r="174" spans="1:8">
      <c r="A174" s="204"/>
      <c r="B174" s="233"/>
      <c r="C174" s="202" t="s">
        <v>50</v>
      </c>
      <c r="D174" s="203">
        <v>1</v>
      </c>
      <c r="E174" s="215">
        <v>45000</v>
      </c>
      <c r="F174" s="215">
        <f t="shared" si="9"/>
        <v>45000</v>
      </c>
      <c r="G174" s="218"/>
      <c r="H174" s="235"/>
    </row>
    <row r="175" spans="1:8">
      <c r="A175" s="204"/>
      <c r="B175" s="233"/>
      <c r="C175" s="202" t="s">
        <v>79</v>
      </c>
      <c r="D175" s="203">
        <v>2</v>
      </c>
      <c r="E175" s="215">
        <v>35000</v>
      </c>
      <c r="F175" s="215">
        <f t="shared" si="9"/>
        <v>70000</v>
      </c>
      <c r="G175" s="218"/>
      <c r="H175" s="235"/>
    </row>
    <row r="176" spans="1:8">
      <c r="A176" s="204"/>
      <c r="B176" s="233"/>
      <c r="C176" s="202" t="s">
        <v>27</v>
      </c>
      <c r="D176" s="203">
        <v>45</v>
      </c>
      <c r="E176" s="215">
        <v>1000</v>
      </c>
      <c r="F176" s="215">
        <f t="shared" si="9"/>
        <v>45000</v>
      </c>
      <c r="G176" s="218"/>
      <c r="H176" s="235"/>
    </row>
    <row r="177" spans="1:8">
      <c r="A177" s="204"/>
      <c r="B177" s="233"/>
      <c r="C177" s="202" t="s">
        <v>144</v>
      </c>
      <c r="D177" s="203">
        <v>1</v>
      </c>
      <c r="E177" s="215">
        <v>55000</v>
      </c>
      <c r="F177" s="215">
        <f t="shared" si="9"/>
        <v>55000</v>
      </c>
      <c r="G177" s="218"/>
      <c r="H177" s="235"/>
    </row>
    <row r="178" spans="1:8">
      <c r="A178" s="206"/>
      <c r="B178" s="234"/>
      <c r="C178" s="202" t="s">
        <v>104</v>
      </c>
      <c r="D178" s="203">
        <v>0.5</v>
      </c>
      <c r="E178" s="215">
        <v>45000</v>
      </c>
      <c r="F178" s="215">
        <f t="shared" si="9"/>
        <v>22500</v>
      </c>
      <c r="G178" s="220"/>
      <c r="H178" s="235"/>
    </row>
    <row r="179" spans="1:8">
      <c r="A179" s="200">
        <v>46059</v>
      </c>
      <c r="B179" s="287" t="s">
        <v>150</v>
      </c>
      <c r="C179" s="202" t="s">
        <v>107</v>
      </c>
      <c r="D179" s="203">
        <v>0.5</v>
      </c>
      <c r="E179" s="215">
        <v>55000</v>
      </c>
      <c r="F179" s="215">
        <f t="shared" ref="F179:F190" si="10">E179*D179</f>
        <v>27500</v>
      </c>
      <c r="G179" s="216">
        <f>SUM(F179:F190)</f>
        <v>665500</v>
      </c>
      <c r="H179" s="235" t="s">
        <v>89</v>
      </c>
    </row>
    <row r="180" spans="1:8">
      <c r="A180" s="204"/>
      <c r="B180" s="233"/>
      <c r="C180" s="202" t="s">
        <v>108</v>
      </c>
      <c r="D180" s="203">
        <v>0.5</v>
      </c>
      <c r="E180" s="215">
        <v>68000</v>
      </c>
      <c r="F180" s="215">
        <f t="shared" si="10"/>
        <v>34000</v>
      </c>
      <c r="G180" s="218"/>
      <c r="H180" s="235"/>
    </row>
    <row r="181" spans="1:8">
      <c r="A181" s="204"/>
      <c r="B181" s="233"/>
      <c r="C181" s="202" t="s">
        <v>34</v>
      </c>
      <c r="D181" s="203">
        <v>2</v>
      </c>
      <c r="E181" s="215">
        <v>45000</v>
      </c>
      <c r="F181" s="215">
        <f t="shared" si="10"/>
        <v>90000</v>
      </c>
      <c r="G181" s="218"/>
      <c r="H181" s="235"/>
    </row>
    <row r="182" spans="1:8">
      <c r="A182" s="204"/>
      <c r="B182" s="233"/>
      <c r="C182" s="202" t="s">
        <v>17</v>
      </c>
      <c r="D182" s="203">
        <v>2</v>
      </c>
      <c r="E182" s="215">
        <v>39000</v>
      </c>
      <c r="F182" s="215">
        <f t="shared" si="10"/>
        <v>78000</v>
      </c>
      <c r="G182" s="218"/>
      <c r="H182" s="235"/>
    </row>
    <row r="183" spans="1:8">
      <c r="A183" s="204"/>
      <c r="B183" s="233"/>
      <c r="C183" s="202" t="s">
        <v>136</v>
      </c>
      <c r="D183" s="203">
        <v>3</v>
      </c>
      <c r="E183" s="215">
        <v>10000</v>
      </c>
      <c r="F183" s="215">
        <f t="shared" si="10"/>
        <v>30000</v>
      </c>
      <c r="G183" s="218"/>
      <c r="H183" s="235"/>
    </row>
    <row r="184" spans="1:8">
      <c r="A184" s="204"/>
      <c r="B184" s="233"/>
      <c r="C184" s="202" t="s">
        <v>16</v>
      </c>
      <c r="D184" s="203">
        <v>1</v>
      </c>
      <c r="E184" s="215">
        <v>50000</v>
      </c>
      <c r="F184" s="215">
        <f t="shared" si="10"/>
        <v>50000</v>
      </c>
      <c r="G184" s="218"/>
      <c r="H184" s="235"/>
    </row>
    <row r="185" spans="1:8">
      <c r="A185" s="204"/>
      <c r="B185" s="233"/>
      <c r="C185" s="202" t="s">
        <v>47</v>
      </c>
      <c r="D185" s="203">
        <v>1</v>
      </c>
      <c r="E185" s="215">
        <v>39000</v>
      </c>
      <c r="F185" s="215">
        <f t="shared" si="10"/>
        <v>39000</v>
      </c>
      <c r="G185" s="218"/>
      <c r="H185" s="235"/>
    </row>
    <row r="186" spans="1:8">
      <c r="A186" s="204"/>
      <c r="B186" s="233"/>
      <c r="C186" s="202" t="s">
        <v>109</v>
      </c>
      <c r="D186" s="203">
        <v>1</v>
      </c>
      <c r="E186" s="215">
        <v>45000</v>
      </c>
      <c r="F186" s="215">
        <f t="shared" si="10"/>
        <v>45000</v>
      </c>
      <c r="G186" s="218"/>
      <c r="H186" s="235"/>
    </row>
    <row r="187" spans="1:8">
      <c r="A187" s="204"/>
      <c r="B187" s="233"/>
      <c r="C187" s="202" t="s">
        <v>75</v>
      </c>
      <c r="D187" s="203">
        <v>0.2</v>
      </c>
      <c r="E187" s="215">
        <v>120000</v>
      </c>
      <c r="F187" s="215">
        <f t="shared" si="10"/>
        <v>24000</v>
      </c>
      <c r="G187" s="218"/>
      <c r="H187" s="235"/>
    </row>
    <row r="188" spans="1:8">
      <c r="A188" s="204"/>
      <c r="B188" s="233"/>
      <c r="C188" s="202" t="s">
        <v>26</v>
      </c>
      <c r="D188" s="203">
        <v>2</v>
      </c>
      <c r="E188" s="215">
        <v>35000</v>
      </c>
      <c r="F188" s="215">
        <f t="shared" si="10"/>
        <v>70000</v>
      </c>
      <c r="G188" s="218"/>
      <c r="H188" s="235"/>
    </row>
    <row r="189" spans="1:8">
      <c r="A189" s="204"/>
      <c r="B189" s="233"/>
      <c r="C189" s="202" t="s">
        <v>48</v>
      </c>
      <c r="D189" s="203">
        <v>1</v>
      </c>
      <c r="E189" s="215">
        <v>28000</v>
      </c>
      <c r="F189" s="215">
        <f t="shared" si="10"/>
        <v>28000</v>
      </c>
      <c r="G189" s="218"/>
      <c r="H189" s="235"/>
    </row>
    <row r="190" spans="1:8">
      <c r="A190" s="206"/>
      <c r="B190" s="234"/>
      <c r="C190" s="202" t="s">
        <v>151</v>
      </c>
      <c r="D190" s="203">
        <v>2</v>
      </c>
      <c r="E190" s="215">
        <v>75000</v>
      </c>
      <c r="F190" s="215">
        <f t="shared" si="10"/>
        <v>150000</v>
      </c>
      <c r="G190" s="220"/>
      <c r="H190" s="235"/>
    </row>
    <row r="191" spans="1:8">
      <c r="A191" s="200">
        <v>46060</v>
      </c>
      <c r="B191" s="287" t="s">
        <v>152</v>
      </c>
      <c r="C191" s="202" t="s">
        <v>75</v>
      </c>
      <c r="D191" s="203">
        <v>0.3</v>
      </c>
      <c r="E191" s="215">
        <v>120000</v>
      </c>
      <c r="F191" s="215">
        <f t="shared" ref="F191:F212" si="11">E191*D191</f>
        <v>36000</v>
      </c>
      <c r="G191" s="216">
        <f>SUM(F191:F212)</f>
        <v>1395210</v>
      </c>
      <c r="H191" s="235" t="s">
        <v>89</v>
      </c>
    </row>
    <row r="192" spans="1:8">
      <c r="A192" s="204"/>
      <c r="B192" s="233"/>
      <c r="C192" s="202" t="s">
        <v>104</v>
      </c>
      <c r="D192" s="203">
        <v>0.7</v>
      </c>
      <c r="E192" s="215">
        <v>45000</v>
      </c>
      <c r="F192" s="215">
        <f t="shared" si="11"/>
        <v>31500</v>
      </c>
      <c r="G192" s="218"/>
      <c r="H192" s="235"/>
    </row>
    <row r="193" spans="1:8">
      <c r="A193" s="204"/>
      <c r="B193" s="233"/>
      <c r="C193" s="202" t="s">
        <v>105</v>
      </c>
      <c r="D193" s="203">
        <v>0.4</v>
      </c>
      <c r="E193" s="215">
        <v>44000</v>
      </c>
      <c r="F193" s="215">
        <f t="shared" si="11"/>
        <v>17600</v>
      </c>
      <c r="G193" s="218"/>
      <c r="H193" s="235"/>
    </row>
    <row r="194" spans="1:8">
      <c r="A194" s="204"/>
      <c r="B194" s="233"/>
      <c r="C194" s="202" t="s">
        <v>145</v>
      </c>
      <c r="D194" s="203">
        <v>0.4</v>
      </c>
      <c r="E194" s="215">
        <v>70000</v>
      </c>
      <c r="F194" s="215">
        <f t="shared" si="11"/>
        <v>28000</v>
      </c>
      <c r="G194" s="218"/>
      <c r="H194" s="235"/>
    </row>
    <row r="195" spans="1:8">
      <c r="A195" s="204"/>
      <c r="B195" s="233"/>
      <c r="C195" s="202" t="s">
        <v>107</v>
      </c>
      <c r="D195" s="203">
        <v>0.6</v>
      </c>
      <c r="E195" s="215">
        <v>55000</v>
      </c>
      <c r="F195" s="215">
        <f t="shared" si="11"/>
        <v>33000</v>
      </c>
      <c r="G195" s="218"/>
      <c r="H195" s="235"/>
    </row>
    <row r="196" spans="1:8">
      <c r="A196" s="204"/>
      <c r="B196" s="233"/>
      <c r="C196" s="202" t="s">
        <v>108</v>
      </c>
      <c r="D196" s="203">
        <v>0.6</v>
      </c>
      <c r="E196" s="215">
        <v>68000</v>
      </c>
      <c r="F196" s="215">
        <f t="shared" si="11"/>
        <v>40800</v>
      </c>
      <c r="G196" s="218"/>
      <c r="H196" s="235"/>
    </row>
    <row r="197" spans="1:8">
      <c r="A197" s="204"/>
      <c r="B197" s="233"/>
      <c r="C197" s="202" t="s">
        <v>47</v>
      </c>
      <c r="D197" s="203">
        <v>1.5</v>
      </c>
      <c r="E197" s="215">
        <v>39000</v>
      </c>
      <c r="F197" s="215">
        <f t="shared" si="11"/>
        <v>58500</v>
      </c>
      <c r="G197" s="218"/>
      <c r="H197" s="235"/>
    </row>
    <row r="198" spans="1:8">
      <c r="A198" s="204"/>
      <c r="B198" s="233"/>
      <c r="C198" s="202" t="s">
        <v>14</v>
      </c>
      <c r="D198" s="203">
        <v>1</v>
      </c>
      <c r="E198" s="215">
        <v>60000</v>
      </c>
      <c r="F198" s="215">
        <f t="shared" si="11"/>
        <v>60000</v>
      </c>
      <c r="G198" s="218"/>
      <c r="H198" s="235"/>
    </row>
    <row r="199" spans="1:8">
      <c r="A199" s="204"/>
      <c r="B199" s="233"/>
      <c r="C199" s="202" t="s">
        <v>90</v>
      </c>
      <c r="D199" s="203">
        <v>1</v>
      </c>
      <c r="E199" s="215">
        <v>83000</v>
      </c>
      <c r="F199" s="215">
        <f t="shared" si="11"/>
        <v>83000</v>
      </c>
      <c r="G199" s="218"/>
      <c r="H199" s="235"/>
    </row>
    <row r="200" spans="1:8">
      <c r="A200" s="204"/>
      <c r="B200" s="233"/>
      <c r="C200" s="202" t="s">
        <v>122</v>
      </c>
      <c r="D200" s="203">
        <v>0.1</v>
      </c>
      <c r="E200" s="215">
        <v>99000</v>
      </c>
      <c r="F200" s="215">
        <f t="shared" si="11"/>
        <v>9900</v>
      </c>
      <c r="G200" s="218"/>
      <c r="H200" s="235"/>
    </row>
    <row r="201" spans="1:8">
      <c r="A201" s="204"/>
      <c r="B201" s="233"/>
      <c r="C201" s="202" t="s">
        <v>136</v>
      </c>
      <c r="D201" s="203">
        <v>2</v>
      </c>
      <c r="E201" s="215">
        <v>10000</v>
      </c>
      <c r="F201" s="215">
        <f t="shared" si="11"/>
        <v>20000</v>
      </c>
      <c r="G201" s="218"/>
      <c r="H201" s="235"/>
    </row>
    <row r="202" spans="1:8">
      <c r="A202" s="204"/>
      <c r="B202" s="233"/>
      <c r="C202" s="202" t="s">
        <v>17</v>
      </c>
      <c r="D202" s="203">
        <v>1</v>
      </c>
      <c r="E202" s="215">
        <v>39000</v>
      </c>
      <c r="F202" s="215">
        <f t="shared" si="11"/>
        <v>39000</v>
      </c>
      <c r="G202" s="218"/>
      <c r="H202" s="235"/>
    </row>
    <row r="203" spans="1:8">
      <c r="A203" s="204"/>
      <c r="B203" s="233"/>
      <c r="C203" s="202" t="s">
        <v>92</v>
      </c>
      <c r="D203" s="203">
        <v>3</v>
      </c>
      <c r="E203" s="215">
        <v>66000</v>
      </c>
      <c r="F203" s="215">
        <f t="shared" si="11"/>
        <v>198000</v>
      </c>
      <c r="G203" s="218"/>
      <c r="H203" s="235"/>
    </row>
    <row r="204" spans="1:8">
      <c r="A204" s="204"/>
      <c r="B204" s="233"/>
      <c r="C204" s="202" t="s">
        <v>93</v>
      </c>
      <c r="D204" s="203">
        <v>7</v>
      </c>
      <c r="E204" s="215">
        <v>25000</v>
      </c>
      <c r="F204" s="215">
        <f t="shared" si="11"/>
        <v>175000</v>
      </c>
      <c r="G204" s="218"/>
      <c r="H204" s="235"/>
    </row>
    <row r="205" spans="1:8">
      <c r="A205" s="204"/>
      <c r="B205" s="233"/>
      <c r="C205" s="202" t="s">
        <v>54</v>
      </c>
      <c r="D205" s="203">
        <v>1</v>
      </c>
      <c r="E205" s="215">
        <v>250000</v>
      </c>
      <c r="F205" s="215">
        <f t="shared" si="11"/>
        <v>250000</v>
      </c>
      <c r="G205" s="218"/>
      <c r="H205" s="235"/>
    </row>
    <row r="206" spans="1:8">
      <c r="A206" s="204"/>
      <c r="B206" s="233"/>
      <c r="C206" s="202" t="s">
        <v>82</v>
      </c>
      <c r="D206" s="203">
        <v>2</v>
      </c>
      <c r="E206" s="215">
        <v>25000</v>
      </c>
      <c r="F206" s="215">
        <f t="shared" si="11"/>
        <v>50000</v>
      </c>
      <c r="G206" s="218"/>
      <c r="H206" s="235"/>
    </row>
    <row r="207" spans="1:8">
      <c r="A207" s="204"/>
      <c r="B207" s="233"/>
      <c r="C207" s="202" t="s">
        <v>153</v>
      </c>
      <c r="D207" s="203">
        <v>1</v>
      </c>
      <c r="E207" s="215">
        <v>150000</v>
      </c>
      <c r="F207" s="215">
        <f t="shared" si="11"/>
        <v>150000</v>
      </c>
      <c r="G207" s="218"/>
      <c r="H207" s="235"/>
    </row>
    <row r="208" spans="1:8">
      <c r="A208" s="204"/>
      <c r="B208" s="233"/>
      <c r="C208" s="202" t="s">
        <v>112</v>
      </c>
      <c r="D208" s="203">
        <v>2</v>
      </c>
      <c r="E208" s="215">
        <v>25000</v>
      </c>
      <c r="F208" s="215">
        <f t="shared" si="11"/>
        <v>50000</v>
      </c>
      <c r="G208" s="218"/>
      <c r="H208" s="235"/>
    </row>
    <row r="209" spans="1:8">
      <c r="A209" s="204"/>
      <c r="B209" s="233"/>
      <c r="C209" s="202" t="s">
        <v>100</v>
      </c>
      <c r="D209" s="203">
        <v>0.3</v>
      </c>
      <c r="E209" s="215">
        <v>55000</v>
      </c>
      <c r="F209" s="215">
        <f t="shared" si="11"/>
        <v>16500</v>
      </c>
      <c r="G209" s="218"/>
      <c r="H209" s="235"/>
    </row>
    <row r="210" spans="1:8">
      <c r="A210" s="204"/>
      <c r="B210" s="233"/>
      <c r="C210" s="202" t="s">
        <v>101</v>
      </c>
      <c r="D210" s="203">
        <v>0.3</v>
      </c>
      <c r="E210" s="215">
        <v>70000</v>
      </c>
      <c r="F210" s="215">
        <f t="shared" si="11"/>
        <v>21000</v>
      </c>
      <c r="G210" s="218"/>
      <c r="H210" s="235"/>
    </row>
    <row r="211" spans="1:8">
      <c r="A211" s="204"/>
      <c r="B211" s="233"/>
      <c r="C211" s="202" t="s">
        <v>67</v>
      </c>
      <c r="D211" s="203">
        <v>0.3</v>
      </c>
      <c r="E211" s="215">
        <v>72000</v>
      </c>
      <c r="F211" s="215">
        <f t="shared" si="11"/>
        <v>21600</v>
      </c>
      <c r="G211" s="218"/>
      <c r="H211" s="235"/>
    </row>
    <row r="212" spans="1:8">
      <c r="A212" s="206"/>
      <c r="B212" s="234"/>
      <c r="C212" s="202" t="s">
        <v>96</v>
      </c>
      <c r="D212" s="203">
        <v>0.07</v>
      </c>
      <c r="E212" s="215">
        <v>83000</v>
      </c>
      <c r="F212" s="215">
        <f t="shared" si="11"/>
        <v>5810</v>
      </c>
      <c r="G212" s="220"/>
      <c r="H212" s="235"/>
    </row>
    <row r="213" spans="1:8">
      <c r="A213" s="200">
        <v>46060</v>
      </c>
      <c r="B213" s="287" t="s">
        <v>154</v>
      </c>
      <c r="C213" s="202" t="s">
        <v>97</v>
      </c>
      <c r="D213" s="203">
        <v>0.07</v>
      </c>
      <c r="E213" s="215">
        <v>77000</v>
      </c>
      <c r="F213" s="215">
        <f t="shared" ref="F213:F219" si="12">E213*D213</f>
        <v>5390</v>
      </c>
      <c r="G213" s="216">
        <f>SUM(F213:F219)</f>
        <v>613390</v>
      </c>
      <c r="H213" s="235" t="s">
        <v>89</v>
      </c>
    </row>
    <row r="214" spans="1:8">
      <c r="A214" s="204"/>
      <c r="B214" s="233"/>
      <c r="C214" s="202" t="s">
        <v>127</v>
      </c>
      <c r="D214" s="203">
        <v>1</v>
      </c>
      <c r="E214" s="215">
        <v>11000</v>
      </c>
      <c r="F214" s="215">
        <f t="shared" si="12"/>
        <v>11000</v>
      </c>
      <c r="G214" s="218"/>
      <c r="H214" s="235"/>
    </row>
    <row r="215" spans="1:8">
      <c r="A215" s="204"/>
      <c r="B215" s="233"/>
      <c r="C215" s="202" t="s">
        <v>155</v>
      </c>
      <c r="D215" s="203">
        <v>1</v>
      </c>
      <c r="E215" s="215">
        <v>20000</v>
      </c>
      <c r="F215" s="215">
        <f t="shared" si="12"/>
        <v>20000</v>
      </c>
      <c r="G215" s="218"/>
      <c r="H215" s="235"/>
    </row>
    <row r="216" spans="1:8">
      <c r="A216" s="204"/>
      <c r="B216" s="233"/>
      <c r="C216" s="202" t="s">
        <v>48</v>
      </c>
      <c r="D216" s="203">
        <v>1</v>
      </c>
      <c r="E216" s="215">
        <v>26000</v>
      </c>
      <c r="F216" s="215">
        <f t="shared" si="12"/>
        <v>26000</v>
      </c>
      <c r="G216" s="218"/>
      <c r="H216" s="235"/>
    </row>
    <row r="217" spans="1:8">
      <c r="A217" s="204"/>
      <c r="B217" s="233"/>
      <c r="C217" s="202" t="s">
        <v>6</v>
      </c>
      <c r="D217" s="203">
        <v>3</v>
      </c>
      <c r="E217" s="215">
        <v>130000</v>
      </c>
      <c r="F217" s="215">
        <f t="shared" si="12"/>
        <v>390000</v>
      </c>
      <c r="G217" s="218"/>
      <c r="H217" s="235"/>
    </row>
    <row r="218" spans="1:8">
      <c r="A218" s="204"/>
      <c r="B218" s="233"/>
      <c r="C218" s="202" t="s">
        <v>7</v>
      </c>
      <c r="D218" s="203">
        <v>3</v>
      </c>
      <c r="E218" s="215">
        <v>35000</v>
      </c>
      <c r="F218" s="215">
        <f t="shared" si="12"/>
        <v>105000</v>
      </c>
      <c r="G218" s="218"/>
      <c r="H218" s="235"/>
    </row>
    <row r="219" spans="1:8">
      <c r="A219" s="206"/>
      <c r="B219" s="234"/>
      <c r="C219" s="202" t="s">
        <v>21</v>
      </c>
      <c r="D219" s="203">
        <v>2</v>
      </c>
      <c r="E219" s="215">
        <v>28000</v>
      </c>
      <c r="F219" s="215">
        <f t="shared" si="12"/>
        <v>56000</v>
      </c>
      <c r="G219" s="220"/>
      <c r="H219" s="235"/>
    </row>
    <row r="220" spans="1:8">
      <c r="A220" s="200">
        <v>46061</v>
      </c>
      <c r="B220" s="287" t="s">
        <v>156</v>
      </c>
      <c r="C220" s="202" t="s">
        <v>75</v>
      </c>
      <c r="D220" s="203">
        <v>0.3</v>
      </c>
      <c r="E220" s="215">
        <v>120000</v>
      </c>
      <c r="F220" s="215">
        <f t="shared" ref="F220:F241" si="13">E220*D220</f>
        <v>36000</v>
      </c>
      <c r="G220" s="216">
        <f>SUM(F220:F241)</f>
        <v>1162750</v>
      </c>
      <c r="H220" s="235" t="s">
        <v>89</v>
      </c>
    </row>
    <row r="221" spans="1:8">
      <c r="A221" s="204"/>
      <c r="B221" s="233"/>
      <c r="C221" s="202" t="s">
        <v>144</v>
      </c>
      <c r="D221" s="203">
        <v>0.7</v>
      </c>
      <c r="E221" s="215">
        <v>55000</v>
      </c>
      <c r="F221" s="215">
        <f t="shared" si="13"/>
        <v>38500</v>
      </c>
      <c r="G221" s="218"/>
      <c r="H221" s="235"/>
    </row>
    <row r="222" spans="1:8">
      <c r="A222" s="204"/>
      <c r="B222" s="233"/>
      <c r="C222" s="202" t="s">
        <v>104</v>
      </c>
      <c r="D222" s="203">
        <v>0.5</v>
      </c>
      <c r="E222" s="215">
        <v>45000</v>
      </c>
      <c r="F222" s="215">
        <f t="shared" si="13"/>
        <v>22500</v>
      </c>
      <c r="G222" s="218"/>
      <c r="H222" s="235"/>
    </row>
    <row r="223" spans="1:8">
      <c r="A223" s="204"/>
      <c r="B223" s="233"/>
      <c r="C223" s="202" t="s">
        <v>25</v>
      </c>
      <c r="D223" s="203">
        <v>0.4</v>
      </c>
      <c r="E223" s="215">
        <v>28000</v>
      </c>
      <c r="F223" s="215">
        <f t="shared" si="13"/>
        <v>11200</v>
      </c>
      <c r="G223" s="218"/>
      <c r="H223" s="235"/>
    </row>
    <row r="224" spans="1:8">
      <c r="A224" s="204"/>
      <c r="B224" s="233"/>
      <c r="C224" s="202" t="s">
        <v>78</v>
      </c>
      <c r="D224" s="203">
        <v>0.4</v>
      </c>
      <c r="E224" s="215">
        <v>94000</v>
      </c>
      <c r="F224" s="215">
        <f t="shared" si="13"/>
        <v>37600</v>
      </c>
      <c r="G224" s="218"/>
      <c r="H224" s="235"/>
    </row>
    <row r="225" spans="1:8">
      <c r="A225" s="204"/>
      <c r="B225" s="233"/>
      <c r="C225" s="202" t="s">
        <v>107</v>
      </c>
      <c r="D225" s="203">
        <v>0.5</v>
      </c>
      <c r="E225" s="215">
        <v>55000</v>
      </c>
      <c r="F225" s="215">
        <f t="shared" si="13"/>
        <v>27500</v>
      </c>
      <c r="G225" s="218"/>
      <c r="H225" s="235"/>
    </row>
    <row r="226" spans="1:8">
      <c r="A226" s="204"/>
      <c r="B226" s="233"/>
      <c r="C226" s="202" t="s">
        <v>108</v>
      </c>
      <c r="D226" s="203">
        <v>0.5</v>
      </c>
      <c r="E226" s="215">
        <v>68000</v>
      </c>
      <c r="F226" s="215">
        <f t="shared" si="13"/>
        <v>34000</v>
      </c>
      <c r="G226" s="218"/>
      <c r="H226" s="235"/>
    </row>
    <row r="227" spans="1:8">
      <c r="A227" s="204"/>
      <c r="B227" s="233"/>
      <c r="C227" s="202" t="s">
        <v>81</v>
      </c>
      <c r="D227" s="203">
        <v>1</v>
      </c>
      <c r="E227" s="215">
        <v>140000</v>
      </c>
      <c r="F227" s="215">
        <f t="shared" si="13"/>
        <v>140000</v>
      </c>
      <c r="G227" s="218"/>
      <c r="H227" s="235"/>
    </row>
    <row r="228" spans="1:8">
      <c r="A228" s="204"/>
      <c r="B228" s="233"/>
      <c r="C228" s="202" t="s">
        <v>90</v>
      </c>
      <c r="D228" s="203">
        <v>1</v>
      </c>
      <c r="E228" s="215">
        <v>83000</v>
      </c>
      <c r="F228" s="215">
        <f t="shared" si="13"/>
        <v>83000</v>
      </c>
      <c r="G228" s="218"/>
      <c r="H228" s="235"/>
    </row>
    <row r="229" spans="1:8">
      <c r="A229" s="204"/>
      <c r="B229" s="233"/>
      <c r="C229" s="202" t="s">
        <v>47</v>
      </c>
      <c r="D229" s="203">
        <v>1</v>
      </c>
      <c r="E229" s="215">
        <v>39000</v>
      </c>
      <c r="F229" s="215">
        <f t="shared" si="13"/>
        <v>39000</v>
      </c>
      <c r="G229" s="218"/>
      <c r="H229" s="235"/>
    </row>
    <row r="230" spans="1:8">
      <c r="A230" s="204"/>
      <c r="B230" s="233"/>
      <c r="C230" s="202" t="s">
        <v>17</v>
      </c>
      <c r="D230" s="203">
        <v>1</v>
      </c>
      <c r="E230" s="215">
        <v>39000</v>
      </c>
      <c r="F230" s="215">
        <f t="shared" si="13"/>
        <v>39000</v>
      </c>
      <c r="G230" s="218"/>
      <c r="H230" s="235"/>
    </row>
    <row r="231" spans="1:8">
      <c r="A231" s="204"/>
      <c r="B231" s="233"/>
      <c r="C231" s="202" t="s">
        <v>136</v>
      </c>
      <c r="D231" s="203">
        <v>2</v>
      </c>
      <c r="E231" s="215">
        <v>10000</v>
      </c>
      <c r="F231" s="215">
        <f t="shared" si="13"/>
        <v>20000</v>
      </c>
      <c r="G231" s="218"/>
      <c r="H231" s="235"/>
    </row>
    <row r="232" spans="1:8">
      <c r="A232" s="204"/>
      <c r="B232" s="233"/>
      <c r="C232" s="202" t="s">
        <v>120</v>
      </c>
      <c r="D232" s="203">
        <v>5</v>
      </c>
      <c r="E232" s="215">
        <v>30000</v>
      </c>
      <c r="F232" s="215">
        <f t="shared" si="13"/>
        <v>150000</v>
      </c>
      <c r="G232" s="218"/>
      <c r="H232" s="235"/>
    </row>
    <row r="233" spans="1:8">
      <c r="A233" s="204"/>
      <c r="B233" s="233"/>
      <c r="C233" s="202" t="s">
        <v>7</v>
      </c>
      <c r="D233" s="203">
        <v>2</v>
      </c>
      <c r="E233" s="215">
        <v>35000</v>
      </c>
      <c r="F233" s="215">
        <f t="shared" si="13"/>
        <v>70000</v>
      </c>
      <c r="G233" s="218"/>
      <c r="H233" s="235"/>
    </row>
    <row r="234" spans="1:8">
      <c r="A234" s="204"/>
      <c r="B234" s="233"/>
      <c r="C234" s="202" t="s">
        <v>117</v>
      </c>
      <c r="D234" s="203">
        <v>0.5</v>
      </c>
      <c r="E234" s="215">
        <v>83000</v>
      </c>
      <c r="F234" s="215">
        <f t="shared" si="13"/>
        <v>41500</v>
      </c>
      <c r="G234" s="218"/>
      <c r="H234" s="235"/>
    </row>
    <row r="235" spans="1:8">
      <c r="A235" s="204"/>
      <c r="B235" s="233"/>
      <c r="C235" s="202" t="s">
        <v>119</v>
      </c>
      <c r="D235" s="203">
        <v>1</v>
      </c>
      <c r="E235" s="215">
        <v>72000</v>
      </c>
      <c r="F235" s="215">
        <f t="shared" si="13"/>
        <v>72000</v>
      </c>
      <c r="G235" s="218"/>
      <c r="H235" s="235"/>
    </row>
    <row r="236" spans="1:8">
      <c r="A236" s="204"/>
      <c r="B236" s="233"/>
      <c r="C236" s="202" t="s">
        <v>118</v>
      </c>
      <c r="D236" s="203">
        <v>0.5</v>
      </c>
      <c r="E236" s="215">
        <v>94000</v>
      </c>
      <c r="F236" s="215">
        <f t="shared" si="13"/>
        <v>47000</v>
      </c>
      <c r="G236" s="218"/>
      <c r="H236" s="235"/>
    </row>
    <row r="237" spans="1:8">
      <c r="A237" s="204"/>
      <c r="B237" s="233"/>
      <c r="C237" s="202" t="s">
        <v>102</v>
      </c>
      <c r="D237" s="203">
        <v>1</v>
      </c>
      <c r="E237" s="215">
        <v>55000</v>
      </c>
      <c r="F237" s="215">
        <f t="shared" si="13"/>
        <v>55000</v>
      </c>
      <c r="G237" s="218"/>
      <c r="H237" s="235"/>
    </row>
    <row r="238" spans="1:8">
      <c r="A238" s="204"/>
      <c r="B238" s="233"/>
      <c r="C238" s="202" t="s">
        <v>126</v>
      </c>
      <c r="D238" s="247">
        <v>1</v>
      </c>
      <c r="E238" s="215">
        <v>28000</v>
      </c>
      <c r="F238" s="215">
        <f t="shared" si="13"/>
        <v>28000</v>
      </c>
      <c r="G238" s="218"/>
      <c r="H238" s="235"/>
    </row>
    <row r="239" spans="1:8">
      <c r="A239" s="204"/>
      <c r="B239" s="233"/>
      <c r="C239" s="202" t="s">
        <v>21</v>
      </c>
      <c r="D239" s="247">
        <v>2</v>
      </c>
      <c r="E239" s="215">
        <v>28000</v>
      </c>
      <c r="F239" s="215">
        <f t="shared" si="13"/>
        <v>56000</v>
      </c>
      <c r="G239" s="218"/>
      <c r="H239" s="235"/>
    </row>
    <row r="240" spans="1:8">
      <c r="A240" s="204"/>
      <c r="B240" s="233"/>
      <c r="C240" s="202" t="s">
        <v>82</v>
      </c>
      <c r="D240" s="247">
        <v>4.1</v>
      </c>
      <c r="E240" s="215">
        <v>25000</v>
      </c>
      <c r="F240" s="215">
        <f t="shared" si="13"/>
        <v>102500</v>
      </c>
      <c r="G240" s="218"/>
      <c r="H240" s="235"/>
    </row>
    <row r="241" spans="1:8">
      <c r="A241" s="206"/>
      <c r="B241" s="234"/>
      <c r="C241" s="202" t="s">
        <v>96</v>
      </c>
      <c r="D241" s="247">
        <v>0.15</v>
      </c>
      <c r="E241" s="215">
        <v>83000</v>
      </c>
      <c r="F241" s="215">
        <f t="shared" si="13"/>
        <v>12450</v>
      </c>
      <c r="G241" s="220"/>
      <c r="H241" s="235"/>
    </row>
    <row r="242" spans="1:8">
      <c r="A242" s="200">
        <v>46061</v>
      </c>
      <c r="B242" s="287" t="s">
        <v>157</v>
      </c>
      <c r="C242" s="202" t="s">
        <v>97</v>
      </c>
      <c r="D242" s="247">
        <v>0.15</v>
      </c>
      <c r="E242" s="215">
        <v>77000</v>
      </c>
      <c r="F242" s="215">
        <f t="shared" ref="F242:F261" si="14">E242*D242</f>
        <v>11550</v>
      </c>
      <c r="G242" s="216">
        <f>SUM(F242:F260)</f>
        <v>1437300</v>
      </c>
      <c r="H242" s="235" t="s">
        <v>89</v>
      </c>
    </row>
    <row r="243" spans="1:8">
      <c r="A243" s="204"/>
      <c r="B243" s="233"/>
      <c r="C243" s="202" t="s">
        <v>95</v>
      </c>
      <c r="D243" s="247">
        <v>0.15</v>
      </c>
      <c r="E243" s="215">
        <v>39000</v>
      </c>
      <c r="F243" s="215">
        <f t="shared" si="14"/>
        <v>5850</v>
      </c>
      <c r="G243" s="218"/>
      <c r="H243" s="235"/>
    </row>
    <row r="244" spans="1:8">
      <c r="A244" s="204"/>
      <c r="B244" s="233"/>
      <c r="C244" s="202" t="s">
        <v>133</v>
      </c>
      <c r="D244" s="247">
        <v>0.1</v>
      </c>
      <c r="E244" s="215">
        <v>72000</v>
      </c>
      <c r="F244" s="215">
        <f t="shared" si="14"/>
        <v>7200</v>
      </c>
      <c r="G244" s="218"/>
      <c r="H244" s="235"/>
    </row>
    <row r="245" spans="1:8">
      <c r="A245" s="204"/>
      <c r="B245" s="233"/>
      <c r="C245" s="202" t="s">
        <v>100</v>
      </c>
      <c r="D245" s="247">
        <v>0.2</v>
      </c>
      <c r="E245" s="215">
        <v>55000</v>
      </c>
      <c r="F245" s="215">
        <f t="shared" si="14"/>
        <v>11000</v>
      </c>
      <c r="G245" s="218"/>
      <c r="H245" s="235"/>
    </row>
    <row r="246" spans="1:8">
      <c r="A246" s="204"/>
      <c r="B246" s="233"/>
      <c r="C246" s="202" t="s">
        <v>158</v>
      </c>
      <c r="D246" s="247">
        <v>0.1</v>
      </c>
      <c r="E246" s="215">
        <v>165000</v>
      </c>
      <c r="F246" s="215">
        <f t="shared" si="14"/>
        <v>16500</v>
      </c>
      <c r="G246" s="218"/>
      <c r="H246" s="235"/>
    </row>
    <row r="247" spans="1:8">
      <c r="A247" s="204"/>
      <c r="B247" s="233"/>
      <c r="C247" s="202" t="s">
        <v>67</v>
      </c>
      <c r="D247" s="247">
        <v>0.1</v>
      </c>
      <c r="E247" s="215">
        <v>72000</v>
      </c>
      <c r="F247" s="215">
        <f t="shared" si="14"/>
        <v>7200</v>
      </c>
      <c r="G247" s="218"/>
      <c r="H247" s="235"/>
    </row>
    <row r="248" spans="1:8">
      <c r="A248" s="204"/>
      <c r="B248" s="233"/>
      <c r="C248" s="202" t="s">
        <v>92</v>
      </c>
      <c r="D248" s="247">
        <v>2</v>
      </c>
      <c r="E248" s="215">
        <v>66000</v>
      </c>
      <c r="F248" s="215">
        <f t="shared" si="14"/>
        <v>132000</v>
      </c>
      <c r="G248" s="218"/>
      <c r="H248" s="235"/>
    </row>
    <row r="249" spans="1:8">
      <c r="A249" s="204"/>
      <c r="B249" s="233"/>
      <c r="C249" s="202" t="s">
        <v>130</v>
      </c>
      <c r="D249" s="247">
        <v>2</v>
      </c>
      <c r="E249" s="215">
        <v>160000</v>
      </c>
      <c r="F249" s="215">
        <f t="shared" si="14"/>
        <v>320000</v>
      </c>
      <c r="G249" s="218"/>
      <c r="H249" s="235"/>
    </row>
    <row r="250" spans="1:8">
      <c r="A250" s="204"/>
      <c r="B250" s="233"/>
      <c r="C250" s="202" t="s">
        <v>91</v>
      </c>
      <c r="D250" s="247">
        <v>2</v>
      </c>
      <c r="E250" s="215">
        <v>30000</v>
      </c>
      <c r="F250" s="215">
        <f t="shared" si="14"/>
        <v>60000</v>
      </c>
      <c r="G250" s="218"/>
      <c r="H250" s="235"/>
    </row>
    <row r="251" spans="1:8">
      <c r="A251" s="204"/>
      <c r="B251" s="233"/>
      <c r="C251" s="202" t="s">
        <v>159</v>
      </c>
      <c r="D251" s="247">
        <v>0.8</v>
      </c>
      <c r="E251" s="215">
        <v>120000</v>
      </c>
      <c r="F251" s="215">
        <f t="shared" si="14"/>
        <v>96000</v>
      </c>
      <c r="G251" s="218"/>
      <c r="H251" s="235"/>
    </row>
    <row r="252" spans="1:8">
      <c r="A252" s="204"/>
      <c r="B252" s="233"/>
      <c r="C252" s="202" t="s">
        <v>148</v>
      </c>
      <c r="D252" s="247">
        <v>1</v>
      </c>
      <c r="E252" s="215">
        <v>65000</v>
      </c>
      <c r="F252" s="215">
        <f t="shared" si="14"/>
        <v>65000</v>
      </c>
      <c r="G252" s="218"/>
      <c r="H252" s="235"/>
    </row>
    <row r="253" spans="1:8">
      <c r="A253" s="204"/>
      <c r="B253" s="233"/>
      <c r="C253" s="202" t="s">
        <v>93</v>
      </c>
      <c r="D253" s="247">
        <v>5</v>
      </c>
      <c r="E253" s="215">
        <v>25000</v>
      </c>
      <c r="F253" s="215">
        <f t="shared" si="14"/>
        <v>125000</v>
      </c>
      <c r="G253" s="218"/>
      <c r="H253" s="235"/>
    </row>
    <row r="254" spans="1:8">
      <c r="A254" s="204"/>
      <c r="B254" s="233"/>
      <c r="C254" s="202" t="s">
        <v>115</v>
      </c>
      <c r="D254" s="247">
        <v>4</v>
      </c>
      <c r="E254" s="215">
        <v>25000</v>
      </c>
      <c r="F254" s="215">
        <f t="shared" si="14"/>
        <v>100000</v>
      </c>
      <c r="G254" s="218"/>
      <c r="H254" s="235"/>
    </row>
    <row r="255" spans="1:8">
      <c r="A255" s="204"/>
      <c r="B255" s="233"/>
      <c r="C255" s="202" t="s">
        <v>112</v>
      </c>
      <c r="D255" s="247">
        <v>1</v>
      </c>
      <c r="E255" s="215">
        <v>25000</v>
      </c>
      <c r="F255" s="215">
        <f t="shared" si="14"/>
        <v>25000</v>
      </c>
      <c r="G255" s="218"/>
      <c r="H255" s="235"/>
    </row>
    <row r="256" spans="1:8">
      <c r="A256" s="204"/>
      <c r="B256" s="233"/>
      <c r="C256" s="202" t="s">
        <v>160</v>
      </c>
      <c r="D256" s="247">
        <v>2</v>
      </c>
      <c r="E256" s="215">
        <v>35000</v>
      </c>
      <c r="F256" s="215">
        <f t="shared" si="14"/>
        <v>70000</v>
      </c>
      <c r="G256" s="218"/>
      <c r="H256" s="235"/>
    </row>
    <row r="257" spans="1:8">
      <c r="A257" s="204"/>
      <c r="B257" s="233"/>
      <c r="C257" s="202" t="s">
        <v>23</v>
      </c>
      <c r="D257" s="247">
        <v>1</v>
      </c>
      <c r="E257" s="215">
        <v>45000</v>
      </c>
      <c r="F257" s="215">
        <f t="shared" si="14"/>
        <v>45000</v>
      </c>
      <c r="G257" s="218"/>
      <c r="H257" s="235"/>
    </row>
    <row r="258" spans="1:8">
      <c r="A258" s="204"/>
      <c r="B258" s="233"/>
      <c r="C258" s="202" t="s">
        <v>161</v>
      </c>
      <c r="D258" s="247">
        <v>1</v>
      </c>
      <c r="E258" s="215">
        <v>75000</v>
      </c>
      <c r="F258" s="215">
        <f t="shared" si="14"/>
        <v>75000</v>
      </c>
      <c r="G258" s="218"/>
      <c r="H258" s="235"/>
    </row>
    <row r="259" spans="1:8">
      <c r="A259" s="204"/>
      <c r="B259" s="233"/>
      <c r="C259" s="202" t="s">
        <v>162</v>
      </c>
      <c r="D259" s="247">
        <v>1</v>
      </c>
      <c r="E259" s="215">
        <v>95000</v>
      </c>
      <c r="F259" s="215">
        <f t="shared" si="14"/>
        <v>95000</v>
      </c>
      <c r="G259" s="218"/>
      <c r="H259" s="235"/>
    </row>
    <row r="260" spans="1:8">
      <c r="A260" s="206"/>
      <c r="B260" s="234"/>
      <c r="C260" s="202" t="s">
        <v>163</v>
      </c>
      <c r="D260" s="203">
        <v>2</v>
      </c>
      <c r="E260" s="215">
        <v>85000</v>
      </c>
      <c r="F260" s="215">
        <f t="shared" si="14"/>
        <v>170000</v>
      </c>
      <c r="G260" s="220"/>
      <c r="H260" s="235"/>
    </row>
    <row r="261" spans="1:8">
      <c r="A261" s="200">
        <v>46062</v>
      </c>
      <c r="B261" s="287" t="s">
        <v>164</v>
      </c>
      <c r="C261" s="202" t="s">
        <v>82</v>
      </c>
      <c r="D261" s="203">
        <v>6.3</v>
      </c>
      <c r="E261" s="215">
        <v>25000</v>
      </c>
      <c r="F261" s="215">
        <f t="shared" si="14"/>
        <v>157500</v>
      </c>
      <c r="G261" s="216">
        <f>SUM(F261:F279)</f>
        <v>1269300</v>
      </c>
      <c r="H261" s="235" t="s">
        <v>89</v>
      </c>
    </row>
    <row r="262" spans="1:8">
      <c r="A262" s="204"/>
      <c r="B262" s="233"/>
      <c r="C262" s="202" t="s">
        <v>92</v>
      </c>
      <c r="D262" s="203">
        <v>4</v>
      </c>
      <c r="E262" s="215">
        <v>66000</v>
      </c>
      <c r="F262" s="215">
        <f t="shared" ref="F261:F279" si="15">E262*D262</f>
        <v>264000</v>
      </c>
      <c r="G262" s="218"/>
      <c r="H262" s="235"/>
    </row>
    <row r="263" spans="1:8">
      <c r="A263" s="204"/>
      <c r="B263" s="233"/>
      <c r="C263" s="202" t="s">
        <v>102</v>
      </c>
      <c r="D263" s="203">
        <v>1</v>
      </c>
      <c r="E263" s="215">
        <v>55000</v>
      </c>
      <c r="F263" s="215">
        <f t="shared" si="15"/>
        <v>55000</v>
      </c>
      <c r="G263" s="218"/>
      <c r="H263" s="235"/>
    </row>
    <row r="264" spans="1:8">
      <c r="A264" s="204"/>
      <c r="B264" s="233"/>
      <c r="C264" s="202" t="s">
        <v>131</v>
      </c>
      <c r="D264" s="203">
        <v>1</v>
      </c>
      <c r="E264" s="215">
        <v>20000</v>
      </c>
      <c r="F264" s="215">
        <f t="shared" si="15"/>
        <v>20000</v>
      </c>
      <c r="G264" s="218"/>
      <c r="H264" s="235"/>
    </row>
    <row r="265" spans="1:8">
      <c r="A265" s="204"/>
      <c r="B265" s="233"/>
      <c r="C265" s="202" t="s">
        <v>127</v>
      </c>
      <c r="D265" s="203">
        <v>1</v>
      </c>
      <c r="E265" s="215">
        <v>11000</v>
      </c>
      <c r="F265" s="215">
        <f t="shared" si="15"/>
        <v>11000</v>
      </c>
      <c r="G265" s="218"/>
      <c r="H265" s="235"/>
    </row>
    <row r="266" spans="1:8">
      <c r="A266" s="204"/>
      <c r="B266" s="233"/>
      <c r="C266" s="202" t="s">
        <v>98</v>
      </c>
      <c r="D266" s="203">
        <v>0.5</v>
      </c>
      <c r="E266" s="215">
        <v>70000</v>
      </c>
      <c r="F266" s="215">
        <f t="shared" si="15"/>
        <v>35000</v>
      </c>
      <c r="G266" s="218"/>
      <c r="H266" s="235"/>
    </row>
    <row r="267" spans="1:8">
      <c r="A267" s="204"/>
      <c r="B267" s="233"/>
      <c r="C267" s="202" t="s">
        <v>100</v>
      </c>
      <c r="D267" s="203">
        <v>0.3</v>
      </c>
      <c r="E267" s="215">
        <v>55000</v>
      </c>
      <c r="F267" s="215">
        <f t="shared" si="15"/>
        <v>16500</v>
      </c>
      <c r="G267" s="218"/>
      <c r="H267" s="235"/>
    </row>
    <row r="268" spans="1:8">
      <c r="A268" s="204"/>
      <c r="B268" s="233"/>
      <c r="C268" s="202" t="s">
        <v>101</v>
      </c>
      <c r="D268" s="203">
        <v>0.2</v>
      </c>
      <c r="E268" s="215">
        <v>70000</v>
      </c>
      <c r="F268" s="215">
        <f t="shared" si="15"/>
        <v>14000</v>
      </c>
      <c r="G268" s="218"/>
      <c r="H268" s="235"/>
    </row>
    <row r="269" spans="1:8">
      <c r="A269" s="204"/>
      <c r="B269" s="233"/>
      <c r="C269" s="202" t="s">
        <v>7</v>
      </c>
      <c r="D269" s="203">
        <v>5</v>
      </c>
      <c r="E269" s="215">
        <v>35000</v>
      </c>
      <c r="F269" s="215">
        <f t="shared" si="15"/>
        <v>175000</v>
      </c>
      <c r="G269" s="218"/>
      <c r="H269" s="235"/>
    </row>
    <row r="270" spans="1:8">
      <c r="A270" s="204"/>
      <c r="B270" s="233"/>
      <c r="C270" s="202" t="s">
        <v>75</v>
      </c>
      <c r="D270" s="203">
        <v>0.2</v>
      </c>
      <c r="E270" s="215">
        <v>120000</v>
      </c>
      <c r="F270" s="215">
        <f t="shared" si="15"/>
        <v>24000</v>
      </c>
      <c r="G270" s="218"/>
      <c r="H270" s="235"/>
    </row>
    <row r="271" spans="1:8">
      <c r="A271" s="204"/>
      <c r="B271" s="233"/>
      <c r="C271" s="202" t="s">
        <v>107</v>
      </c>
      <c r="D271" s="203">
        <v>0.5</v>
      </c>
      <c r="E271" s="215">
        <v>55000</v>
      </c>
      <c r="F271" s="215">
        <f t="shared" si="15"/>
        <v>27500</v>
      </c>
      <c r="G271" s="218"/>
      <c r="H271" s="235"/>
    </row>
    <row r="272" spans="1:8">
      <c r="A272" s="204"/>
      <c r="B272" s="233"/>
      <c r="C272" s="202" t="s">
        <v>108</v>
      </c>
      <c r="D272" s="203">
        <v>0.5</v>
      </c>
      <c r="E272" s="215">
        <v>68000</v>
      </c>
      <c r="F272" s="215">
        <f t="shared" si="15"/>
        <v>34000</v>
      </c>
      <c r="G272" s="218"/>
      <c r="H272" s="235"/>
    </row>
    <row r="273" spans="1:8">
      <c r="A273" s="204"/>
      <c r="B273" s="233"/>
      <c r="C273" s="202" t="s">
        <v>27</v>
      </c>
      <c r="D273" s="203">
        <v>30</v>
      </c>
      <c r="E273" s="215">
        <v>1000</v>
      </c>
      <c r="F273" s="215">
        <f t="shared" si="15"/>
        <v>30000</v>
      </c>
      <c r="G273" s="218"/>
      <c r="H273" s="235"/>
    </row>
    <row r="274" spans="1:8">
      <c r="A274" s="204"/>
      <c r="B274" s="233"/>
      <c r="C274" s="202" t="s">
        <v>145</v>
      </c>
      <c r="D274" s="203">
        <v>0.3</v>
      </c>
      <c r="E274" s="215">
        <v>66000</v>
      </c>
      <c r="F274" s="215">
        <f t="shared" si="15"/>
        <v>19800</v>
      </c>
      <c r="G274" s="218"/>
      <c r="H274" s="235"/>
    </row>
    <row r="275" spans="1:8">
      <c r="A275" s="204"/>
      <c r="B275" s="233"/>
      <c r="C275" s="202" t="s">
        <v>47</v>
      </c>
      <c r="D275" s="203">
        <v>2</v>
      </c>
      <c r="E275" s="215">
        <v>39000</v>
      </c>
      <c r="F275" s="215">
        <f t="shared" si="15"/>
        <v>78000</v>
      </c>
      <c r="G275" s="218"/>
      <c r="H275" s="235"/>
    </row>
    <row r="276" spans="1:8">
      <c r="A276" s="204"/>
      <c r="B276" s="233"/>
      <c r="C276" s="202" t="s">
        <v>17</v>
      </c>
      <c r="D276" s="203">
        <v>2</v>
      </c>
      <c r="E276" s="215">
        <v>39000</v>
      </c>
      <c r="F276" s="215">
        <f t="shared" si="15"/>
        <v>78000</v>
      </c>
      <c r="G276" s="218"/>
      <c r="H276" s="235"/>
    </row>
    <row r="277" spans="1:8">
      <c r="A277" s="204"/>
      <c r="B277" s="233"/>
      <c r="C277" s="202" t="s">
        <v>14</v>
      </c>
      <c r="D277" s="203">
        <v>1</v>
      </c>
      <c r="E277" s="215">
        <v>60000</v>
      </c>
      <c r="F277" s="215">
        <f t="shared" si="15"/>
        <v>60000</v>
      </c>
      <c r="G277" s="218"/>
      <c r="H277" s="235"/>
    </row>
    <row r="278" spans="1:8">
      <c r="A278" s="204"/>
      <c r="B278" s="233"/>
      <c r="C278" s="202" t="s">
        <v>93</v>
      </c>
      <c r="D278" s="203">
        <v>5</v>
      </c>
      <c r="E278" s="215">
        <v>25000</v>
      </c>
      <c r="F278" s="215">
        <f t="shared" si="15"/>
        <v>125000</v>
      </c>
      <c r="G278" s="218"/>
      <c r="H278" s="235"/>
    </row>
    <row r="279" spans="1:8">
      <c r="A279" s="206"/>
      <c r="B279" s="234"/>
      <c r="C279" s="202" t="s">
        <v>104</v>
      </c>
      <c r="D279" s="203">
        <v>1</v>
      </c>
      <c r="E279" s="215">
        <v>45000</v>
      </c>
      <c r="F279" s="215">
        <f t="shared" si="15"/>
        <v>45000</v>
      </c>
      <c r="G279" s="220"/>
      <c r="H279" s="235"/>
    </row>
    <row r="280" spans="1:8">
      <c r="A280" s="200">
        <v>46063</v>
      </c>
      <c r="B280" s="287" t="s">
        <v>165</v>
      </c>
      <c r="C280" s="202" t="s">
        <v>95</v>
      </c>
      <c r="D280" s="203">
        <v>0.1</v>
      </c>
      <c r="E280" s="215">
        <v>39000</v>
      </c>
      <c r="F280" s="215">
        <f t="shared" ref="F280:F301" si="16">E280*D280</f>
        <v>3900</v>
      </c>
      <c r="G280" s="216">
        <f>SUM(F280:F301)</f>
        <v>988990</v>
      </c>
      <c r="H280" s="235" t="s">
        <v>89</v>
      </c>
    </row>
    <row r="281" spans="1:8">
      <c r="A281" s="204"/>
      <c r="B281" s="233"/>
      <c r="C281" s="202" t="s">
        <v>133</v>
      </c>
      <c r="D281" s="203">
        <v>0.07</v>
      </c>
      <c r="E281" s="215">
        <v>72000</v>
      </c>
      <c r="F281" s="215">
        <f t="shared" si="16"/>
        <v>5040</v>
      </c>
      <c r="G281" s="218"/>
      <c r="H281" s="235"/>
    </row>
    <row r="282" spans="1:8">
      <c r="A282" s="204"/>
      <c r="B282" s="233"/>
      <c r="C282" s="202" t="s">
        <v>15</v>
      </c>
      <c r="D282" s="203">
        <v>0.07</v>
      </c>
      <c r="E282" s="215">
        <v>198000</v>
      </c>
      <c r="F282" s="215">
        <f t="shared" si="16"/>
        <v>13860</v>
      </c>
      <c r="G282" s="218"/>
      <c r="H282" s="235"/>
    </row>
    <row r="283" spans="1:8">
      <c r="A283" s="204"/>
      <c r="B283" s="233"/>
      <c r="C283" s="202" t="s">
        <v>135</v>
      </c>
      <c r="D283" s="203">
        <v>0.07</v>
      </c>
      <c r="E283" s="215">
        <v>77000</v>
      </c>
      <c r="F283" s="215">
        <f t="shared" si="16"/>
        <v>5390</v>
      </c>
      <c r="G283" s="218"/>
      <c r="H283" s="235"/>
    </row>
    <row r="284" spans="1:8">
      <c r="A284" s="204"/>
      <c r="B284" s="233"/>
      <c r="C284" s="202" t="s">
        <v>96</v>
      </c>
      <c r="D284" s="203">
        <v>0.1</v>
      </c>
      <c r="E284" s="215">
        <v>83000</v>
      </c>
      <c r="F284" s="215">
        <f t="shared" si="16"/>
        <v>8300</v>
      </c>
      <c r="G284" s="218"/>
      <c r="H284" s="235"/>
    </row>
    <row r="285" spans="1:8">
      <c r="A285" s="204"/>
      <c r="B285" s="233"/>
      <c r="C285" s="202" t="s">
        <v>143</v>
      </c>
      <c r="D285" s="203">
        <v>2</v>
      </c>
      <c r="E285" s="215">
        <v>40000</v>
      </c>
      <c r="F285" s="215">
        <f t="shared" si="16"/>
        <v>80000</v>
      </c>
      <c r="G285" s="218"/>
      <c r="H285" s="235"/>
    </row>
    <row r="286" spans="1:8">
      <c r="A286" s="204"/>
      <c r="B286" s="233"/>
      <c r="C286" s="202" t="s">
        <v>48</v>
      </c>
      <c r="D286" s="203">
        <v>3</v>
      </c>
      <c r="E286" s="215">
        <v>28000</v>
      </c>
      <c r="F286" s="215">
        <f t="shared" si="16"/>
        <v>84000</v>
      </c>
      <c r="G286" s="218"/>
      <c r="H286" s="235"/>
    </row>
    <row r="287" spans="1:8">
      <c r="A287" s="204"/>
      <c r="B287" s="233"/>
      <c r="C287" s="202" t="s">
        <v>126</v>
      </c>
      <c r="D287" s="203">
        <v>1</v>
      </c>
      <c r="E287" s="215">
        <v>28000</v>
      </c>
      <c r="F287" s="215">
        <f t="shared" si="16"/>
        <v>28000</v>
      </c>
      <c r="G287" s="218"/>
      <c r="H287" s="235"/>
    </row>
    <row r="288" spans="1:8">
      <c r="A288" s="204"/>
      <c r="B288" s="233"/>
      <c r="C288" s="236" t="s">
        <v>102</v>
      </c>
      <c r="D288" s="203">
        <v>1</v>
      </c>
      <c r="E288" s="215">
        <v>55000</v>
      </c>
      <c r="F288" s="215">
        <f t="shared" si="16"/>
        <v>55000</v>
      </c>
      <c r="G288" s="218"/>
      <c r="H288" s="235"/>
    </row>
    <row r="289" spans="1:8">
      <c r="A289" s="204"/>
      <c r="B289" s="233"/>
      <c r="C289" s="236" t="s">
        <v>127</v>
      </c>
      <c r="D289" s="203">
        <v>1.5</v>
      </c>
      <c r="E289" s="215">
        <v>11000</v>
      </c>
      <c r="F289" s="215">
        <f t="shared" si="16"/>
        <v>16500</v>
      </c>
      <c r="G289" s="218"/>
      <c r="H289" s="235"/>
    </row>
    <row r="290" spans="1:8">
      <c r="A290" s="204"/>
      <c r="B290" s="233"/>
      <c r="C290" s="236" t="s">
        <v>7</v>
      </c>
      <c r="D290" s="203">
        <v>4</v>
      </c>
      <c r="E290" s="215">
        <v>35000</v>
      </c>
      <c r="F290" s="215">
        <f t="shared" si="16"/>
        <v>140000</v>
      </c>
      <c r="G290" s="218"/>
      <c r="H290" s="235"/>
    </row>
    <row r="291" spans="1:8">
      <c r="A291" s="204"/>
      <c r="B291" s="233"/>
      <c r="C291" s="236" t="s">
        <v>104</v>
      </c>
      <c r="D291" s="203">
        <v>1</v>
      </c>
      <c r="E291" s="215">
        <v>45000</v>
      </c>
      <c r="F291" s="215">
        <f t="shared" si="16"/>
        <v>45000</v>
      </c>
      <c r="G291" s="218"/>
      <c r="H291" s="235"/>
    </row>
    <row r="292" spans="1:8">
      <c r="A292" s="204"/>
      <c r="B292" s="233"/>
      <c r="C292" s="236" t="s">
        <v>72</v>
      </c>
      <c r="D292" s="203">
        <v>1</v>
      </c>
      <c r="E292" s="215">
        <v>61000</v>
      </c>
      <c r="F292" s="215">
        <f t="shared" si="16"/>
        <v>61000</v>
      </c>
      <c r="G292" s="218"/>
      <c r="H292" s="235"/>
    </row>
    <row r="293" spans="1:8">
      <c r="A293" s="204"/>
      <c r="B293" s="233"/>
      <c r="C293" s="202" t="s">
        <v>107</v>
      </c>
      <c r="D293" s="203">
        <v>0.5</v>
      </c>
      <c r="E293" s="215">
        <v>55000</v>
      </c>
      <c r="F293" s="215">
        <f t="shared" si="16"/>
        <v>27500</v>
      </c>
      <c r="G293" s="218"/>
      <c r="H293" s="235"/>
    </row>
    <row r="294" spans="1:8">
      <c r="A294" s="204"/>
      <c r="B294" s="233"/>
      <c r="C294" s="202" t="s">
        <v>108</v>
      </c>
      <c r="D294" s="203">
        <v>0.5</v>
      </c>
      <c r="E294" s="215">
        <v>68000</v>
      </c>
      <c r="F294" s="215">
        <f t="shared" si="16"/>
        <v>34000</v>
      </c>
      <c r="G294" s="218"/>
      <c r="H294" s="235"/>
    </row>
    <row r="295" spans="1:8">
      <c r="A295" s="204"/>
      <c r="B295" s="233"/>
      <c r="C295" s="202" t="s">
        <v>75</v>
      </c>
      <c r="D295" s="203">
        <v>0.2</v>
      </c>
      <c r="E295" s="215">
        <v>120000</v>
      </c>
      <c r="F295" s="215">
        <f t="shared" si="16"/>
        <v>24000</v>
      </c>
      <c r="G295" s="218"/>
      <c r="H295" s="235"/>
    </row>
    <row r="296" spans="1:8">
      <c r="A296" s="204"/>
      <c r="B296" s="233"/>
      <c r="C296" s="202" t="s">
        <v>25</v>
      </c>
      <c r="D296" s="203">
        <v>0.2</v>
      </c>
      <c r="E296" s="215">
        <v>28000</v>
      </c>
      <c r="F296" s="215">
        <f t="shared" si="16"/>
        <v>5600</v>
      </c>
      <c r="G296" s="218"/>
      <c r="H296" s="235"/>
    </row>
    <row r="297" spans="1:8">
      <c r="A297" s="204"/>
      <c r="B297" s="233"/>
      <c r="C297" s="202" t="s">
        <v>35</v>
      </c>
      <c r="D297" s="203">
        <v>11</v>
      </c>
      <c r="E297" s="215">
        <v>15000</v>
      </c>
      <c r="F297" s="215">
        <f t="shared" si="16"/>
        <v>165000</v>
      </c>
      <c r="G297" s="218"/>
      <c r="H297" s="235"/>
    </row>
    <row r="298" spans="1:8">
      <c r="A298" s="204"/>
      <c r="B298" s="233"/>
      <c r="C298" s="202" t="s">
        <v>17</v>
      </c>
      <c r="D298" s="203">
        <v>2</v>
      </c>
      <c r="E298" s="215">
        <v>39000</v>
      </c>
      <c r="F298" s="215">
        <f t="shared" si="16"/>
        <v>78000</v>
      </c>
      <c r="G298" s="218"/>
      <c r="H298" s="235"/>
    </row>
    <row r="299" spans="1:8">
      <c r="A299" s="204"/>
      <c r="B299" s="233"/>
      <c r="C299" s="202" t="s">
        <v>47</v>
      </c>
      <c r="D299" s="203">
        <v>1</v>
      </c>
      <c r="E299" s="215">
        <v>39000</v>
      </c>
      <c r="F299" s="215">
        <f t="shared" si="16"/>
        <v>39000</v>
      </c>
      <c r="G299" s="218"/>
      <c r="H299" s="235"/>
    </row>
    <row r="300" spans="1:8">
      <c r="A300" s="204"/>
      <c r="B300" s="233"/>
      <c r="C300" s="202" t="s">
        <v>14</v>
      </c>
      <c r="D300" s="203">
        <v>1</v>
      </c>
      <c r="E300" s="215">
        <v>60000</v>
      </c>
      <c r="F300" s="215">
        <f t="shared" si="16"/>
        <v>60000</v>
      </c>
      <c r="G300" s="218"/>
      <c r="H300" s="235"/>
    </row>
    <row r="301" spans="1:8">
      <c r="A301" s="206"/>
      <c r="B301" s="234"/>
      <c r="C301" s="202" t="s">
        <v>122</v>
      </c>
      <c r="D301" s="203">
        <v>0.1</v>
      </c>
      <c r="E301" s="215">
        <v>99000</v>
      </c>
      <c r="F301" s="215">
        <f t="shared" si="16"/>
        <v>9900</v>
      </c>
      <c r="G301" s="220"/>
      <c r="H301" s="235"/>
    </row>
    <row r="302" spans="1:8">
      <c r="A302" s="248">
        <v>46063</v>
      </c>
      <c r="B302" s="287" t="s">
        <v>166</v>
      </c>
      <c r="C302" s="202" t="s">
        <v>121</v>
      </c>
      <c r="D302" s="203">
        <v>0.1</v>
      </c>
      <c r="E302" s="215">
        <v>72000</v>
      </c>
      <c r="F302" s="215">
        <f t="shared" ref="F302:F310" si="17">E302*D302</f>
        <v>7200</v>
      </c>
      <c r="G302" s="216">
        <f>SUM(F302:F310)</f>
        <v>1341200</v>
      </c>
      <c r="H302" s="235" t="s">
        <v>89</v>
      </c>
    </row>
    <row r="303" spans="1:8">
      <c r="A303" s="249"/>
      <c r="B303" s="233"/>
      <c r="C303" s="202" t="s">
        <v>93</v>
      </c>
      <c r="D303" s="203">
        <v>10</v>
      </c>
      <c r="E303" s="215">
        <v>25000</v>
      </c>
      <c r="F303" s="215">
        <f t="shared" si="17"/>
        <v>250000</v>
      </c>
      <c r="G303" s="218"/>
      <c r="H303" s="235"/>
    </row>
    <row r="304" spans="1:8">
      <c r="A304" s="249"/>
      <c r="B304" s="233"/>
      <c r="C304" s="202" t="s">
        <v>115</v>
      </c>
      <c r="D304" s="203">
        <v>5</v>
      </c>
      <c r="E304" s="215">
        <v>25000</v>
      </c>
      <c r="F304" s="215">
        <f t="shared" si="17"/>
        <v>125000</v>
      </c>
      <c r="G304" s="218"/>
      <c r="H304" s="235"/>
    </row>
    <row r="305" spans="1:8">
      <c r="A305" s="249"/>
      <c r="B305" s="233"/>
      <c r="C305" s="202" t="s">
        <v>24</v>
      </c>
      <c r="D305" s="203">
        <v>5</v>
      </c>
      <c r="E305" s="215">
        <v>39000</v>
      </c>
      <c r="F305" s="215">
        <f t="shared" si="17"/>
        <v>195000</v>
      </c>
      <c r="G305" s="218"/>
      <c r="H305" s="235"/>
    </row>
    <row r="306" spans="1:8">
      <c r="A306" s="249"/>
      <c r="B306" s="233"/>
      <c r="C306" s="202" t="s">
        <v>92</v>
      </c>
      <c r="D306" s="203">
        <v>3</v>
      </c>
      <c r="E306" s="215">
        <v>66000</v>
      </c>
      <c r="F306" s="215">
        <f t="shared" si="17"/>
        <v>198000</v>
      </c>
      <c r="G306" s="218"/>
      <c r="H306" s="235"/>
    </row>
    <row r="307" spans="1:8">
      <c r="A307" s="249"/>
      <c r="B307" s="233"/>
      <c r="C307" s="202" t="s">
        <v>129</v>
      </c>
      <c r="D307" s="203">
        <v>2</v>
      </c>
      <c r="E307" s="215">
        <v>28000</v>
      </c>
      <c r="F307" s="215">
        <f t="shared" si="17"/>
        <v>56000</v>
      </c>
      <c r="G307" s="218"/>
      <c r="H307" s="235"/>
    </row>
    <row r="308" spans="1:8">
      <c r="A308" s="249"/>
      <c r="B308" s="233"/>
      <c r="C308" s="202" t="s">
        <v>94</v>
      </c>
      <c r="D308" s="203">
        <v>5</v>
      </c>
      <c r="E308" s="215">
        <v>75000</v>
      </c>
      <c r="F308" s="215">
        <f t="shared" si="17"/>
        <v>375000</v>
      </c>
      <c r="G308" s="218"/>
      <c r="H308" s="235"/>
    </row>
    <row r="309" spans="1:8">
      <c r="A309" s="249"/>
      <c r="B309" s="233"/>
      <c r="C309" s="202" t="s">
        <v>91</v>
      </c>
      <c r="D309" s="203">
        <v>2</v>
      </c>
      <c r="E309" s="215">
        <v>30000</v>
      </c>
      <c r="F309" s="215">
        <f t="shared" si="17"/>
        <v>60000</v>
      </c>
      <c r="G309" s="218"/>
      <c r="H309" s="235"/>
    </row>
    <row r="310" spans="1:8">
      <c r="A310" s="250"/>
      <c r="B310" s="234"/>
      <c r="C310" s="202" t="s">
        <v>161</v>
      </c>
      <c r="D310" s="203">
        <v>1</v>
      </c>
      <c r="E310" s="215">
        <v>75000</v>
      </c>
      <c r="F310" s="215">
        <f t="shared" si="17"/>
        <v>75000</v>
      </c>
      <c r="G310" s="220"/>
      <c r="H310" s="235"/>
    </row>
    <row r="311" spans="1:9">
      <c r="A311" s="200">
        <v>46064</v>
      </c>
      <c r="B311" s="287" t="s">
        <v>167</v>
      </c>
      <c r="C311" s="202" t="s">
        <v>168</v>
      </c>
      <c r="D311" s="203">
        <v>1</v>
      </c>
      <c r="E311" s="215">
        <v>75000</v>
      </c>
      <c r="F311" s="215">
        <f t="shared" ref="F311:F332" si="18">E311*D311</f>
        <v>75000</v>
      </c>
      <c r="G311" s="216">
        <f>SUM(F311:F332)</f>
        <v>1512600</v>
      </c>
      <c r="H311" s="235" t="s">
        <v>89</v>
      </c>
      <c r="I311" s="229"/>
    </row>
    <row r="312" spans="1:8">
      <c r="A312" s="204"/>
      <c r="B312" s="233"/>
      <c r="C312" s="202" t="s">
        <v>75</v>
      </c>
      <c r="D312" s="203">
        <v>0.3</v>
      </c>
      <c r="E312" s="215">
        <v>120000</v>
      </c>
      <c r="F312" s="215">
        <f t="shared" si="18"/>
        <v>36000</v>
      </c>
      <c r="G312" s="218"/>
      <c r="H312" s="235"/>
    </row>
    <row r="313" spans="1:8">
      <c r="A313" s="204"/>
      <c r="B313" s="233"/>
      <c r="C313" s="202" t="s">
        <v>104</v>
      </c>
      <c r="D313" s="203">
        <v>0.7</v>
      </c>
      <c r="E313" s="215">
        <v>45000</v>
      </c>
      <c r="F313" s="215">
        <f t="shared" si="18"/>
        <v>31500</v>
      </c>
      <c r="G313" s="218"/>
      <c r="H313" s="235"/>
    </row>
    <row r="314" spans="1:8">
      <c r="A314" s="204"/>
      <c r="B314" s="233"/>
      <c r="C314" s="202" t="s">
        <v>144</v>
      </c>
      <c r="D314" s="203">
        <v>0.3</v>
      </c>
      <c r="E314" s="215">
        <v>61000</v>
      </c>
      <c r="F314" s="215">
        <f t="shared" si="18"/>
        <v>18300</v>
      </c>
      <c r="G314" s="218"/>
      <c r="H314" s="235"/>
    </row>
    <row r="315" spans="1:8">
      <c r="A315" s="204"/>
      <c r="B315" s="233"/>
      <c r="C315" s="202" t="s">
        <v>105</v>
      </c>
      <c r="D315" s="203">
        <v>0.3</v>
      </c>
      <c r="E315" s="215">
        <v>44000</v>
      </c>
      <c r="F315" s="215">
        <f t="shared" si="18"/>
        <v>13200</v>
      </c>
      <c r="G315" s="218"/>
      <c r="H315" s="235"/>
    </row>
    <row r="316" spans="1:8">
      <c r="A316" s="204"/>
      <c r="B316" s="233"/>
      <c r="C316" s="202" t="s">
        <v>107</v>
      </c>
      <c r="D316" s="203">
        <v>0.5</v>
      </c>
      <c r="E316" s="215">
        <v>55000</v>
      </c>
      <c r="F316" s="215">
        <f t="shared" si="18"/>
        <v>27500</v>
      </c>
      <c r="G316" s="218"/>
      <c r="H316" s="235"/>
    </row>
    <row r="317" spans="1:8">
      <c r="A317" s="204"/>
      <c r="B317" s="233"/>
      <c r="C317" s="202" t="s">
        <v>108</v>
      </c>
      <c r="D317" s="203">
        <v>0.5</v>
      </c>
      <c r="E317" s="215">
        <v>68000</v>
      </c>
      <c r="F317" s="215">
        <f t="shared" si="18"/>
        <v>34000</v>
      </c>
      <c r="G317" s="218"/>
      <c r="H317" s="235"/>
    </row>
    <row r="318" spans="1:8">
      <c r="A318" s="204"/>
      <c r="B318" s="233"/>
      <c r="C318" s="202" t="s">
        <v>47</v>
      </c>
      <c r="D318" s="203">
        <v>1</v>
      </c>
      <c r="E318" s="215">
        <v>39000</v>
      </c>
      <c r="F318" s="215">
        <f t="shared" si="18"/>
        <v>39000</v>
      </c>
      <c r="G318" s="218"/>
      <c r="H318" s="235"/>
    </row>
    <row r="319" spans="1:8">
      <c r="A319" s="204"/>
      <c r="B319" s="233"/>
      <c r="C319" s="202" t="s">
        <v>17</v>
      </c>
      <c r="D319" s="203">
        <v>1</v>
      </c>
      <c r="E319" s="215">
        <v>39000</v>
      </c>
      <c r="F319" s="215">
        <f t="shared" si="18"/>
        <v>39000</v>
      </c>
      <c r="G319" s="218"/>
      <c r="H319" s="235"/>
    </row>
    <row r="320" spans="1:8">
      <c r="A320" s="204"/>
      <c r="B320" s="233"/>
      <c r="C320" s="202" t="s">
        <v>90</v>
      </c>
      <c r="D320" s="203">
        <v>1.5</v>
      </c>
      <c r="E320" s="215">
        <v>83000</v>
      </c>
      <c r="F320" s="215">
        <f t="shared" si="18"/>
        <v>124500</v>
      </c>
      <c r="G320" s="218"/>
      <c r="H320" s="235"/>
    </row>
    <row r="321" spans="1:8">
      <c r="A321" s="204"/>
      <c r="B321" s="233"/>
      <c r="C321" s="202" t="s">
        <v>16</v>
      </c>
      <c r="D321" s="203">
        <v>1</v>
      </c>
      <c r="E321" s="215">
        <v>50000</v>
      </c>
      <c r="F321" s="215">
        <f t="shared" si="18"/>
        <v>50000</v>
      </c>
      <c r="G321" s="218"/>
      <c r="H321" s="235"/>
    </row>
    <row r="322" spans="1:8">
      <c r="A322" s="204"/>
      <c r="B322" s="233"/>
      <c r="C322" s="202" t="s">
        <v>59</v>
      </c>
      <c r="D322" s="203">
        <v>1</v>
      </c>
      <c r="E322" s="215">
        <v>180000</v>
      </c>
      <c r="F322" s="215">
        <f t="shared" si="18"/>
        <v>180000</v>
      </c>
      <c r="G322" s="218"/>
      <c r="H322" s="235"/>
    </row>
    <row r="323" spans="1:8">
      <c r="A323" s="204"/>
      <c r="B323" s="233"/>
      <c r="C323" s="202" t="s">
        <v>39</v>
      </c>
      <c r="D323" s="203">
        <v>1</v>
      </c>
      <c r="E323" s="215">
        <v>250000</v>
      </c>
      <c r="F323" s="215">
        <f t="shared" si="18"/>
        <v>250000</v>
      </c>
      <c r="G323" s="218"/>
      <c r="H323" s="235"/>
    </row>
    <row r="324" spans="1:8">
      <c r="A324" s="204"/>
      <c r="B324" s="233"/>
      <c r="C324" s="202" t="s">
        <v>49</v>
      </c>
      <c r="D324" s="203">
        <v>2</v>
      </c>
      <c r="E324" s="215">
        <v>95000</v>
      </c>
      <c r="F324" s="215">
        <f t="shared" si="18"/>
        <v>190000</v>
      </c>
      <c r="G324" s="218"/>
      <c r="H324" s="235"/>
    </row>
    <row r="325" spans="1:8">
      <c r="A325" s="204"/>
      <c r="B325" s="233"/>
      <c r="C325" s="202" t="s">
        <v>7</v>
      </c>
      <c r="D325" s="203">
        <v>2</v>
      </c>
      <c r="E325" s="215">
        <v>35000</v>
      </c>
      <c r="F325" s="215">
        <f t="shared" si="18"/>
        <v>70000</v>
      </c>
      <c r="G325" s="218"/>
      <c r="H325" s="235"/>
    </row>
    <row r="326" spans="1:8">
      <c r="A326" s="204"/>
      <c r="B326" s="233"/>
      <c r="C326" s="202" t="s">
        <v>95</v>
      </c>
      <c r="D326" s="203">
        <v>0.1</v>
      </c>
      <c r="E326" s="215">
        <v>39000</v>
      </c>
      <c r="F326" s="215">
        <f t="shared" si="18"/>
        <v>3900</v>
      </c>
      <c r="G326" s="218"/>
      <c r="H326" s="235"/>
    </row>
    <row r="327" spans="1:8">
      <c r="A327" s="204"/>
      <c r="B327" s="233"/>
      <c r="C327" s="202" t="s">
        <v>76</v>
      </c>
      <c r="D327" s="203">
        <v>1</v>
      </c>
      <c r="E327" s="215">
        <v>200000</v>
      </c>
      <c r="F327" s="215">
        <f t="shared" si="18"/>
        <v>200000</v>
      </c>
      <c r="G327" s="218"/>
      <c r="H327" s="235"/>
    </row>
    <row r="328" spans="1:8">
      <c r="A328" s="204"/>
      <c r="B328" s="233"/>
      <c r="C328" s="202" t="s">
        <v>96</v>
      </c>
      <c r="D328" s="203">
        <v>0.3</v>
      </c>
      <c r="E328" s="215">
        <v>83000</v>
      </c>
      <c r="F328" s="215">
        <f t="shared" si="18"/>
        <v>24900</v>
      </c>
      <c r="G328" s="218"/>
      <c r="H328" s="235"/>
    </row>
    <row r="329" spans="1:8">
      <c r="A329" s="204"/>
      <c r="B329" s="233"/>
      <c r="C329" s="202" t="s">
        <v>101</v>
      </c>
      <c r="D329" s="203">
        <v>0.3</v>
      </c>
      <c r="E329" s="215">
        <v>70000</v>
      </c>
      <c r="F329" s="215">
        <f t="shared" si="18"/>
        <v>21000</v>
      </c>
      <c r="G329" s="218"/>
      <c r="H329" s="235"/>
    </row>
    <row r="330" spans="1:8">
      <c r="A330" s="204"/>
      <c r="B330" s="233"/>
      <c r="C330" s="202" t="s">
        <v>21</v>
      </c>
      <c r="D330" s="203">
        <v>1</v>
      </c>
      <c r="E330" s="215">
        <v>28000</v>
      </c>
      <c r="F330" s="215">
        <f t="shared" si="18"/>
        <v>28000</v>
      </c>
      <c r="G330" s="218"/>
      <c r="H330" s="235"/>
    </row>
    <row r="331" spans="1:8">
      <c r="A331" s="204"/>
      <c r="B331" s="233"/>
      <c r="C331" s="202" t="s">
        <v>126</v>
      </c>
      <c r="D331" s="203">
        <v>1</v>
      </c>
      <c r="E331" s="215">
        <v>28000</v>
      </c>
      <c r="F331" s="215">
        <f t="shared" si="18"/>
        <v>28000</v>
      </c>
      <c r="G331" s="218"/>
      <c r="H331" s="235"/>
    </row>
    <row r="332" spans="1:8">
      <c r="A332" s="206"/>
      <c r="B332" s="234"/>
      <c r="C332" s="202" t="s">
        <v>119</v>
      </c>
      <c r="D332" s="203">
        <v>0.4</v>
      </c>
      <c r="E332" s="215">
        <v>72000</v>
      </c>
      <c r="F332" s="215">
        <f t="shared" si="18"/>
        <v>28800</v>
      </c>
      <c r="G332" s="220"/>
      <c r="H332" s="235"/>
    </row>
    <row r="333" spans="1:8">
      <c r="A333" s="200">
        <v>46064</v>
      </c>
      <c r="B333" s="287" t="s">
        <v>169</v>
      </c>
      <c r="C333" s="202" t="s">
        <v>112</v>
      </c>
      <c r="D333" s="203">
        <v>2</v>
      </c>
      <c r="E333" s="215">
        <v>25000</v>
      </c>
      <c r="F333" s="215">
        <f t="shared" ref="F333:F339" si="19">E333*D333</f>
        <v>50000</v>
      </c>
      <c r="G333" s="216">
        <f>SUM(F333:F339)</f>
        <v>692500</v>
      </c>
      <c r="H333" s="235" t="s">
        <v>89</v>
      </c>
    </row>
    <row r="334" spans="1:8">
      <c r="A334" s="204"/>
      <c r="B334" s="233"/>
      <c r="C334" s="202" t="s">
        <v>10</v>
      </c>
      <c r="D334" s="203">
        <v>2</v>
      </c>
      <c r="E334" s="215">
        <v>55000</v>
      </c>
      <c r="F334" s="215">
        <f t="shared" si="19"/>
        <v>110000</v>
      </c>
      <c r="G334" s="218"/>
      <c r="H334" s="235"/>
    </row>
    <row r="335" spans="1:8">
      <c r="A335" s="204"/>
      <c r="B335" s="233"/>
      <c r="C335" s="202" t="s">
        <v>91</v>
      </c>
      <c r="D335" s="203">
        <v>2</v>
      </c>
      <c r="E335" s="215">
        <v>30000</v>
      </c>
      <c r="F335" s="215">
        <f t="shared" si="19"/>
        <v>60000</v>
      </c>
      <c r="G335" s="218"/>
      <c r="H335" s="235"/>
    </row>
    <row r="336" spans="1:8">
      <c r="A336" s="204"/>
      <c r="B336" s="233"/>
      <c r="C336" s="202" t="s">
        <v>93</v>
      </c>
      <c r="D336" s="203">
        <v>5</v>
      </c>
      <c r="E336" s="215">
        <v>25000</v>
      </c>
      <c r="F336" s="215">
        <f t="shared" si="19"/>
        <v>125000</v>
      </c>
      <c r="G336" s="218"/>
      <c r="H336" s="235"/>
    </row>
    <row r="337" spans="1:8">
      <c r="A337" s="204"/>
      <c r="B337" s="233"/>
      <c r="C337" s="202" t="s">
        <v>18</v>
      </c>
      <c r="D337" s="203">
        <v>1</v>
      </c>
      <c r="E337" s="215">
        <v>195000</v>
      </c>
      <c r="F337" s="215">
        <f t="shared" si="19"/>
        <v>195000</v>
      </c>
      <c r="G337" s="218"/>
      <c r="H337" s="235"/>
    </row>
    <row r="338" spans="1:8">
      <c r="A338" s="204"/>
      <c r="B338" s="233"/>
      <c r="C338" s="202" t="s">
        <v>170</v>
      </c>
      <c r="D338" s="203">
        <v>0.5</v>
      </c>
      <c r="E338" s="215">
        <v>120000</v>
      </c>
      <c r="F338" s="215">
        <f t="shared" si="19"/>
        <v>60000</v>
      </c>
      <c r="G338" s="218"/>
      <c r="H338" s="235"/>
    </row>
    <row r="339" spans="1:8">
      <c r="A339" s="206"/>
      <c r="B339" s="234"/>
      <c r="C339" s="202" t="s">
        <v>82</v>
      </c>
      <c r="D339" s="203">
        <v>3.7</v>
      </c>
      <c r="E339" s="215">
        <v>25000</v>
      </c>
      <c r="F339" s="215">
        <f t="shared" si="19"/>
        <v>92500</v>
      </c>
      <c r="G339" s="220"/>
      <c r="H339" s="235"/>
    </row>
    <row r="340" spans="1:8">
      <c r="A340" s="200">
        <v>46065</v>
      </c>
      <c r="B340" s="287" t="s">
        <v>171</v>
      </c>
      <c r="C340" s="202" t="s">
        <v>127</v>
      </c>
      <c r="D340" s="203">
        <v>1</v>
      </c>
      <c r="E340" s="215">
        <v>11000</v>
      </c>
      <c r="F340" s="215">
        <f t="shared" ref="F340:F361" si="20">E340*D340</f>
        <v>11000</v>
      </c>
      <c r="G340" s="216">
        <f>SUM(F340:F361)</f>
        <v>1733290</v>
      </c>
      <c r="H340" s="235" t="s">
        <v>89</v>
      </c>
    </row>
    <row r="341" spans="1:8">
      <c r="A341" s="204"/>
      <c r="B341" s="233"/>
      <c r="C341" s="202" t="s">
        <v>131</v>
      </c>
      <c r="D341" s="203">
        <v>1</v>
      </c>
      <c r="E341" s="215">
        <v>20000</v>
      </c>
      <c r="F341" s="215">
        <f t="shared" si="20"/>
        <v>20000</v>
      </c>
      <c r="G341" s="218"/>
      <c r="H341" s="235"/>
    </row>
    <row r="342" spans="1:8">
      <c r="A342" s="204"/>
      <c r="B342" s="233"/>
      <c r="C342" s="202" t="s">
        <v>21</v>
      </c>
      <c r="D342" s="203">
        <v>2</v>
      </c>
      <c r="E342" s="215">
        <v>28000</v>
      </c>
      <c r="F342" s="215">
        <f t="shared" si="20"/>
        <v>56000</v>
      </c>
      <c r="G342" s="218"/>
      <c r="H342" s="235"/>
    </row>
    <row r="343" spans="1:8">
      <c r="A343" s="204"/>
      <c r="B343" s="233"/>
      <c r="C343" s="202" t="s">
        <v>48</v>
      </c>
      <c r="D343" s="203">
        <v>2</v>
      </c>
      <c r="E343" s="215">
        <v>28000</v>
      </c>
      <c r="F343" s="215">
        <f t="shared" si="20"/>
        <v>56000</v>
      </c>
      <c r="G343" s="218"/>
      <c r="H343" s="235"/>
    </row>
    <row r="344" spans="1:8">
      <c r="A344" s="204"/>
      <c r="B344" s="233"/>
      <c r="C344" s="202" t="s">
        <v>13</v>
      </c>
      <c r="D344" s="203">
        <v>1</v>
      </c>
      <c r="E344" s="215">
        <v>95000</v>
      </c>
      <c r="F344" s="215">
        <f t="shared" si="20"/>
        <v>95000</v>
      </c>
      <c r="G344" s="218"/>
      <c r="H344" s="235"/>
    </row>
    <row r="345" spans="1:8">
      <c r="A345" s="204"/>
      <c r="B345" s="233"/>
      <c r="C345" s="202" t="s">
        <v>118</v>
      </c>
      <c r="D345" s="203">
        <v>0.5</v>
      </c>
      <c r="E345" s="215">
        <v>94000</v>
      </c>
      <c r="F345" s="215">
        <f t="shared" si="20"/>
        <v>47000</v>
      </c>
      <c r="G345" s="218"/>
      <c r="H345" s="235"/>
    </row>
    <row r="346" spans="1:8">
      <c r="A346" s="204"/>
      <c r="B346" s="233"/>
      <c r="C346" s="202" t="s">
        <v>117</v>
      </c>
      <c r="D346" s="203">
        <v>0.5</v>
      </c>
      <c r="E346" s="215">
        <v>72000</v>
      </c>
      <c r="F346" s="215">
        <f t="shared" si="20"/>
        <v>36000</v>
      </c>
      <c r="G346" s="218"/>
      <c r="H346" s="235"/>
    </row>
    <row r="347" spans="1:8">
      <c r="A347" s="204"/>
      <c r="B347" s="233"/>
      <c r="C347" s="202" t="s">
        <v>119</v>
      </c>
      <c r="D347" s="203">
        <v>1</v>
      </c>
      <c r="E347" s="215">
        <v>83000</v>
      </c>
      <c r="F347" s="215">
        <f t="shared" si="20"/>
        <v>83000</v>
      </c>
      <c r="G347" s="218"/>
      <c r="H347" s="235"/>
    </row>
    <row r="348" spans="1:8">
      <c r="A348" s="204"/>
      <c r="B348" s="233"/>
      <c r="C348" s="202" t="s">
        <v>143</v>
      </c>
      <c r="D348" s="203">
        <v>3</v>
      </c>
      <c r="E348" s="215">
        <v>45000</v>
      </c>
      <c r="F348" s="215">
        <f t="shared" si="20"/>
        <v>135000</v>
      </c>
      <c r="G348" s="218"/>
      <c r="H348" s="235"/>
    </row>
    <row r="349" spans="1:8">
      <c r="A349" s="204"/>
      <c r="B349" s="233"/>
      <c r="C349" s="202" t="s">
        <v>133</v>
      </c>
      <c r="D349" s="203">
        <v>0.1</v>
      </c>
      <c r="E349" s="215">
        <v>72000</v>
      </c>
      <c r="F349" s="215">
        <f t="shared" si="20"/>
        <v>7200</v>
      </c>
      <c r="G349" s="218"/>
      <c r="H349" s="235"/>
    </row>
    <row r="350" spans="1:8">
      <c r="A350" s="204"/>
      <c r="B350" s="233"/>
      <c r="C350" s="202" t="s">
        <v>135</v>
      </c>
      <c r="D350" s="203">
        <v>0.07</v>
      </c>
      <c r="E350" s="215">
        <v>77000</v>
      </c>
      <c r="F350" s="215">
        <f t="shared" si="20"/>
        <v>5390</v>
      </c>
      <c r="G350" s="218"/>
      <c r="H350" s="235"/>
    </row>
    <row r="351" spans="1:8">
      <c r="A351" s="204"/>
      <c r="B351" s="233"/>
      <c r="C351" s="202" t="s">
        <v>92</v>
      </c>
      <c r="D351" s="203">
        <v>3</v>
      </c>
      <c r="E351" s="215">
        <v>66000</v>
      </c>
      <c r="F351" s="215">
        <f t="shared" si="20"/>
        <v>198000</v>
      </c>
      <c r="G351" s="218"/>
      <c r="H351" s="235"/>
    </row>
    <row r="352" spans="1:8">
      <c r="A352" s="204"/>
      <c r="B352" s="233"/>
      <c r="C352" s="202" t="s">
        <v>93</v>
      </c>
      <c r="D352" s="203">
        <v>5</v>
      </c>
      <c r="E352" s="215">
        <v>25000</v>
      </c>
      <c r="F352" s="215">
        <f t="shared" si="20"/>
        <v>125000</v>
      </c>
      <c r="G352" s="218"/>
      <c r="H352" s="235"/>
    </row>
    <row r="353" spans="1:8">
      <c r="A353" s="204"/>
      <c r="B353" s="233"/>
      <c r="C353" s="202" t="s">
        <v>172</v>
      </c>
      <c r="D353" s="203">
        <v>3</v>
      </c>
      <c r="E353" s="215">
        <v>48000</v>
      </c>
      <c r="F353" s="215">
        <f t="shared" si="20"/>
        <v>144000</v>
      </c>
      <c r="G353" s="218"/>
      <c r="H353" s="235"/>
    </row>
    <row r="354" spans="1:8">
      <c r="A354" s="204"/>
      <c r="B354" s="233"/>
      <c r="C354" s="202" t="s">
        <v>109</v>
      </c>
      <c r="D354" s="203">
        <v>1</v>
      </c>
      <c r="E354" s="215">
        <v>45000</v>
      </c>
      <c r="F354" s="215">
        <f t="shared" si="20"/>
        <v>45000</v>
      </c>
      <c r="G354" s="218"/>
      <c r="H354" s="235"/>
    </row>
    <row r="355" spans="1:8">
      <c r="A355" s="204"/>
      <c r="B355" s="233"/>
      <c r="C355" s="202" t="s">
        <v>37</v>
      </c>
      <c r="D355" s="203">
        <v>1</v>
      </c>
      <c r="E355" s="215">
        <v>250000</v>
      </c>
      <c r="F355" s="215">
        <f t="shared" si="20"/>
        <v>250000</v>
      </c>
      <c r="G355" s="218"/>
      <c r="H355" s="235"/>
    </row>
    <row r="356" spans="1:8">
      <c r="A356" s="204"/>
      <c r="B356" s="233"/>
      <c r="C356" s="202" t="s">
        <v>82</v>
      </c>
      <c r="D356" s="203">
        <v>2.5</v>
      </c>
      <c r="E356" s="215">
        <v>25000</v>
      </c>
      <c r="F356" s="215">
        <f t="shared" si="20"/>
        <v>62500</v>
      </c>
      <c r="G356" s="218"/>
      <c r="H356" s="235"/>
    </row>
    <row r="357" spans="1:8">
      <c r="A357" s="204"/>
      <c r="B357" s="233"/>
      <c r="C357" s="202" t="s">
        <v>6</v>
      </c>
      <c r="D357" s="203">
        <v>2</v>
      </c>
      <c r="E357" s="215">
        <v>135000</v>
      </c>
      <c r="F357" s="215">
        <f t="shared" si="20"/>
        <v>270000</v>
      </c>
      <c r="G357" s="218"/>
      <c r="H357" s="235"/>
    </row>
    <row r="358" spans="1:8">
      <c r="A358" s="204"/>
      <c r="B358" s="233"/>
      <c r="C358" s="202" t="s">
        <v>104</v>
      </c>
      <c r="D358" s="203">
        <v>0.5</v>
      </c>
      <c r="E358" s="215">
        <v>45000</v>
      </c>
      <c r="F358" s="215">
        <f t="shared" si="20"/>
        <v>22500</v>
      </c>
      <c r="G358" s="218"/>
      <c r="H358" s="235"/>
    </row>
    <row r="359" spans="1:8">
      <c r="A359" s="204"/>
      <c r="B359" s="233"/>
      <c r="C359" s="202" t="s">
        <v>173</v>
      </c>
      <c r="D359" s="203">
        <v>0.5</v>
      </c>
      <c r="E359" s="215">
        <v>61000</v>
      </c>
      <c r="F359" s="215">
        <f t="shared" si="20"/>
        <v>30500</v>
      </c>
      <c r="G359" s="218"/>
      <c r="H359" s="235"/>
    </row>
    <row r="360" spans="1:8">
      <c r="A360" s="204"/>
      <c r="B360" s="233"/>
      <c r="C360" s="202" t="s">
        <v>145</v>
      </c>
      <c r="D360" s="203">
        <v>0.3</v>
      </c>
      <c r="E360" s="215">
        <v>70000</v>
      </c>
      <c r="F360" s="215">
        <f t="shared" si="20"/>
        <v>21000</v>
      </c>
      <c r="G360" s="218"/>
      <c r="H360" s="235"/>
    </row>
    <row r="361" spans="1:8">
      <c r="A361" s="206"/>
      <c r="B361" s="234"/>
      <c r="C361" s="202" t="s">
        <v>105</v>
      </c>
      <c r="D361" s="203">
        <v>0.3</v>
      </c>
      <c r="E361" s="215">
        <v>44000</v>
      </c>
      <c r="F361" s="215">
        <f t="shared" si="20"/>
        <v>13200</v>
      </c>
      <c r="G361" s="220"/>
      <c r="H361" s="235"/>
    </row>
    <row r="362" spans="1:8">
      <c r="A362" s="200">
        <v>46065</v>
      </c>
      <c r="B362" s="287" t="s">
        <v>174</v>
      </c>
      <c r="C362" s="202" t="s">
        <v>27</v>
      </c>
      <c r="D362" s="203">
        <v>30</v>
      </c>
      <c r="E362" s="215">
        <v>1000</v>
      </c>
      <c r="F362" s="215">
        <f t="shared" ref="F362:F375" si="21">E362*D362</f>
        <v>30000</v>
      </c>
      <c r="G362" s="216">
        <f>SUM(F362:F375)</f>
        <v>705830</v>
      </c>
      <c r="H362" s="235" t="s">
        <v>89</v>
      </c>
    </row>
    <row r="363" spans="1:8">
      <c r="A363" s="204"/>
      <c r="B363" s="233"/>
      <c r="C363" s="202" t="s">
        <v>25</v>
      </c>
      <c r="D363" s="203">
        <v>0.3</v>
      </c>
      <c r="E363" s="215">
        <v>28000</v>
      </c>
      <c r="F363" s="215">
        <f t="shared" si="21"/>
        <v>8400</v>
      </c>
      <c r="G363" s="218"/>
      <c r="H363" s="235"/>
    </row>
    <row r="364" spans="1:8">
      <c r="A364" s="204"/>
      <c r="B364" s="233"/>
      <c r="C364" s="202" t="s">
        <v>108</v>
      </c>
      <c r="D364" s="203">
        <v>0.5</v>
      </c>
      <c r="E364" s="215">
        <v>68000</v>
      </c>
      <c r="F364" s="215">
        <f t="shared" si="21"/>
        <v>34000</v>
      </c>
      <c r="G364" s="218"/>
      <c r="H364" s="235"/>
    </row>
    <row r="365" spans="1:8">
      <c r="A365" s="204"/>
      <c r="B365" s="233"/>
      <c r="C365" s="202" t="s">
        <v>107</v>
      </c>
      <c r="D365" s="203">
        <v>0.5</v>
      </c>
      <c r="E365" s="215">
        <v>55000</v>
      </c>
      <c r="F365" s="215">
        <f t="shared" si="21"/>
        <v>27500</v>
      </c>
      <c r="G365" s="218"/>
      <c r="H365" s="235"/>
    </row>
    <row r="366" spans="1:8">
      <c r="A366" s="204"/>
      <c r="B366" s="233"/>
      <c r="C366" s="202" t="s">
        <v>123</v>
      </c>
      <c r="D366" s="203">
        <v>2</v>
      </c>
      <c r="E366" s="215">
        <v>39000</v>
      </c>
      <c r="F366" s="215">
        <f t="shared" si="21"/>
        <v>78000</v>
      </c>
      <c r="G366" s="218"/>
      <c r="H366" s="235"/>
    </row>
    <row r="367" spans="1:8">
      <c r="A367" s="204"/>
      <c r="B367" s="233"/>
      <c r="C367" s="202" t="s">
        <v>26</v>
      </c>
      <c r="D367" s="203">
        <v>2</v>
      </c>
      <c r="E367" s="215">
        <v>45000</v>
      </c>
      <c r="F367" s="215">
        <f t="shared" si="21"/>
        <v>90000</v>
      </c>
      <c r="G367" s="218"/>
      <c r="H367" s="235"/>
    </row>
    <row r="368" spans="1:8">
      <c r="A368" s="204"/>
      <c r="B368" s="233"/>
      <c r="C368" s="202" t="s">
        <v>17</v>
      </c>
      <c r="D368" s="203">
        <v>1</v>
      </c>
      <c r="E368" s="215">
        <v>39000</v>
      </c>
      <c r="F368" s="215">
        <f t="shared" si="21"/>
        <v>39000</v>
      </c>
      <c r="G368" s="218"/>
      <c r="H368" s="235"/>
    </row>
    <row r="369" spans="1:8">
      <c r="A369" s="204"/>
      <c r="B369" s="233"/>
      <c r="C369" s="202" t="s">
        <v>47</v>
      </c>
      <c r="D369" s="203">
        <v>1</v>
      </c>
      <c r="E369" s="215">
        <v>39000</v>
      </c>
      <c r="F369" s="215">
        <f t="shared" si="21"/>
        <v>39000</v>
      </c>
      <c r="G369" s="218"/>
      <c r="H369" s="235"/>
    </row>
    <row r="370" spans="1:8">
      <c r="A370" s="204"/>
      <c r="B370" s="233"/>
      <c r="C370" s="202" t="s">
        <v>90</v>
      </c>
      <c r="D370" s="203">
        <v>1</v>
      </c>
      <c r="E370" s="215">
        <v>83000</v>
      </c>
      <c r="F370" s="215">
        <f t="shared" si="21"/>
        <v>83000</v>
      </c>
      <c r="G370" s="218"/>
      <c r="H370" s="235"/>
    </row>
    <row r="371" spans="1:8">
      <c r="A371" s="204"/>
      <c r="B371" s="233"/>
      <c r="C371" s="202" t="s">
        <v>136</v>
      </c>
      <c r="D371" s="203">
        <v>3</v>
      </c>
      <c r="E371" s="215">
        <v>10000</v>
      </c>
      <c r="F371" s="215">
        <f t="shared" si="21"/>
        <v>30000</v>
      </c>
      <c r="G371" s="218"/>
      <c r="H371" s="235"/>
    </row>
    <row r="372" spans="1:8">
      <c r="A372" s="204"/>
      <c r="B372" s="233"/>
      <c r="C372" s="202" t="s">
        <v>122</v>
      </c>
      <c r="D372" s="203">
        <v>0.07</v>
      </c>
      <c r="E372" s="215">
        <v>99000</v>
      </c>
      <c r="F372" s="215">
        <f t="shared" si="21"/>
        <v>6930</v>
      </c>
      <c r="G372" s="218"/>
      <c r="H372" s="235"/>
    </row>
    <row r="373" spans="1:8">
      <c r="A373" s="204"/>
      <c r="B373" s="233"/>
      <c r="C373" s="202" t="s">
        <v>14</v>
      </c>
      <c r="D373" s="203">
        <v>1</v>
      </c>
      <c r="E373" s="215">
        <v>60000</v>
      </c>
      <c r="F373" s="215">
        <f t="shared" si="21"/>
        <v>60000</v>
      </c>
      <c r="G373" s="218"/>
      <c r="H373" s="235"/>
    </row>
    <row r="374" spans="1:8">
      <c r="A374" s="204"/>
      <c r="B374" s="233"/>
      <c r="C374" s="202" t="s">
        <v>34</v>
      </c>
      <c r="D374" s="203">
        <v>1</v>
      </c>
      <c r="E374" s="215">
        <v>55000</v>
      </c>
      <c r="F374" s="215">
        <f t="shared" si="21"/>
        <v>55000</v>
      </c>
      <c r="G374" s="218"/>
      <c r="H374" s="235"/>
    </row>
    <row r="375" spans="1:8">
      <c r="A375" s="206"/>
      <c r="B375" s="234"/>
      <c r="C375" s="202" t="s">
        <v>120</v>
      </c>
      <c r="D375" s="203">
        <v>5</v>
      </c>
      <c r="E375" s="215">
        <v>25000</v>
      </c>
      <c r="F375" s="215">
        <f t="shared" si="21"/>
        <v>125000</v>
      </c>
      <c r="G375" s="220"/>
      <c r="H375" s="235"/>
    </row>
    <row r="376" spans="1:8">
      <c r="A376" s="200">
        <v>46066</v>
      </c>
      <c r="B376" s="287" t="s">
        <v>175</v>
      </c>
      <c r="C376" s="202" t="s">
        <v>47</v>
      </c>
      <c r="D376" s="203">
        <v>1</v>
      </c>
      <c r="E376" s="215">
        <v>65000</v>
      </c>
      <c r="F376" s="215">
        <f t="shared" ref="F376:F396" si="22">E376*D376</f>
        <v>65000</v>
      </c>
      <c r="G376" s="216">
        <f>SUM(F376:F395)</f>
        <v>1314000</v>
      </c>
      <c r="H376" s="235" t="s">
        <v>89</v>
      </c>
    </row>
    <row r="377" spans="1:8">
      <c r="A377" s="204"/>
      <c r="B377" s="233"/>
      <c r="C377" s="202" t="s">
        <v>104</v>
      </c>
      <c r="D377" s="203">
        <v>0.5</v>
      </c>
      <c r="E377" s="215">
        <v>45000</v>
      </c>
      <c r="F377" s="215">
        <f t="shared" si="22"/>
        <v>22500</v>
      </c>
      <c r="G377" s="218"/>
      <c r="H377" s="235"/>
    </row>
    <row r="378" spans="1:8">
      <c r="A378" s="204"/>
      <c r="B378" s="233"/>
      <c r="C378" s="202" t="s">
        <v>144</v>
      </c>
      <c r="D378" s="203">
        <v>0.5</v>
      </c>
      <c r="E378" s="215">
        <v>85000</v>
      </c>
      <c r="F378" s="215">
        <f t="shared" si="22"/>
        <v>42500</v>
      </c>
      <c r="G378" s="218"/>
      <c r="H378" s="235"/>
    </row>
    <row r="379" spans="1:8">
      <c r="A379" s="204"/>
      <c r="B379" s="233"/>
      <c r="C379" s="202" t="s">
        <v>107</v>
      </c>
      <c r="D379" s="203">
        <v>0.5</v>
      </c>
      <c r="E379" s="215">
        <v>55000</v>
      </c>
      <c r="F379" s="215">
        <f t="shared" si="22"/>
        <v>27500</v>
      </c>
      <c r="G379" s="218"/>
      <c r="H379" s="235"/>
    </row>
    <row r="380" spans="1:8">
      <c r="A380" s="204"/>
      <c r="B380" s="233"/>
      <c r="C380" s="202" t="s">
        <v>108</v>
      </c>
      <c r="D380" s="203">
        <v>0.5</v>
      </c>
      <c r="E380" s="215">
        <v>68000</v>
      </c>
      <c r="F380" s="215">
        <f t="shared" si="22"/>
        <v>34000</v>
      </c>
      <c r="G380" s="218"/>
      <c r="H380" s="235"/>
    </row>
    <row r="381" spans="1:8">
      <c r="A381" s="204"/>
      <c r="B381" s="233"/>
      <c r="C381" s="202" t="s">
        <v>17</v>
      </c>
      <c r="D381" s="203">
        <v>1</v>
      </c>
      <c r="E381" s="215">
        <v>39000</v>
      </c>
      <c r="F381" s="215">
        <f t="shared" si="22"/>
        <v>39000</v>
      </c>
      <c r="G381" s="218"/>
      <c r="H381" s="235"/>
    </row>
    <row r="382" spans="1:8">
      <c r="A382" s="204"/>
      <c r="B382" s="233"/>
      <c r="C382" s="202" t="s">
        <v>21</v>
      </c>
      <c r="D382" s="203">
        <v>1</v>
      </c>
      <c r="E382" s="215">
        <v>28000</v>
      </c>
      <c r="F382" s="215">
        <f t="shared" si="22"/>
        <v>28000</v>
      </c>
      <c r="G382" s="218"/>
      <c r="H382" s="235"/>
    </row>
    <row r="383" spans="1:8">
      <c r="A383" s="204"/>
      <c r="B383" s="233"/>
      <c r="C383" s="202" t="s">
        <v>34</v>
      </c>
      <c r="D383" s="203">
        <v>1</v>
      </c>
      <c r="E383" s="215">
        <v>55000</v>
      </c>
      <c r="F383" s="215">
        <f t="shared" si="22"/>
        <v>55000</v>
      </c>
      <c r="G383" s="218"/>
      <c r="H383" s="235"/>
    </row>
    <row r="384" spans="1:8">
      <c r="A384" s="204"/>
      <c r="B384" s="233"/>
      <c r="C384" s="202" t="s">
        <v>122</v>
      </c>
      <c r="D384" s="203">
        <v>0.1</v>
      </c>
      <c r="E384" s="215">
        <v>99000</v>
      </c>
      <c r="F384" s="215">
        <f t="shared" si="22"/>
        <v>9900</v>
      </c>
      <c r="G384" s="218"/>
      <c r="H384" s="235"/>
    </row>
    <row r="385" spans="1:8">
      <c r="A385" s="204"/>
      <c r="B385" s="233"/>
      <c r="C385" s="202" t="s">
        <v>6</v>
      </c>
      <c r="D385" s="203">
        <v>2</v>
      </c>
      <c r="E385" s="215">
        <v>125000</v>
      </c>
      <c r="F385" s="215">
        <f t="shared" si="22"/>
        <v>250000</v>
      </c>
      <c r="G385" s="218"/>
      <c r="H385" s="235"/>
    </row>
    <row r="386" spans="1:8">
      <c r="A386" s="204"/>
      <c r="B386" s="233"/>
      <c r="C386" s="202" t="s">
        <v>7</v>
      </c>
      <c r="D386" s="203">
        <v>2</v>
      </c>
      <c r="E386" s="215">
        <v>35000</v>
      </c>
      <c r="F386" s="215">
        <f t="shared" si="22"/>
        <v>70000</v>
      </c>
      <c r="G386" s="218"/>
      <c r="H386" s="235"/>
    </row>
    <row r="387" spans="1:8">
      <c r="A387" s="204"/>
      <c r="B387" s="233"/>
      <c r="C387" s="202" t="s">
        <v>8</v>
      </c>
      <c r="D387" s="203">
        <v>1</v>
      </c>
      <c r="E387" s="215">
        <v>250000</v>
      </c>
      <c r="F387" s="215">
        <f t="shared" si="22"/>
        <v>250000</v>
      </c>
      <c r="G387" s="218"/>
      <c r="H387" s="235"/>
    </row>
    <row r="388" spans="1:8">
      <c r="A388" s="204"/>
      <c r="B388" s="233"/>
      <c r="C388" s="202" t="s">
        <v>50</v>
      </c>
      <c r="D388" s="203">
        <v>2</v>
      </c>
      <c r="E388" s="215">
        <v>45000</v>
      </c>
      <c r="F388" s="215">
        <f t="shared" si="22"/>
        <v>90000</v>
      </c>
      <c r="G388" s="218"/>
      <c r="H388" s="235"/>
    </row>
    <row r="389" spans="1:8">
      <c r="A389" s="204"/>
      <c r="B389" s="233"/>
      <c r="C389" s="202" t="s">
        <v>15</v>
      </c>
      <c r="D389" s="203">
        <v>0.1</v>
      </c>
      <c r="E389" s="215">
        <v>200000</v>
      </c>
      <c r="F389" s="215">
        <f t="shared" si="22"/>
        <v>20000</v>
      </c>
      <c r="G389" s="218"/>
      <c r="H389" s="235"/>
    </row>
    <row r="390" spans="1:8">
      <c r="A390" s="204"/>
      <c r="B390" s="233"/>
      <c r="C390" s="202" t="s">
        <v>95</v>
      </c>
      <c r="D390" s="203">
        <v>0.1</v>
      </c>
      <c r="E390" s="215">
        <v>39000</v>
      </c>
      <c r="F390" s="215">
        <f t="shared" si="22"/>
        <v>3900</v>
      </c>
      <c r="G390" s="218"/>
      <c r="H390" s="235"/>
    </row>
    <row r="391" spans="1:8">
      <c r="A391" s="204"/>
      <c r="B391" s="233"/>
      <c r="C391" s="202" t="s">
        <v>98</v>
      </c>
      <c r="D391" s="203">
        <v>1</v>
      </c>
      <c r="E391" s="215">
        <v>70000</v>
      </c>
      <c r="F391" s="215">
        <f t="shared" si="22"/>
        <v>70000</v>
      </c>
      <c r="G391" s="218"/>
      <c r="H391" s="235"/>
    </row>
    <row r="392" spans="1:8">
      <c r="A392" s="204"/>
      <c r="B392" s="233"/>
      <c r="C392" s="202" t="s">
        <v>101</v>
      </c>
      <c r="D392" s="203">
        <v>0.1</v>
      </c>
      <c r="E392" s="215">
        <v>72000</v>
      </c>
      <c r="F392" s="215">
        <f t="shared" si="22"/>
        <v>7200</v>
      </c>
      <c r="G392" s="218"/>
      <c r="H392" s="235"/>
    </row>
    <row r="393" spans="1:8">
      <c r="A393" s="204"/>
      <c r="B393" s="233"/>
      <c r="C393" s="202" t="s">
        <v>100</v>
      </c>
      <c r="D393" s="203">
        <v>0.1</v>
      </c>
      <c r="E393" s="215">
        <v>70000</v>
      </c>
      <c r="F393" s="215">
        <f t="shared" si="22"/>
        <v>7000</v>
      </c>
      <c r="G393" s="218"/>
      <c r="H393" s="235"/>
    </row>
    <row r="394" spans="1:8">
      <c r="A394" s="204"/>
      <c r="B394" s="233"/>
      <c r="C394" s="202" t="s">
        <v>102</v>
      </c>
      <c r="D394" s="203">
        <v>1.5</v>
      </c>
      <c r="E394" s="215">
        <v>55000</v>
      </c>
      <c r="F394" s="215">
        <f t="shared" si="22"/>
        <v>82500</v>
      </c>
      <c r="G394" s="218"/>
      <c r="H394" s="235"/>
    </row>
    <row r="395" spans="1:8">
      <c r="A395" s="206"/>
      <c r="B395" s="234"/>
      <c r="C395" s="202" t="s">
        <v>149</v>
      </c>
      <c r="D395" s="203">
        <v>4</v>
      </c>
      <c r="E395" s="215">
        <v>35000</v>
      </c>
      <c r="F395" s="215">
        <f t="shared" si="22"/>
        <v>140000</v>
      </c>
      <c r="G395" s="220"/>
      <c r="H395" s="235"/>
    </row>
    <row r="396" spans="1:8">
      <c r="A396" s="200">
        <v>46066</v>
      </c>
      <c r="B396" s="287" t="s">
        <v>176</v>
      </c>
      <c r="C396" s="202" t="s">
        <v>137</v>
      </c>
      <c r="D396" s="203">
        <v>5</v>
      </c>
      <c r="E396" s="215">
        <v>25000</v>
      </c>
      <c r="F396" s="215">
        <f t="shared" ref="F396:F406" si="23">E396*D396</f>
        <v>125000</v>
      </c>
      <c r="G396" s="216">
        <f>SUM(F396:F405)</f>
        <v>1198000</v>
      </c>
      <c r="H396" s="235" t="s">
        <v>89</v>
      </c>
    </row>
    <row r="397" spans="1:8">
      <c r="A397" s="204"/>
      <c r="B397" s="233"/>
      <c r="C397" s="202" t="s">
        <v>160</v>
      </c>
      <c r="D397" s="203">
        <v>2</v>
      </c>
      <c r="E397" s="215">
        <v>35000</v>
      </c>
      <c r="F397" s="215">
        <f t="shared" si="23"/>
        <v>70000</v>
      </c>
      <c r="G397" s="218"/>
      <c r="H397" s="235"/>
    </row>
    <row r="398" spans="1:8">
      <c r="A398" s="204"/>
      <c r="B398" s="233"/>
      <c r="C398" s="202" t="s">
        <v>10</v>
      </c>
      <c r="D398" s="203">
        <v>2</v>
      </c>
      <c r="E398" s="215">
        <v>55000</v>
      </c>
      <c r="F398" s="215">
        <f t="shared" si="23"/>
        <v>110000</v>
      </c>
      <c r="G398" s="218"/>
      <c r="H398" s="235"/>
    </row>
    <row r="399" spans="1:8">
      <c r="A399" s="204"/>
      <c r="B399" s="233"/>
      <c r="C399" s="202" t="s">
        <v>113</v>
      </c>
      <c r="D399" s="203">
        <v>3</v>
      </c>
      <c r="E399" s="215">
        <v>35000</v>
      </c>
      <c r="F399" s="215">
        <f t="shared" si="23"/>
        <v>105000</v>
      </c>
      <c r="G399" s="218"/>
      <c r="H399" s="235"/>
    </row>
    <row r="400" spans="1:8">
      <c r="A400" s="204"/>
      <c r="B400" s="233"/>
      <c r="C400" s="202" t="s">
        <v>177</v>
      </c>
      <c r="D400" s="203">
        <v>4</v>
      </c>
      <c r="E400" s="215">
        <v>20000</v>
      </c>
      <c r="F400" s="215">
        <f t="shared" si="23"/>
        <v>80000</v>
      </c>
      <c r="G400" s="218"/>
      <c r="H400" s="235"/>
    </row>
    <row r="401" spans="1:8">
      <c r="A401" s="204"/>
      <c r="B401" s="233"/>
      <c r="C401" s="202" t="s">
        <v>92</v>
      </c>
      <c r="D401" s="203">
        <v>3</v>
      </c>
      <c r="E401" s="215">
        <v>66000</v>
      </c>
      <c r="F401" s="215">
        <f t="shared" si="23"/>
        <v>198000</v>
      </c>
      <c r="G401" s="218"/>
      <c r="H401" s="235"/>
    </row>
    <row r="402" spans="1:8">
      <c r="A402" s="204"/>
      <c r="B402" s="233"/>
      <c r="C402" s="202" t="s">
        <v>91</v>
      </c>
      <c r="D402" s="203">
        <v>2</v>
      </c>
      <c r="E402" s="215">
        <v>30000</v>
      </c>
      <c r="F402" s="215">
        <f t="shared" si="23"/>
        <v>60000</v>
      </c>
      <c r="G402" s="218"/>
      <c r="H402" s="235"/>
    </row>
    <row r="403" spans="1:8">
      <c r="A403" s="204"/>
      <c r="B403" s="233"/>
      <c r="C403" s="202" t="s">
        <v>93</v>
      </c>
      <c r="D403" s="203">
        <v>10</v>
      </c>
      <c r="E403" s="215">
        <v>25000</v>
      </c>
      <c r="F403" s="215">
        <f t="shared" si="23"/>
        <v>250000</v>
      </c>
      <c r="G403" s="218"/>
      <c r="H403" s="235"/>
    </row>
    <row r="404" spans="1:8">
      <c r="A404" s="204"/>
      <c r="B404" s="233"/>
      <c r="C404" s="202" t="s">
        <v>115</v>
      </c>
      <c r="D404" s="203">
        <v>5</v>
      </c>
      <c r="E404" s="215">
        <v>25000</v>
      </c>
      <c r="F404" s="215">
        <f t="shared" si="23"/>
        <v>125000</v>
      </c>
      <c r="G404" s="218"/>
      <c r="H404" s="235"/>
    </row>
    <row r="405" spans="1:8">
      <c r="A405" s="206"/>
      <c r="B405" s="234"/>
      <c r="C405" s="202" t="s">
        <v>82</v>
      </c>
      <c r="D405" s="203">
        <v>3</v>
      </c>
      <c r="E405" s="215">
        <v>25000</v>
      </c>
      <c r="F405" s="215">
        <f t="shared" si="23"/>
        <v>75000</v>
      </c>
      <c r="G405" s="220"/>
      <c r="H405" s="235"/>
    </row>
    <row r="406" spans="1:8">
      <c r="A406" s="200">
        <v>46067</v>
      </c>
      <c r="B406" s="287" t="s">
        <v>178</v>
      </c>
      <c r="C406" s="202" t="s">
        <v>32</v>
      </c>
      <c r="D406" s="203">
        <v>1</v>
      </c>
      <c r="E406" s="215">
        <v>295000</v>
      </c>
      <c r="F406" s="215">
        <f t="shared" si="23"/>
        <v>295000</v>
      </c>
      <c r="G406" s="216">
        <f>SUM(F406:F425)</f>
        <v>1685500</v>
      </c>
      <c r="H406" s="235" t="s">
        <v>89</v>
      </c>
    </row>
    <row r="407" spans="1:8">
      <c r="A407" s="204"/>
      <c r="B407" s="233"/>
      <c r="C407" s="202" t="s">
        <v>6</v>
      </c>
      <c r="D407" s="203">
        <v>2</v>
      </c>
      <c r="E407" s="215">
        <v>135000</v>
      </c>
      <c r="F407" s="215">
        <f t="shared" ref="F407:F436" si="24">E407*D407</f>
        <v>270000</v>
      </c>
      <c r="G407" s="218"/>
      <c r="H407" s="235"/>
    </row>
    <row r="408" spans="1:8">
      <c r="A408" s="204"/>
      <c r="B408" s="233"/>
      <c r="C408" s="202" t="s">
        <v>97</v>
      </c>
      <c r="D408" s="203">
        <v>0.2</v>
      </c>
      <c r="E408" s="215">
        <v>77000</v>
      </c>
      <c r="F408" s="215">
        <f t="shared" si="24"/>
        <v>15400</v>
      </c>
      <c r="G408" s="218"/>
      <c r="H408" s="235"/>
    </row>
    <row r="409" spans="1:8">
      <c r="A409" s="204"/>
      <c r="B409" s="233"/>
      <c r="C409" s="202" t="s">
        <v>96</v>
      </c>
      <c r="D409" s="203">
        <v>0.2</v>
      </c>
      <c r="E409" s="215">
        <v>83000</v>
      </c>
      <c r="F409" s="215">
        <f t="shared" si="24"/>
        <v>16600</v>
      </c>
      <c r="G409" s="218"/>
      <c r="H409" s="235"/>
    </row>
    <row r="410" spans="1:8">
      <c r="A410" s="204"/>
      <c r="B410" s="233"/>
      <c r="C410" s="202" t="s">
        <v>101</v>
      </c>
      <c r="D410" s="203">
        <v>0.3</v>
      </c>
      <c r="E410" s="215">
        <v>70000</v>
      </c>
      <c r="F410" s="215">
        <f t="shared" si="24"/>
        <v>21000</v>
      </c>
      <c r="G410" s="218"/>
      <c r="H410" s="235"/>
    </row>
    <row r="411" spans="1:8">
      <c r="A411" s="204"/>
      <c r="B411" s="233"/>
      <c r="C411" s="202" t="s">
        <v>100</v>
      </c>
      <c r="D411" s="203">
        <v>0.3</v>
      </c>
      <c r="E411" s="215">
        <v>55000</v>
      </c>
      <c r="F411" s="215">
        <f t="shared" si="24"/>
        <v>16500</v>
      </c>
      <c r="G411" s="218"/>
      <c r="H411" s="235"/>
    </row>
    <row r="412" spans="1:8">
      <c r="A412" s="204"/>
      <c r="B412" s="233"/>
      <c r="C412" s="202" t="s">
        <v>126</v>
      </c>
      <c r="D412" s="203">
        <v>1</v>
      </c>
      <c r="E412" s="215">
        <v>28000</v>
      </c>
      <c r="F412" s="215">
        <f t="shared" si="24"/>
        <v>28000</v>
      </c>
      <c r="G412" s="218"/>
      <c r="H412" s="235"/>
    </row>
    <row r="413" spans="1:8">
      <c r="A413" s="204"/>
      <c r="B413" s="233"/>
      <c r="C413" s="202" t="s">
        <v>129</v>
      </c>
      <c r="D413" s="203">
        <v>1</v>
      </c>
      <c r="E413" s="215">
        <v>28000</v>
      </c>
      <c r="F413" s="215">
        <f t="shared" si="24"/>
        <v>28000</v>
      </c>
      <c r="G413" s="218"/>
      <c r="H413" s="235"/>
    </row>
    <row r="414" spans="1:8">
      <c r="A414" s="204"/>
      <c r="B414" s="233"/>
      <c r="C414" s="202" t="s">
        <v>130</v>
      </c>
      <c r="D414" s="203">
        <v>1</v>
      </c>
      <c r="E414" s="215">
        <v>160000</v>
      </c>
      <c r="F414" s="215">
        <f t="shared" si="24"/>
        <v>160000</v>
      </c>
      <c r="G414" s="218"/>
      <c r="H414" s="235"/>
    </row>
    <row r="415" spans="1:8">
      <c r="A415" s="204"/>
      <c r="B415" s="233"/>
      <c r="C415" s="202" t="s">
        <v>91</v>
      </c>
      <c r="D415" s="203">
        <v>3</v>
      </c>
      <c r="E415" s="215">
        <v>30000</v>
      </c>
      <c r="F415" s="215">
        <f t="shared" si="24"/>
        <v>90000</v>
      </c>
      <c r="G415" s="218"/>
      <c r="H415" s="235"/>
    </row>
    <row r="416" spans="1:8">
      <c r="A416" s="204"/>
      <c r="B416" s="233"/>
      <c r="C416" s="202" t="s">
        <v>117</v>
      </c>
      <c r="D416" s="203">
        <v>0.5</v>
      </c>
      <c r="E416" s="215">
        <v>83000</v>
      </c>
      <c r="F416" s="215">
        <f t="shared" si="24"/>
        <v>41500</v>
      </c>
      <c r="G416" s="218"/>
      <c r="H416" s="235"/>
    </row>
    <row r="417" spans="1:8">
      <c r="A417" s="204"/>
      <c r="B417" s="233"/>
      <c r="C417" s="202" t="s">
        <v>118</v>
      </c>
      <c r="D417" s="203">
        <v>0.5</v>
      </c>
      <c r="E417" s="215">
        <v>94000</v>
      </c>
      <c r="F417" s="215">
        <f t="shared" si="24"/>
        <v>47000</v>
      </c>
      <c r="G417" s="218"/>
      <c r="H417" s="235"/>
    </row>
    <row r="418" spans="1:8">
      <c r="A418" s="204"/>
      <c r="B418" s="233"/>
      <c r="C418" s="202" t="s">
        <v>92</v>
      </c>
      <c r="D418" s="203">
        <v>3</v>
      </c>
      <c r="E418" s="215">
        <v>66000</v>
      </c>
      <c r="F418" s="215">
        <f t="shared" si="24"/>
        <v>198000</v>
      </c>
      <c r="G418" s="218"/>
      <c r="H418" s="235"/>
    </row>
    <row r="419" spans="1:8">
      <c r="A419" s="204"/>
      <c r="B419" s="233"/>
      <c r="C419" s="202" t="s">
        <v>93</v>
      </c>
      <c r="D419" s="203">
        <v>5</v>
      </c>
      <c r="E419" s="215">
        <v>25000</v>
      </c>
      <c r="F419" s="215">
        <f t="shared" si="24"/>
        <v>125000</v>
      </c>
      <c r="G419" s="218"/>
      <c r="H419" s="235"/>
    </row>
    <row r="420" spans="1:8">
      <c r="A420" s="204"/>
      <c r="B420" s="233"/>
      <c r="C420" s="202" t="s">
        <v>120</v>
      </c>
      <c r="D420" s="203">
        <v>5</v>
      </c>
      <c r="E420" s="215">
        <v>25000</v>
      </c>
      <c r="F420" s="215">
        <f t="shared" si="24"/>
        <v>125000</v>
      </c>
      <c r="G420" s="218"/>
      <c r="H420" s="235"/>
    </row>
    <row r="421" spans="1:8">
      <c r="A421" s="204"/>
      <c r="B421" s="233"/>
      <c r="C421" s="202" t="s">
        <v>58</v>
      </c>
      <c r="D421" s="203">
        <v>2</v>
      </c>
      <c r="E421" s="215">
        <v>20000</v>
      </c>
      <c r="F421" s="215">
        <f t="shared" si="24"/>
        <v>40000</v>
      </c>
      <c r="G421" s="218"/>
      <c r="H421" s="235"/>
    </row>
    <row r="422" spans="1:8">
      <c r="A422" s="204"/>
      <c r="B422" s="233"/>
      <c r="C422" s="202" t="s">
        <v>125</v>
      </c>
      <c r="D422" s="203">
        <v>0.2</v>
      </c>
      <c r="E422" s="215">
        <v>22000</v>
      </c>
      <c r="F422" s="215">
        <f t="shared" si="24"/>
        <v>4400</v>
      </c>
      <c r="G422" s="218"/>
      <c r="H422" s="235"/>
    </row>
    <row r="423" spans="1:8">
      <c r="A423" s="204"/>
      <c r="B423" s="233"/>
      <c r="C423" s="202" t="s">
        <v>107</v>
      </c>
      <c r="D423" s="203">
        <v>0.7</v>
      </c>
      <c r="E423" s="215">
        <v>55000</v>
      </c>
      <c r="F423" s="215">
        <f t="shared" si="24"/>
        <v>38500</v>
      </c>
      <c r="G423" s="218"/>
      <c r="H423" s="235"/>
    </row>
    <row r="424" spans="1:8">
      <c r="A424" s="204"/>
      <c r="B424" s="233"/>
      <c r="C424" s="202" t="s">
        <v>108</v>
      </c>
      <c r="D424" s="203">
        <v>0.7</v>
      </c>
      <c r="E424" s="215">
        <v>68000</v>
      </c>
      <c r="F424" s="215">
        <f t="shared" si="24"/>
        <v>47600</v>
      </c>
      <c r="G424" s="218"/>
      <c r="H424" s="235"/>
    </row>
    <row r="425" spans="1:8">
      <c r="A425" s="206"/>
      <c r="B425" s="234"/>
      <c r="C425" s="202" t="s">
        <v>17</v>
      </c>
      <c r="D425" s="203">
        <v>2</v>
      </c>
      <c r="E425" s="215">
        <v>39000</v>
      </c>
      <c r="F425" s="215">
        <f t="shared" si="24"/>
        <v>78000</v>
      </c>
      <c r="G425" s="220"/>
      <c r="H425" s="235"/>
    </row>
    <row r="426" spans="1:8">
      <c r="A426" s="200">
        <v>46067</v>
      </c>
      <c r="B426" s="287" t="s">
        <v>179</v>
      </c>
      <c r="C426" s="202" t="s">
        <v>16</v>
      </c>
      <c r="D426" s="203">
        <v>1</v>
      </c>
      <c r="E426" s="215">
        <v>50000</v>
      </c>
      <c r="F426" s="215">
        <f t="shared" si="24"/>
        <v>50000</v>
      </c>
      <c r="G426" s="216">
        <f>SUM(F426:F431)</f>
        <v>471000</v>
      </c>
      <c r="H426" s="235" t="s">
        <v>89</v>
      </c>
    </row>
    <row r="427" spans="1:8">
      <c r="A427" s="204"/>
      <c r="B427" s="233"/>
      <c r="C427" s="202" t="s">
        <v>90</v>
      </c>
      <c r="D427" s="203">
        <v>2</v>
      </c>
      <c r="E427" s="215">
        <v>83000</v>
      </c>
      <c r="F427" s="215">
        <f t="shared" si="24"/>
        <v>166000</v>
      </c>
      <c r="G427" s="218"/>
      <c r="H427" s="235"/>
    </row>
    <row r="428" spans="1:8">
      <c r="A428" s="204"/>
      <c r="B428" s="233"/>
      <c r="C428" s="202" t="s">
        <v>14</v>
      </c>
      <c r="D428" s="203">
        <v>1</v>
      </c>
      <c r="E428" s="215">
        <v>60000</v>
      </c>
      <c r="F428" s="215">
        <f t="shared" si="24"/>
        <v>60000</v>
      </c>
      <c r="G428" s="218"/>
      <c r="H428" s="235"/>
    </row>
    <row r="429" spans="1:8">
      <c r="A429" s="204"/>
      <c r="B429" s="233"/>
      <c r="C429" s="202" t="s">
        <v>72</v>
      </c>
      <c r="D429" s="203">
        <v>0.5</v>
      </c>
      <c r="E429" s="215">
        <v>85000</v>
      </c>
      <c r="F429" s="215">
        <f t="shared" si="24"/>
        <v>42500</v>
      </c>
      <c r="G429" s="218"/>
      <c r="H429" s="235"/>
    </row>
    <row r="430" spans="1:8">
      <c r="A430" s="204"/>
      <c r="B430" s="233"/>
      <c r="C430" s="202" t="s">
        <v>47</v>
      </c>
      <c r="D430" s="203">
        <v>2</v>
      </c>
      <c r="E430" s="215">
        <v>65000</v>
      </c>
      <c r="F430" s="215">
        <f t="shared" si="24"/>
        <v>130000</v>
      </c>
      <c r="G430" s="218"/>
      <c r="H430" s="235"/>
    </row>
    <row r="431" spans="1:8">
      <c r="A431" s="206"/>
      <c r="B431" s="234"/>
      <c r="C431" s="202" t="s">
        <v>104</v>
      </c>
      <c r="D431" s="203">
        <v>0.5</v>
      </c>
      <c r="E431" s="215">
        <v>45000</v>
      </c>
      <c r="F431" s="215">
        <f t="shared" si="24"/>
        <v>22500</v>
      </c>
      <c r="G431" s="220"/>
      <c r="H431" s="235"/>
    </row>
    <row r="432" spans="1:8">
      <c r="A432" s="200">
        <v>46068</v>
      </c>
      <c r="B432" s="287" t="s">
        <v>180</v>
      </c>
      <c r="C432" s="202" t="s">
        <v>47</v>
      </c>
      <c r="D432" s="203">
        <v>2</v>
      </c>
      <c r="E432" s="215">
        <v>65000</v>
      </c>
      <c r="F432" s="215">
        <f t="shared" si="24"/>
        <v>130000</v>
      </c>
      <c r="G432" s="216">
        <f>SUM(F432:F453)</f>
        <v>2181000</v>
      </c>
      <c r="H432" s="235" t="s">
        <v>89</v>
      </c>
    </row>
    <row r="433" spans="1:8">
      <c r="A433" s="204"/>
      <c r="B433" s="233"/>
      <c r="C433" s="202" t="s">
        <v>136</v>
      </c>
      <c r="D433" s="203">
        <v>2</v>
      </c>
      <c r="E433" s="215">
        <v>10000</v>
      </c>
      <c r="F433" s="215">
        <f t="shared" si="24"/>
        <v>20000</v>
      </c>
      <c r="G433" s="218"/>
      <c r="H433" s="235"/>
    </row>
    <row r="434" spans="1:8">
      <c r="A434" s="204"/>
      <c r="B434" s="233"/>
      <c r="C434" s="202" t="s">
        <v>58</v>
      </c>
      <c r="D434" s="203">
        <v>4</v>
      </c>
      <c r="E434" s="215">
        <v>20000</v>
      </c>
      <c r="F434" s="215">
        <f t="shared" si="24"/>
        <v>80000</v>
      </c>
      <c r="G434" s="218"/>
      <c r="H434" s="235"/>
    </row>
    <row r="435" spans="1:8">
      <c r="A435" s="204"/>
      <c r="B435" s="233"/>
      <c r="C435" s="202" t="s">
        <v>75</v>
      </c>
      <c r="D435" s="203">
        <v>0.3</v>
      </c>
      <c r="E435" s="215">
        <v>120000</v>
      </c>
      <c r="F435" s="215">
        <f t="shared" si="24"/>
        <v>36000</v>
      </c>
      <c r="G435" s="218"/>
      <c r="H435" s="235"/>
    </row>
    <row r="436" spans="1:8">
      <c r="A436" s="204"/>
      <c r="B436" s="233"/>
      <c r="C436" s="202" t="s">
        <v>25</v>
      </c>
      <c r="D436" s="203">
        <v>0.3</v>
      </c>
      <c r="E436" s="215">
        <v>28000</v>
      </c>
      <c r="F436" s="215">
        <f t="shared" ref="F436:F453" si="25">E436*D436</f>
        <v>8400</v>
      </c>
      <c r="G436" s="218"/>
      <c r="H436" s="235"/>
    </row>
    <row r="437" spans="1:8">
      <c r="A437" s="204"/>
      <c r="B437" s="233"/>
      <c r="C437" s="202" t="s">
        <v>104</v>
      </c>
      <c r="D437" s="203">
        <v>0.5</v>
      </c>
      <c r="E437" s="215">
        <v>45000</v>
      </c>
      <c r="F437" s="215">
        <f t="shared" si="25"/>
        <v>22500</v>
      </c>
      <c r="G437" s="218"/>
      <c r="H437" s="235"/>
    </row>
    <row r="438" spans="1:8">
      <c r="A438" s="204"/>
      <c r="B438" s="233"/>
      <c r="C438" s="202" t="s">
        <v>105</v>
      </c>
      <c r="D438" s="203">
        <v>0.4</v>
      </c>
      <c r="E438" s="215">
        <v>44000</v>
      </c>
      <c r="F438" s="215">
        <f t="shared" si="25"/>
        <v>17600</v>
      </c>
      <c r="G438" s="218"/>
      <c r="H438" s="235"/>
    </row>
    <row r="439" spans="1:8">
      <c r="A439" s="204"/>
      <c r="B439" s="233"/>
      <c r="C439" s="202" t="s">
        <v>107</v>
      </c>
      <c r="D439" s="203">
        <v>0.5</v>
      </c>
      <c r="E439" s="215">
        <v>55000</v>
      </c>
      <c r="F439" s="215">
        <f t="shared" si="25"/>
        <v>27500</v>
      </c>
      <c r="G439" s="218"/>
      <c r="H439" s="235"/>
    </row>
    <row r="440" spans="1:8">
      <c r="A440" s="204"/>
      <c r="B440" s="233"/>
      <c r="C440" s="202" t="s">
        <v>108</v>
      </c>
      <c r="D440" s="203">
        <v>0.5</v>
      </c>
      <c r="E440" s="215">
        <v>68000</v>
      </c>
      <c r="F440" s="215">
        <f t="shared" si="25"/>
        <v>34000</v>
      </c>
      <c r="G440" s="218"/>
      <c r="H440" s="235"/>
    </row>
    <row r="441" spans="1:8">
      <c r="A441" s="204"/>
      <c r="B441" s="233"/>
      <c r="C441" s="202" t="s">
        <v>7</v>
      </c>
      <c r="D441" s="203">
        <v>2</v>
      </c>
      <c r="E441" s="215">
        <v>35000</v>
      </c>
      <c r="F441" s="215">
        <f t="shared" si="25"/>
        <v>70000</v>
      </c>
      <c r="G441" s="218"/>
      <c r="H441" s="235"/>
    </row>
    <row r="442" spans="1:8">
      <c r="A442" s="204"/>
      <c r="B442" s="233"/>
      <c r="C442" s="202" t="s">
        <v>6</v>
      </c>
      <c r="D442" s="203">
        <v>3</v>
      </c>
      <c r="E442" s="215">
        <v>135000</v>
      </c>
      <c r="F442" s="215">
        <f t="shared" si="25"/>
        <v>405000</v>
      </c>
      <c r="G442" s="218"/>
      <c r="H442" s="235"/>
    </row>
    <row r="443" spans="1:8">
      <c r="A443" s="204"/>
      <c r="B443" s="233"/>
      <c r="C443" s="202" t="s">
        <v>8</v>
      </c>
      <c r="D443" s="203">
        <v>1</v>
      </c>
      <c r="E443" s="215">
        <v>250000</v>
      </c>
      <c r="F443" s="215">
        <f t="shared" si="25"/>
        <v>250000</v>
      </c>
      <c r="G443" s="218"/>
      <c r="H443" s="235"/>
    </row>
    <row r="444" spans="1:8">
      <c r="A444" s="204"/>
      <c r="B444" s="233"/>
      <c r="C444" s="202" t="s">
        <v>133</v>
      </c>
      <c r="D444" s="203">
        <v>1</v>
      </c>
      <c r="E444" s="215">
        <v>72000</v>
      </c>
      <c r="F444" s="215">
        <f t="shared" si="25"/>
        <v>72000</v>
      </c>
      <c r="G444" s="218"/>
      <c r="H444" s="235"/>
    </row>
    <row r="445" spans="1:8">
      <c r="A445" s="204"/>
      <c r="B445" s="233"/>
      <c r="C445" s="202" t="s">
        <v>76</v>
      </c>
      <c r="D445" s="203">
        <v>1</v>
      </c>
      <c r="E445" s="215">
        <v>200000</v>
      </c>
      <c r="F445" s="215">
        <f t="shared" si="25"/>
        <v>200000</v>
      </c>
      <c r="G445" s="218"/>
      <c r="H445" s="235"/>
    </row>
    <row r="446" spans="1:8">
      <c r="A446" s="204"/>
      <c r="B446" s="233"/>
      <c r="C446" s="202" t="s">
        <v>127</v>
      </c>
      <c r="D446" s="203">
        <v>1</v>
      </c>
      <c r="E446" s="215">
        <v>11000</v>
      </c>
      <c r="F446" s="215">
        <f t="shared" si="25"/>
        <v>11000</v>
      </c>
      <c r="G446" s="218"/>
      <c r="H446" s="235"/>
    </row>
    <row r="447" spans="1:8">
      <c r="A447" s="204"/>
      <c r="B447" s="233"/>
      <c r="C447" s="202" t="s">
        <v>21</v>
      </c>
      <c r="D447" s="203">
        <v>3</v>
      </c>
      <c r="E447" s="215">
        <v>28000</v>
      </c>
      <c r="F447" s="215">
        <f t="shared" si="25"/>
        <v>84000</v>
      </c>
      <c r="G447" s="218"/>
      <c r="H447" s="235"/>
    </row>
    <row r="448" spans="1:8">
      <c r="A448" s="204"/>
      <c r="B448" s="233"/>
      <c r="C448" s="202" t="s">
        <v>119</v>
      </c>
      <c r="D448" s="203">
        <v>0.5</v>
      </c>
      <c r="E448" s="215">
        <v>72000</v>
      </c>
      <c r="F448" s="215">
        <f t="shared" si="25"/>
        <v>36000</v>
      </c>
      <c r="G448" s="218"/>
      <c r="H448" s="235"/>
    </row>
    <row r="449" spans="1:8">
      <c r="A449" s="204"/>
      <c r="B449" s="233"/>
      <c r="C449" s="202" t="s">
        <v>92</v>
      </c>
      <c r="D449" s="203">
        <v>3</v>
      </c>
      <c r="E449" s="215">
        <v>66000</v>
      </c>
      <c r="F449" s="215">
        <f t="shared" si="25"/>
        <v>198000</v>
      </c>
      <c r="G449" s="218"/>
      <c r="H449" s="235"/>
    </row>
    <row r="450" spans="1:8">
      <c r="A450" s="204"/>
      <c r="B450" s="233"/>
      <c r="C450" s="202" t="s">
        <v>93</v>
      </c>
      <c r="D450" s="203">
        <v>7</v>
      </c>
      <c r="E450" s="215">
        <v>25000</v>
      </c>
      <c r="F450" s="215">
        <f t="shared" si="25"/>
        <v>175000</v>
      </c>
      <c r="G450" s="218"/>
      <c r="H450" s="235"/>
    </row>
    <row r="451" spans="1:8">
      <c r="A451" s="204"/>
      <c r="B451" s="233"/>
      <c r="C451" s="202" t="s">
        <v>115</v>
      </c>
      <c r="D451" s="203">
        <v>4</v>
      </c>
      <c r="E451" s="215">
        <v>25000</v>
      </c>
      <c r="F451" s="215">
        <f t="shared" si="25"/>
        <v>100000</v>
      </c>
      <c r="G451" s="218"/>
      <c r="H451" s="235"/>
    </row>
    <row r="452" spans="1:8">
      <c r="A452" s="204"/>
      <c r="B452" s="233"/>
      <c r="C452" s="202" t="s">
        <v>159</v>
      </c>
      <c r="D452" s="203">
        <v>0.4</v>
      </c>
      <c r="E452" s="215">
        <v>120000</v>
      </c>
      <c r="F452" s="215">
        <f t="shared" si="25"/>
        <v>48000</v>
      </c>
      <c r="G452" s="218"/>
      <c r="H452" s="235"/>
    </row>
    <row r="453" spans="1:8">
      <c r="A453" s="206"/>
      <c r="B453" s="234"/>
      <c r="C453" s="202" t="s">
        <v>24</v>
      </c>
      <c r="D453" s="203">
        <v>4</v>
      </c>
      <c r="E453" s="215">
        <v>39000</v>
      </c>
      <c r="F453" s="215">
        <f t="shared" si="25"/>
        <v>156000</v>
      </c>
      <c r="G453" s="220"/>
      <c r="H453" s="235"/>
    </row>
    <row r="454" spans="1:8">
      <c r="A454" s="200">
        <v>46069</v>
      </c>
      <c r="B454" s="287" t="s">
        <v>181</v>
      </c>
      <c r="C454" s="202" t="s">
        <v>49</v>
      </c>
      <c r="D454" s="203">
        <v>2</v>
      </c>
      <c r="E454" s="215">
        <v>105000</v>
      </c>
      <c r="F454" s="215">
        <f t="shared" ref="F454:F476" si="26">E454*D454</f>
        <v>210000</v>
      </c>
      <c r="G454" s="216">
        <f>SUM(F454:F473)</f>
        <v>1540300</v>
      </c>
      <c r="H454" s="235" t="s">
        <v>89</v>
      </c>
    </row>
    <row r="455" spans="1:8">
      <c r="A455" s="204"/>
      <c r="B455" s="233"/>
      <c r="C455" s="202" t="s">
        <v>6</v>
      </c>
      <c r="D455" s="203">
        <v>3</v>
      </c>
      <c r="E455" s="215">
        <v>135000</v>
      </c>
      <c r="F455" s="215">
        <f t="shared" si="26"/>
        <v>405000</v>
      </c>
      <c r="G455" s="218"/>
      <c r="H455" s="235"/>
    </row>
    <row r="456" spans="1:8">
      <c r="A456" s="204"/>
      <c r="B456" s="233"/>
      <c r="C456" s="202" t="s">
        <v>7</v>
      </c>
      <c r="D456" s="203">
        <v>2</v>
      </c>
      <c r="E456" s="215">
        <v>35000</v>
      </c>
      <c r="F456" s="215">
        <f t="shared" si="26"/>
        <v>70000</v>
      </c>
      <c r="G456" s="218"/>
      <c r="H456" s="235"/>
    </row>
    <row r="457" spans="1:8">
      <c r="A457" s="204"/>
      <c r="B457" s="233"/>
      <c r="C457" s="202" t="s">
        <v>107</v>
      </c>
      <c r="D457" s="203">
        <v>0.5</v>
      </c>
      <c r="E457" s="215">
        <v>55000</v>
      </c>
      <c r="F457" s="215">
        <f t="shared" si="26"/>
        <v>27500</v>
      </c>
      <c r="G457" s="218"/>
      <c r="H457" s="235"/>
    </row>
    <row r="458" spans="1:8">
      <c r="A458" s="204"/>
      <c r="B458" s="233"/>
      <c r="C458" s="202" t="s">
        <v>75</v>
      </c>
      <c r="D458" s="203">
        <v>0.2</v>
      </c>
      <c r="E458" s="215">
        <v>120000</v>
      </c>
      <c r="F458" s="215">
        <f t="shared" si="26"/>
        <v>24000</v>
      </c>
      <c r="G458" s="218"/>
      <c r="H458" s="235"/>
    </row>
    <row r="459" spans="1:8">
      <c r="A459" s="204"/>
      <c r="B459" s="233"/>
      <c r="C459" s="202" t="s">
        <v>145</v>
      </c>
      <c r="D459" s="203">
        <v>0.3</v>
      </c>
      <c r="E459" s="215">
        <v>70000</v>
      </c>
      <c r="F459" s="215">
        <f t="shared" si="26"/>
        <v>21000</v>
      </c>
      <c r="G459" s="218"/>
      <c r="H459" s="235"/>
    </row>
    <row r="460" spans="1:8">
      <c r="A460" s="204"/>
      <c r="B460" s="233"/>
      <c r="C460" s="202" t="s">
        <v>104</v>
      </c>
      <c r="D460" s="203">
        <v>0.5</v>
      </c>
      <c r="E460" s="215">
        <v>45000</v>
      </c>
      <c r="F460" s="215">
        <f t="shared" si="26"/>
        <v>22500</v>
      </c>
      <c r="G460" s="218"/>
      <c r="H460" s="235"/>
    </row>
    <row r="461" spans="1:8">
      <c r="A461" s="204"/>
      <c r="B461" s="233"/>
      <c r="C461" s="202" t="s">
        <v>72</v>
      </c>
      <c r="D461" s="203">
        <v>0.5</v>
      </c>
      <c r="E461" s="215">
        <v>85000</v>
      </c>
      <c r="F461" s="215">
        <f t="shared" si="26"/>
        <v>42500</v>
      </c>
      <c r="G461" s="218"/>
      <c r="H461" s="235"/>
    </row>
    <row r="462" spans="1:8">
      <c r="A462" s="204"/>
      <c r="B462" s="233"/>
      <c r="C462" s="202" t="s">
        <v>125</v>
      </c>
      <c r="D462" s="203">
        <v>0.1</v>
      </c>
      <c r="E462" s="215">
        <v>22000</v>
      </c>
      <c r="F462" s="215">
        <f t="shared" si="26"/>
        <v>2200</v>
      </c>
      <c r="G462" s="218"/>
      <c r="H462" s="235"/>
    </row>
    <row r="463" spans="1:8">
      <c r="A463" s="204"/>
      <c r="B463" s="233"/>
      <c r="C463" s="202" t="s">
        <v>121</v>
      </c>
      <c r="D463" s="203">
        <v>0.1</v>
      </c>
      <c r="E463" s="215">
        <v>72000</v>
      </c>
      <c r="F463" s="215">
        <f t="shared" si="26"/>
        <v>7200</v>
      </c>
      <c r="G463" s="218"/>
      <c r="H463" s="235"/>
    </row>
    <row r="464" spans="1:8">
      <c r="A464" s="204"/>
      <c r="B464" s="233"/>
      <c r="C464" s="202" t="s">
        <v>122</v>
      </c>
      <c r="D464" s="203">
        <v>0.1</v>
      </c>
      <c r="E464" s="215">
        <v>99000</v>
      </c>
      <c r="F464" s="215">
        <f t="shared" si="26"/>
        <v>9900</v>
      </c>
      <c r="G464" s="218"/>
      <c r="H464" s="235"/>
    </row>
    <row r="465" spans="1:8">
      <c r="A465" s="204"/>
      <c r="B465" s="233"/>
      <c r="C465" s="202" t="s">
        <v>17</v>
      </c>
      <c r="D465" s="203">
        <v>2</v>
      </c>
      <c r="E465" s="215">
        <v>39000</v>
      </c>
      <c r="F465" s="215">
        <f t="shared" si="26"/>
        <v>78000</v>
      </c>
      <c r="G465" s="218"/>
      <c r="H465" s="235"/>
    </row>
    <row r="466" spans="1:8">
      <c r="A466" s="204"/>
      <c r="B466" s="233"/>
      <c r="C466" s="202" t="s">
        <v>136</v>
      </c>
      <c r="D466" s="203">
        <v>3</v>
      </c>
      <c r="E466" s="215">
        <v>10000</v>
      </c>
      <c r="F466" s="215">
        <f t="shared" si="26"/>
        <v>30000</v>
      </c>
      <c r="G466" s="218"/>
      <c r="H466" s="235"/>
    </row>
    <row r="467" spans="1:8">
      <c r="A467" s="204"/>
      <c r="B467" s="233"/>
      <c r="C467" s="202" t="s">
        <v>127</v>
      </c>
      <c r="D467" s="203">
        <v>1.5</v>
      </c>
      <c r="E467" s="215">
        <v>11000</v>
      </c>
      <c r="F467" s="215">
        <f t="shared" si="26"/>
        <v>16500</v>
      </c>
      <c r="G467" s="218"/>
      <c r="H467" s="235"/>
    </row>
    <row r="468" spans="1:8">
      <c r="A468" s="204"/>
      <c r="B468" s="233"/>
      <c r="C468" s="202" t="s">
        <v>131</v>
      </c>
      <c r="D468" s="203">
        <v>1</v>
      </c>
      <c r="E468" s="215">
        <v>20000</v>
      </c>
      <c r="F468" s="215">
        <f t="shared" si="26"/>
        <v>20000</v>
      </c>
      <c r="G468" s="218"/>
      <c r="H468" s="235"/>
    </row>
    <row r="469" spans="1:8">
      <c r="A469" s="204"/>
      <c r="B469" s="233"/>
      <c r="C469" s="202" t="s">
        <v>48</v>
      </c>
      <c r="D469" s="203">
        <v>2</v>
      </c>
      <c r="E469" s="215">
        <v>28000</v>
      </c>
      <c r="F469" s="215">
        <f t="shared" si="26"/>
        <v>56000</v>
      </c>
      <c r="G469" s="218"/>
      <c r="H469" s="235"/>
    </row>
    <row r="470" spans="1:8">
      <c r="A470" s="204"/>
      <c r="B470" s="233"/>
      <c r="C470" s="202" t="s">
        <v>126</v>
      </c>
      <c r="D470" s="203">
        <v>1</v>
      </c>
      <c r="E470" s="215">
        <v>28000</v>
      </c>
      <c r="F470" s="215">
        <f t="shared" si="26"/>
        <v>28000</v>
      </c>
      <c r="G470" s="218"/>
      <c r="H470" s="235"/>
    </row>
    <row r="471" spans="1:8">
      <c r="A471" s="204"/>
      <c r="B471" s="233"/>
      <c r="C471" s="202" t="s">
        <v>93</v>
      </c>
      <c r="D471" s="203">
        <v>7</v>
      </c>
      <c r="E471" s="215">
        <v>25000</v>
      </c>
      <c r="F471" s="215">
        <f t="shared" si="26"/>
        <v>175000</v>
      </c>
      <c r="G471" s="218"/>
      <c r="H471" s="235"/>
    </row>
    <row r="472" spans="1:8">
      <c r="A472" s="204"/>
      <c r="B472" s="233"/>
      <c r="C472" s="202" t="s">
        <v>160</v>
      </c>
      <c r="D472" s="203">
        <v>2</v>
      </c>
      <c r="E472" s="215">
        <v>35000</v>
      </c>
      <c r="F472" s="215">
        <f t="shared" si="26"/>
        <v>70000</v>
      </c>
      <c r="G472" s="218"/>
      <c r="H472" s="235"/>
    </row>
    <row r="473" spans="1:8">
      <c r="A473" s="206"/>
      <c r="B473" s="234"/>
      <c r="C473" s="202" t="s">
        <v>10</v>
      </c>
      <c r="D473" s="203">
        <v>5</v>
      </c>
      <c r="E473" s="215">
        <v>45000</v>
      </c>
      <c r="F473" s="215">
        <f t="shared" si="26"/>
        <v>225000</v>
      </c>
      <c r="G473" s="220"/>
      <c r="H473" s="235"/>
    </row>
    <row r="474" spans="1:8">
      <c r="A474" s="200">
        <v>46069</v>
      </c>
      <c r="B474" s="287" t="s">
        <v>182</v>
      </c>
      <c r="C474" s="202" t="s">
        <v>24</v>
      </c>
      <c r="D474" s="203">
        <v>3</v>
      </c>
      <c r="E474" s="215">
        <v>39000</v>
      </c>
      <c r="F474" s="215">
        <f t="shared" si="26"/>
        <v>117000</v>
      </c>
      <c r="G474" s="216">
        <f>SUM(F474:F476)</f>
        <v>372000</v>
      </c>
      <c r="H474" s="235" t="s">
        <v>89</v>
      </c>
    </row>
    <row r="475" spans="1:8">
      <c r="A475" s="204"/>
      <c r="B475" s="233"/>
      <c r="C475" s="202" t="s">
        <v>120</v>
      </c>
      <c r="D475" s="203">
        <v>5</v>
      </c>
      <c r="E475" s="215">
        <v>30000</v>
      </c>
      <c r="F475" s="215">
        <f t="shared" si="26"/>
        <v>150000</v>
      </c>
      <c r="G475" s="218"/>
      <c r="H475" s="235"/>
    </row>
    <row r="476" spans="1:9">
      <c r="A476" s="206"/>
      <c r="B476" s="234"/>
      <c r="C476" s="202" t="s">
        <v>79</v>
      </c>
      <c r="D476" s="203">
        <v>3</v>
      </c>
      <c r="E476" s="215">
        <v>35000</v>
      </c>
      <c r="F476" s="215">
        <f t="shared" si="26"/>
        <v>105000</v>
      </c>
      <c r="G476" s="220"/>
      <c r="H476" s="235"/>
      <c r="I476" s="252"/>
    </row>
    <row r="477" spans="1:9">
      <c r="A477" s="200">
        <v>46070</v>
      </c>
      <c r="B477" s="287" t="s">
        <v>183</v>
      </c>
      <c r="C477" s="202" t="s">
        <v>92</v>
      </c>
      <c r="D477" s="203">
        <v>5</v>
      </c>
      <c r="E477" s="215">
        <v>66000</v>
      </c>
      <c r="F477" s="215">
        <f t="shared" ref="F477:F504" si="27">E477*D477</f>
        <v>330000</v>
      </c>
      <c r="G477" s="216">
        <f>SUM(F477:F498)</f>
        <v>1936900</v>
      </c>
      <c r="H477" s="251"/>
      <c r="I477" s="252"/>
    </row>
    <row r="478" spans="1:9">
      <c r="A478" s="204"/>
      <c r="B478" s="233"/>
      <c r="C478" s="202" t="s">
        <v>54</v>
      </c>
      <c r="D478" s="203">
        <v>1</v>
      </c>
      <c r="E478" s="215">
        <v>205000</v>
      </c>
      <c r="F478" s="215">
        <f t="shared" si="27"/>
        <v>205000</v>
      </c>
      <c r="G478" s="218"/>
      <c r="H478" s="251"/>
      <c r="I478" s="252"/>
    </row>
    <row r="479" spans="1:9">
      <c r="A479" s="204"/>
      <c r="B479" s="233"/>
      <c r="C479" s="202" t="s">
        <v>93</v>
      </c>
      <c r="D479" s="203">
        <v>7</v>
      </c>
      <c r="E479" s="215">
        <v>25000</v>
      </c>
      <c r="F479" s="215">
        <f t="shared" si="27"/>
        <v>175000</v>
      </c>
      <c r="G479" s="218"/>
      <c r="H479" s="251"/>
      <c r="I479" s="252"/>
    </row>
    <row r="480" spans="1:9">
      <c r="A480" s="204"/>
      <c r="B480" s="233"/>
      <c r="C480" s="202" t="s">
        <v>82</v>
      </c>
      <c r="D480" s="203">
        <v>4.3</v>
      </c>
      <c r="E480" s="215">
        <v>25000</v>
      </c>
      <c r="F480" s="215">
        <f t="shared" si="27"/>
        <v>107500</v>
      </c>
      <c r="G480" s="218"/>
      <c r="H480" s="251"/>
      <c r="I480" s="252"/>
    </row>
    <row r="481" spans="1:9">
      <c r="A481" s="204"/>
      <c r="B481" s="233"/>
      <c r="C481" s="202" t="s">
        <v>68</v>
      </c>
      <c r="D481" s="203">
        <v>2.4</v>
      </c>
      <c r="E481" s="215">
        <v>10000</v>
      </c>
      <c r="F481" s="215">
        <f t="shared" si="27"/>
        <v>24000</v>
      </c>
      <c r="G481" s="218"/>
      <c r="H481" s="251"/>
      <c r="I481" s="252"/>
    </row>
    <row r="482" spans="1:9">
      <c r="A482" s="204"/>
      <c r="B482" s="233"/>
      <c r="C482" s="202" t="s">
        <v>14</v>
      </c>
      <c r="D482" s="203">
        <v>3</v>
      </c>
      <c r="E482" s="215">
        <v>60000</v>
      </c>
      <c r="F482" s="215">
        <f t="shared" si="27"/>
        <v>180000</v>
      </c>
      <c r="G482" s="218"/>
      <c r="H482" s="251"/>
      <c r="I482" s="252"/>
    </row>
    <row r="483" spans="1:9">
      <c r="A483" s="204"/>
      <c r="B483" s="233"/>
      <c r="C483" s="202" t="s">
        <v>17</v>
      </c>
      <c r="D483" s="203">
        <v>1</v>
      </c>
      <c r="E483" s="215">
        <v>39000</v>
      </c>
      <c r="F483" s="215">
        <f t="shared" si="27"/>
        <v>39000</v>
      </c>
      <c r="G483" s="218"/>
      <c r="H483" s="251"/>
      <c r="I483" s="252"/>
    </row>
    <row r="484" spans="1:9">
      <c r="A484" s="204"/>
      <c r="B484" s="233"/>
      <c r="C484" s="202" t="s">
        <v>47</v>
      </c>
      <c r="D484" s="203">
        <v>1</v>
      </c>
      <c r="E484" s="215">
        <v>65000</v>
      </c>
      <c r="F484" s="215">
        <f t="shared" si="27"/>
        <v>65000</v>
      </c>
      <c r="G484" s="218"/>
      <c r="H484" s="251"/>
      <c r="I484" s="252"/>
    </row>
    <row r="485" spans="1:9">
      <c r="A485" s="204"/>
      <c r="B485" s="233"/>
      <c r="C485" s="202" t="s">
        <v>35</v>
      </c>
      <c r="D485" s="203">
        <v>11</v>
      </c>
      <c r="E485" s="215">
        <v>15000</v>
      </c>
      <c r="F485" s="215">
        <f t="shared" si="27"/>
        <v>165000</v>
      </c>
      <c r="G485" s="218"/>
      <c r="H485" s="251"/>
      <c r="I485" s="252"/>
    </row>
    <row r="486" spans="1:9">
      <c r="A486" s="204"/>
      <c r="B486" s="233"/>
      <c r="C486" s="202" t="s">
        <v>104</v>
      </c>
      <c r="D486" s="203">
        <v>1</v>
      </c>
      <c r="E486" s="215">
        <v>45000</v>
      </c>
      <c r="F486" s="215">
        <f t="shared" si="27"/>
        <v>45000</v>
      </c>
      <c r="G486" s="218"/>
      <c r="H486" s="251"/>
      <c r="I486" s="252"/>
    </row>
    <row r="487" spans="1:9">
      <c r="A487" s="204"/>
      <c r="B487" s="233"/>
      <c r="C487" s="202" t="s">
        <v>105</v>
      </c>
      <c r="D487" s="203">
        <v>0.3</v>
      </c>
      <c r="E487" s="215">
        <v>44000</v>
      </c>
      <c r="F487" s="215">
        <f t="shared" si="27"/>
        <v>13200</v>
      </c>
      <c r="G487" s="218"/>
      <c r="H487" s="251"/>
      <c r="I487" s="252"/>
    </row>
    <row r="488" spans="1:9">
      <c r="A488" s="204"/>
      <c r="B488" s="233"/>
      <c r="C488" s="202" t="s">
        <v>145</v>
      </c>
      <c r="D488" s="203">
        <v>0.3</v>
      </c>
      <c r="E488" s="215">
        <v>70000</v>
      </c>
      <c r="F488" s="215">
        <f t="shared" si="27"/>
        <v>21000</v>
      </c>
      <c r="G488" s="218"/>
      <c r="H488" s="251"/>
      <c r="I488" s="252"/>
    </row>
    <row r="489" spans="1:9">
      <c r="A489" s="204"/>
      <c r="B489" s="233"/>
      <c r="C489" s="202" t="s">
        <v>72</v>
      </c>
      <c r="D489" s="203">
        <v>0.5</v>
      </c>
      <c r="E489" s="215">
        <v>85000</v>
      </c>
      <c r="F489" s="215">
        <f t="shared" si="27"/>
        <v>42500</v>
      </c>
      <c r="G489" s="218"/>
      <c r="H489" s="251"/>
      <c r="I489" s="252"/>
    </row>
    <row r="490" spans="1:9">
      <c r="A490" s="204"/>
      <c r="B490" s="233"/>
      <c r="C490" s="202" t="s">
        <v>107</v>
      </c>
      <c r="D490" s="203">
        <v>0.5</v>
      </c>
      <c r="E490" s="215">
        <v>55000</v>
      </c>
      <c r="F490" s="215">
        <f t="shared" si="27"/>
        <v>27500</v>
      </c>
      <c r="G490" s="218"/>
      <c r="H490" s="251"/>
      <c r="I490" s="252"/>
    </row>
    <row r="491" spans="1:9">
      <c r="A491" s="204"/>
      <c r="B491" s="233"/>
      <c r="C491" s="202" t="s">
        <v>108</v>
      </c>
      <c r="D491" s="203">
        <v>0.8</v>
      </c>
      <c r="E491" s="215">
        <v>68000</v>
      </c>
      <c r="F491" s="215">
        <f t="shared" si="27"/>
        <v>54400</v>
      </c>
      <c r="G491" s="218"/>
      <c r="H491" s="251"/>
      <c r="I491" s="252"/>
    </row>
    <row r="492" spans="1:9">
      <c r="A492" s="204"/>
      <c r="B492" s="233"/>
      <c r="C492" s="202" t="s">
        <v>25</v>
      </c>
      <c r="D492" s="203">
        <v>0.3</v>
      </c>
      <c r="E492" s="215">
        <v>28000</v>
      </c>
      <c r="F492" s="215">
        <f t="shared" si="27"/>
        <v>8400</v>
      </c>
      <c r="G492" s="218"/>
      <c r="H492" s="251"/>
      <c r="I492" s="252"/>
    </row>
    <row r="493" spans="1:9">
      <c r="A493" s="204"/>
      <c r="B493" s="233"/>
      <c r="C493" s="202" t="s">
        <v>27</v>
      </c>
      <c r="D493" s="203">
        <v>35</v>
      </c>
      <c r="E493" s="215">
        <v>1000</v>
      </c>
      <c r="F493" s="215">
        <f t="shared" si="27"/>
        <v>35000</v>
      </c>
      <c r="G493" s="218"/>
      <c r="H493" s="251"/>
      <c r="I493" s="252"/>
    </row>
    <row r="494" spans="1:9">
      <c r="A494" s="204"/>
      <c r="B494" s="233"/>
      <c r="C494" s="202" t="s">
        <v>75</v>
      </c>
      <c r="D494" s="203">
        <v>0.3</v>
      </c>
      <c r="E494" s="215">
        <v>120000</v>
      </c>
      <c r="F494" s="215">
        <f t="shared" si="27"/>
        <v>36000</v>
      </c>
      <c r="G494" s="218"/>
      <c r="H494" s="251"/>
      <c r="I494" s="252"/>
    </row>
    <row r="495" spans="1:9">
      <c r="A495" s="204"/>
      <c r="B495" s="233"/>
      <c r="C495" s="202" t="s">
        <v>101</v>
      </c>
      <c r="D495" s="203">
        <v>0.2</v>
      </c>
      <c r="E495" s="215">
        <v>70000</v>
      </c>
      <c r="F495" s="215">
        <f t="shared" si="27"/>
        <v>14000</v>
      </c>
      <c r="G495" s="218"/>
      <c r="H495" s="251"/>
      <c r="I495" s="252"/>
    </row>
    <row r="496" spans="1:8">
      <c r="A496" s="204"/>
      <c r="B496" s="233"/>
      <c r="C496" s="202" t="s">
        <v>76</v>
      </c>
      <c r="D496" s="203">
        <v>1</v>
      </c>
      <c r="E496" s="215">
        <v>200000</v>
      </c>
      <c r="F496" s="215">
        <f t="shared" si="27"/>
        <v>200000</v>
      </c>
      <c r="G496" s="218"/>
      <c r="H496" s="251"/>
    </row>
    <row r="497" spans="1:8">
      <c r="A497" s="204"/>
      <c r="B497" s="233"/>
      <c r="C497" s="202" t="s">
        <v>67</v>
      </c>
      <c r="D497" s="203">
        <v>0.2</v>
      </c>
      <c r="E497" s="215">
        <v>72000</v>
      </c>
      <c r="F497" s="215">
        <f t="shared" si="27"/>
        <v>14400</v>
      </c>
      <c r="G497" s="218"/>
      <c r="H497" s="251"/>
    </row>
    <row r="498" spans="1:8">
      <c r="A498" s="206"/>
      <c r="B498" s="234"/>
      <c r="C498" s="202" t="s">
        <v>143</v>
      </c>
      <c r="D498" s="203">
        <v>3</v>
      </c>
      <c r="E498" s="215">
        <v>45000</v>
      </c>
      <c r="F498" s="215">
        <f t="shared" si="27"/>
        <v>135000</v>
      </c>
      <c r="G498" s="220"/>
      <c r="H498" s="251"/>
    </row>
    <row r="499" spans="1:8">
      <c r="A499" s="200">
        <v>46070</v>
      </c>
      <c r="B499" s="287" t="s">
        <v>184</v>
      </c>
      <c r="C499" s="202" t="s">
        <v>102</v>
      </c>
      <c r="D499" s="203">
        <v>1</v>
      </c>
      <c r="E499" s="215">
        <v>55000</v>
      </c>
      <c r="F499" s="215">
        <f t="shared" si="27"/>
        <v>55000</v>
      </c>
      <c r="G499" s="216">
        <f>SUM(F499:F504)</f>
        <v>176700</v>
      </c>
      <c r="H499" s="251"/>
    </row>
    <row r="500" spans="1:8">
      <c r="A500" s="204"/>
      <c r="B500" s="233"/>
      <c r="C500" s="202" t="s">
        <v>48</v>
      </c>
      <c r="D500" s="203">
        <v>1</v>
      </c>
      <c r="E500" s="215">
        <v>26000</v>
      </c>
      <c r="F500" s="215">
        <f t="shared" si="27"/>
        <v>26000</v>
      </c>
      <c r="G500" s="218"/>
      <c r="H500" s="251"/>
    </row>
    <row r="501" spans="1:8">
      <c r="A501" s="204"/>
      <c r="B501" s="233"/>
      <c r="C501" s="202" t="s">
        <v>119</v>
      </c>
      <c r="D501" s="203">
        <v>1</v>
      </c>
      <c r="E501" s="215">
        <v>72000</v>
      </c>
      <c r="F501" s="215">
        <f t="shared" si="27"/>
        <v>72000</v>
      </c>
      <c r="G501" s="218"/>
      <c r="H501" s="251"/>
    </row>
    <row r="502" spans="1:8">
      <c r="A502" s="204"/>
      <c r="B502" s="233"/>
      <c r="C502" s="202" t="s">
        <v>135</v>
      </c>
      <c r="D502" s="203">
        <v>0.1</v>
      </c>
      <c r="E502" s="215">
        <v>77000</v>
      </c>
      <c r="F502" s="215">
        <f t="shared" si="27"/>
        <v>7700</v>
      </c>
      <c r="G502" s="218"/>
      <c r="H502" s="251"/>
    </row>
    <row r="503" spans="1:8">
      <c r="A503" s="204"/>
      <c r="B503" s="233"/>
      <c r="C503" s="202" t="s">
        <v>96</v>
      </c>
      <c r="D503" s="203">
        <v>0.1</v>
      </c>
      <c r="E503" s="215">
        <v>83000</v>
      </c>
      <c r="F503" s="215">
        <f t="shared" si="27"/>
        <v>8300</v>
      </c>
      <c r="G503" s="218"/>
      <c r="H503" s="251"/>
    </row>
    <row r="504" spans="1:8">
      <c r="A504" s="206"/>
      <c r="B504" s="234"/>
      <c r="C504" s="202" t="s">
        <v>97</v>
      </c>
      <c r="D504" s="203">
        <v>0.1</v>
      </c>
      <c r="E504" s="215">
        <v>77000</v>
      </c>
      <c r="F504" s="215">
        <f t="shared" si="27"/>
        <v>7700</v>
      </c>
      <c r="G504" s="220"/>
      <c r="H504" s="251"/>
    </row>
    <row r="505" spans="1:8">
      <c r="A505" s="212"/>
      <c r="B505" s="247"/>
      <c r="C505" s="202"/>
      <c r="D505" s="203"/>
      <c r="E505" s="215"/>
      <c r="F505" s="85"/>
      <c r="G505" s="222"/>
      <c r="H505" s="251"/>
    </row>
    <row r="506" spans="1:8">
      <c r="A506" s="212"/>
      <c r="B506" s="247"/>
      <c r="C506" s="202"/>
      <c r="D506" s="203"/>
      <c r="E506" s="215"/>
      <c r="F506" s="85"/>
      <c r="G506" s="222"/>
      <c r="H506" s="251"/>
    </row>
    <row r="507" spans="1:8">
      <c r="A507" s="212"/>
      <c r="B507" s="247"/>
      <c r="C507" s="202"/>
      <c r="D507" s="203"/>
      <c r="E507" s="215"/>
      <c r="F507" s="85"/>
      <c r="G507" s="222"/>
      <c r="H507" s="251"/>
    </row>
    <row r="508" spans="1:8">
      <c r="A508" s="212"/>
      <c r="B508" s="247"/>
      <c r="C508" s="202"/>
      <c r="D508" s="203"/>
      <c r="E508" s="215"/>
      <c r="F508" s="85"/>
      <c r="G508" s="222"/>
      <c r="H508" s="251"/>
    </row>
    <row r="509" spans="1:8">
      <c r="A509" s="212"/>
      <c r="B509" s="247"/>
      <c r="C509" s="202"/>
      <c r="D509" s="203"/>
      <c r="E509" s="215"/>
      <c r="F509" s="85"/>
      <c r="G509" s="222"/>
      <c r="H509" s="251"/>
    </row>
    <row r="510" spans="1:8">
      <c r="A510" s="212"/>
      <c r="B510" s="247"/>
      <c r="C510" s="202"/>
      <c r="D510" s="203"/>
      <c r="E510" s="215"/>
      <c r="F510" s="85"/>
      <c r="G510" s="222"/>
      <c r="H510" s="251"/>
    </row>
    <row r="511" spans="1:8">
      <c r="A511" s="212"/>
      <c r="B511" s="247"/>
      <c r="C511" s="202"/>
      <c r="D511" s="203"/>
      <c r="E511" s="215"/>
      <c r="F511" s="85"/>
      <c r="G511" s="222"/>
      <c r="H511" s="251"/>
    </row>
    <row r="512" spans="1:8">
      <c r="A512" s="212"/>
      <c r="B512" s="247"/>
      <c r="C512" s="202"/>
      <c r="D512" s="203"/>
      <c r="E512" s="215"/>
      <c r="F512" s="85"/>
      <c r="G512" s="222"/>
      <c r="H512" s="251"/>
    </row>
    <row r="513" spans="1:8">
      <c r="A513" s="212"/>
      <c r="B513" s="247"/>
      <c r="C513" s="202"/>
      <c r="D513" s="203"/>
      <c r="E513" s="215"/>
      <c r="F513" s="85"/>
      <c r="G513" s="222"/>
      <c r="H513" s="251"/>
    </row>
    <row r="514" spans="1:8">
      <c r="A514" s="212"/>
      <c r="B514" s="247"/>
      <c r="C514" s="202"/>
      <c r="D514" s="203"/>
      <c r="E514" s="215"/>
      <c r="F514" s="85"/>
      <c r="G514" s="222"/>
      <c r="H514" s="251"/>
    </row>
    <row r="515" spans="1:8">
      <c r="A515" s="212"/>
      <c r="B515" s="247"/>
      <c r="C515" s="202"/>
      <c r="D515" s="203"/>
      <c r="E515" s="215"/>
      <c r="F515" s="85"/>
      <c r="G515" s="222"/>
      <c r="H515" s="251"/>
    </row>
    <row r="516" spans="1:8">
      <c r="A516" s="212"/>
      <c r="B516" s="247"/>
      <c r="C516" s="202"/>
      <c r="D516" s="203"/>
      <c r="E516" s="215"/>
      <c r="F516" s="85"/>
      <c r="G516" s="222"/>
      <c r="H516" s="251"/>
    </row>
    <row r="517" spans="1:8">
      <c r="A517" s="212"/>
      <c r="B517" s="247"/>
      <c r="C517" s="202"/>
      <c r="D517" s="203"/>
      <c r="E517" s="215"/>
      <c r="F517" s="85"/>
      <c r="G517" s="222"/>
      <c r="H517" s="251"/>
    </row>
    <row r="518" spans="1:8">
      <c r="A518" s="212"/>
      <c r="B518" s="247"/>
      <c r="C518" s="202"/>
      <c r="D518" s="203"/>
      <c r="E518" s="215"/>
      <c r="F518" s="85"/>
      <c r="G518" s="222"/>
      <c r="H518" s="251"/>
    </row>
    <row r="519" spans="1:8">
      <c r="A519" s="212"/>
      <c r="B519" s="247"/>
      <c r="C519" s="202"/>
      <c r="D519" s="203"/>
      <c r="E519" s="215"/>
      <c r="F519" s="85"/>
      <c r="G519" s="222"/>
      <c r="H519" s="251"/>
    </row>
    <row r="520" spans="1:8">
      <c r="A520" s="212"/>
      <c r="B520" s="247"/>
      <c r="C520" s="202"/>
      <c r="D520" s="203"/>
      <c r="E520" s="215"/>
      <c r="F520" s="85"/>
      <c r="G520" s="222"/>
      <c r="H520" s="251"/>
    </row>
    <row r="521" spans="1:8">
      <c r="A521" s="212"/>
      <c r="B521" s="247"/>
      <c r="C521" s="202"/>
      <c r="D521" s="203"/>
      <c r="E521" s="215"/>
      <c r="F521" s="85"/>
      <c r="G521" s="222"/>
      <c r="H521" s="251"/>
    </row>
    <row r="522" spans="1:8">
      <c r="A522" s="212"/>
      <c r="B522" s="247"/>
      <c r="C522" s="202"/>
      <c r="D522" s="203"/>
      <c r="E522" s="215"/>
      <c r="F522" s="85"/>
      <c r="G522" s="222"/>
      <c r="H522" s="251"/>
    </row>
    <row r="523" spans="1:8">
      <c r="A523" s="212"/>
      <c r="B523" s="247"/>
      <c r="C523" s="202"/>
      <c r="D523" s="203"/>
      <c r="E523" s="215"/>
      <c r="F523" s="85"/>
      <c r="G523" s="222"/>
      <c r="H523" s="251"/>
    </row>
    <row r="524" spans="1:8">
      <c r="A524" s="212"/>
      <c r="B524" s="247"/>
      <c r="C524" s="202"/>
      <c r="D524" s="203"/>
      <c r="E524" s="215"/>
      <c r="F524" s="85"/>
      <c r="G524" s="222"/>
      <c r="H524" s="251"/>
    </row>
    <row r="525" spans="1:8">
      <c r="A525" s="212"/>
      <c r="B525" s="247"/>
      <c r="C525" s="202"/>
      <c r="D525" s="203"/>
      <c r="E525" s="215"/>
      <c r="F525" s="85"/>
      <c r="G525" s="222"/>
      <c r="H525" s="251"/>
    </row>
    <row r="526" spans="1:8">
      <c r="A526" s="212"/>
      <c r="B526" s="247"/>
      <c r="C526" s="202"/>
      <c r="D526" s="203"/>
      <c r="E526" s="215"/>
      <c r="F526" s="85"/>
      <c r="G526" s="222"/>
      <c r="H526" s="251"/>
    </row>
    <row r="527" spans="1:8">
      <c r="A527" s="212"/>
      <c r="B527" s="247"/>
      <c r="C527" s="202"/>
      <c r="D527" s="203"/>
      <c r="E527" s="215"/>
      <c r="F527" s="85"/>
      <c r="G527" s="222"/>
      <c r="H527" s="251"/>
    </row>
    <row r="528" spans="1:8">
      <c r="A528" s="212"/>
      <c r="B528" s="247"/>
      <c r="C528" s="202"/>
      <c r="D528" s="203"/>
      <c r="E528" s="215"/>
      <c r="F528" s="85"/>
      <c r="G528" s="222"/>
      <c r="H528" s="251"/>
    </row>
    <row r="529" spans="1:8">
      <c r="A529" s="212"/>
      <c r="B529" s="247"/>
      <c r="C529" s="202"/>
      <c r="D529" s="203"/>
      <c r="E529" s="215"/>
      <c r="F529" s="85"/>
      <c r="G529" s="222"/>
      <c r="H529" s="251"/>
    </row>
    <row r="530" spans="1:8">
      <c r="A530" s="212"/>
      <c r="B530" s="247"/>
      <c r="C530" s="202"/>
      <c r="D530" s="203"/>
      <c r="E530" s="215"/>
      <c r="F530" s="85"/>
      <c r="G530" s="222"/>
      <c r="H530" s="251"/>
    </row>
    <row r="531" spans="1:8">
      <c r="A531" s="212"/>
      <c r="B531" s="247"/>
      <c r="C531" s="202"/>
      <c r="D531" s="203"/>
      <c r="E531" s="215"/>
      <c r="F531" s="85"/>
      <c r="G531" s="222"/>
      <c r="H531" s="251"/>
    </row>
    <row r="532" spans="1:8">
      <c r="A532" s="212"/>
      <c r="B532" s="247"/>
      <c r="C532" s="202"/>
      <c r="D532" s="203"/>
      <c r="E532" s="215"/>
      <c r="F532" s="85"/>
      <c r="G532" s="222"/>
      <c r="H532" s="251"/>
    </row>
    <row r="533" spans="1:8">
      <c r="A533" s="212"/>
      <c r="B533" s="247"/>
      <c r="C533" s="202"/>
      <c r="D533" s="203"/>
      <c r="E533" s="215"/>
      <c r="F533" s="85"/>
      <c r="G533" s="222"/>
      <c r="H533" s="251"/>
    </row>
    <row r="534" spans="1:8">
      <c r="A534" s="212"/>
      <c r="B534" s="247"/>
      <c r="C534" s="202"/>
      <c r="D534" s="203"/>
      <c r="E534" s="215"/>
      <c r="F534" s="85"/>
      <c r="G534" s="222"/>
      <c r="H534" s="251"/>
    </row>
    <row r="535" spans="1:8">
      <c r="A535" s="212"/>
      <c r="B535" s="247"/>
      <c r="C535" s="202"/>
      <c r="D535" s="203"/>
      <c r="E535" s="215"/>
      <c r="F535" s="85"/>
      <c r="G535" s="222"/>
      <c r="H535" s="251"/>
    </row>
    <row r="536" spans="1:8">
      <c r="A536" s="212"/>
      <c r="B536" s="247"/>
      <c r="C536" s="202"/>
      <c r="D536" s="203"/>
      <c r="E536" s="215"/>
      <c r="F536" s="85"/>
      <c r="G536" s="222"/>
      <c r="H536" s="251"/>
    </row>
    <row r="537" spans="1:8">
      <c r="A537" s="212"/>
      <c r="B537" s="247"/>
      <c r="C537" s="202"/>
      <c r="D537" s="203"/>
      <c r="E537" s="215"/>
      <c r="F537" s="85"/>
      <c r="G537" s="222"/>
      <c r="H537" s="251"/>
    </row>
    <row r="538" spans="1:8">
      <c r="A538" s="212"/>
      <c r="B538" s="247"/>
      <c r="C538" s="202"/>
      <c r="D538" s="203"/>
      <c r="E538" s="215"/>
      <c r="F538" s="85"/>
      <c r="G538" s="222"/>
      <c r="H538" s="251"/>
    </row>
    <row r="539" spans="1:8">
      <c r="A539" s="212"/>
      <c r="B539" s="247"/>
      <c r="C539" s="202"/>
      <c r="D539" s="203"/>
      <c r="E539" s="215"/>
      <c r="F539" s="85"/>
      <c r="G539" s="222"/>
      <c r="H539" s="251"/>
    </row>
    <row r="540" spans="1:8">
      <c r="A540" s="212"/>
      <c r="B540" s="247"/>
      <c r="C540" s="253"/>
      <c r="D540" s="71"/>
      <c r="E540" s="215"/>
      <c r="F540" s="85"/>
      <c r="G540" s="254"/>
      <c r="H540" s="251"/>
    </row>
    <row r="541" spans="1:8">
      <c r="A541" s="212"/>
      <c r="B541" s="247"/>
      <c r="C541" s="253"/>
      <c r="D541" s="71"/>
      <c r="E541" s="215"/>
      <c r="F541" s="85"/>
      <c r="G541" s="254"/>
      <c r="H541" s="251"/>
    </row>
    <row r="542" spans="1:8">
      <c r="A542" s="212"/>
      <c r="B542" s="247"/>
      <c r="C542" s="202"/>
      <c r="D542" s="203"/>
      <c r="E542" s="215"/>
      <c r="F542" s="85"/>
      <c r="G542" s="254"/>
      <c r="H542" s="251"/>
    </row>
    <row r="543" spans="1:8">
      <c r="A543" s="212"/>
      <c r="B543" s="247"/>
      <c r="C543" s="202"/>
      <c r="D543" s="203"/>
      <c r="E543" s="215"/>
      <c r="F543" s="85"/>
      <c r="G543" s="254"/>
      <c r="H543" s="251"/>
    </row>
    <row r="544" spans="1:8">
      <c r="A544" s="212"/>
      <c r="B544" s="247"/>
      <c r="C544" s="202"/>
      <c r="D544" s="203"/>
      <c r="E544" s="215"/>
      <c r="F544" s="85"/>
      <c r="G544" s="254"/>
      <c r="H544" s="251"/>
    </row>
    <row r="545" spans="1:8">
      <c r="A545" s="212"/>
      <c r="B545" s="247"/>
      <c r="C545" s="202"/>
      <c r="D545" s="203"/>
      <c r="E545" s="215"/>
      <c r="F545" s="85"/>
      <c r="G545" s="254"/>
      <c r="H545" s="251"/>
    </row>
    <row r="546" spans="1:8">
      <c r="A546" s="212"/>
      <c r="B546" s="247"/>
      <c r="C546" s="202"/>
      <c r="D546" s="203"/>
      <c r="E546" s="215"/>
      <c r="F546" s="85"/>
      <c r="G546" s="254"/>
      <c r="H546" s="251"/>
    </row>
    <row r="547" spans="1:8">
      <c r="A547" s="212"/>
      <c r="B547" s="247"/>
      <c r="C547" s="202"/>
      <c r="D547" s="203"/>
      <c r="E547" s="215"/>
      <c r="F547" s="85"/>
      <c r="G547" s="254"/>
      <c r="H547" s="251"/>
    </row>
    <row r="548" spans="1:8">
      <c r="A548" s="212"/>
      <c r="B548" s="247"/>
      <c r="C548" s="202"/>
      <c r="D548" s="203"/>
      <c r="E548" s="215"/>
      <c r="F548" s="85"/>
      <c r="G548" s="254"/>
      <c r="H548" s="251"/>
    </row>
    <row r="549" spans="1:8">
      <c r="A549" s="212"/>
      <c r="B549" s="247"/>
      <c r="C549" s="202"/>
      <c r="D549" s="203"/>
      <c r="E549" s="215"/>
      <c r="F549" s="85"/>
      <c r="G549" s="254"/>
      <c r="H549" s="251"/>
    </row>
    <row r="550" spans="1:8">
      <c r="A550" s="212"/>
      <c r="B550" s="247"/>
      <c r="C550" s="202"/>
      <c r="D550" s="203"/>
      <c r="E550" s="215"/>
      <c r="F550" s="85"/>
      <c r="G550" s="254"/>
      <c r="H550" s="251"/>
    </row>
    <row r="551" spans="1:8">
      <c r="A551" s="212"/>
      <c r="B551" s="247"/>
      <c r="C551" s="202"/>
      <c r="D551" s="203"/>
      <c r="E551" s="215"/>
      <c r="F551" s="85"/>
      <c r="G551" s="254"/>
      <c r="H551" s="251"/>
    </row>
    <row r="552" spans="1:8">
      <c r="A552" s="212"/>
      <c r="B552" s="247"/>
      <c r="C552" s="202"/>
      <c r="D552" s="203"/>
      <c r="E552" s="215"/>
      <c r="F552" s="85"/>
      <c r="G552" s="254"/>
      <c r="H552" s="251"/>
    </row>
    <row r="553" spans="1:8">
      <c r="A553" s="212"/>
      <c r="B553" s="247"/>
      <c r="C553" s="202"/>
      <c r="D553" s="203"/>
      <c r="E553" s="215"/>
      <c r="F553" s="85"/>
      <c r="G553" s="254"/>
      <c r="H553" s="251"/>
    </row>
    <row r="554" spans="1:8">
      <c r="A554" s="212"/>
      <c r="B554" s="247"/>
      <c r="C554" s="202"/>
      <c r="D554" s="203"/>
      <c r="E554" s="215"/>
      <c r="F554" s="85"/>
      <c r="G554" s="254"/>
      <c r="H554" s="251"/>
    </row>
    <row r="555" spans="1:8">
      <c r="A555" s="212"/>
      <c r="B555" s="247"/>
      <c r="C555" s="202"/>
      <c r="D555" s="203"/>
      <c r="E555" s="215"/>
      <c r="F555" s="85"/>
      <c r="G555" s="254"/>
      <c r="H555" s="251"/>
    </row>
    <row r="556" spans="1:8">
      <c r="A556" s="212"/>
      <c r="B556" s="247"/>
      <c r="C556" s="202"/>
      <c r="D556" s="203"/>
      <c r="E556" s="215"/>
      <c r="F556" s="85"/>
      <c r="G556" s="254"/>
      <c r="H556" s="251"/>
    </row>
    <row r="557" spans="1:8">
      <c r="A557" s="212"/>
      <c r="B557" s="247"/>
      <c r="C557" s="202"/>
      <c r="D557" s="203"/>
      <c r="E557" s="215"/>
      <c r="F557" s="85"/>
      <c r="G557" s="254"/>
      <c r="H557" s="251"/>
    </row>
    <row r="558" spans="1:8">
      <c r="A558" s="212"/>
      <c r="B558" s="247"/>
      <c r="C558" s="202"/>
      <c r="D558" s="203"/>
      <c r="E558" s="215"/>
      <c r="F558" s="85"/>
      <c r="G558" s="254"/>
      <c r="H558" s="251"/>
    </row>
    <row r="559" spans="1:8">
      <c r="A559" s="212"/>
      <c r="B559" s="247"/>
      <c r="C559" s="202"/>
      <c r="D559" s="203"/>
      <c r="E559" s="215"/>
      <c r="F559" s="85"/>
      <c r="G559" s="254"/>
      <c r="H559" s="251"/>
    </row>
    <row r="560" spans="1:8">
      <c r="A560" s="212"/>
      <c r="B560" s="247"/>
      <c r="C560" s="202"/>
      <c r="D560" s="203"/>
      <c r="E560" s="215"/>
      <c r="F560" s="85"/>
      <c r="G560" s="254"/>
      <c r="H560" s="251"/>
    </row>
    <row r="561" spans="1:8">
      <c r="A561" s="212"/>
      <c r="B561" s="247"/>
      <c r="C561" s="202"/>
      <c r="D561" s="203"/>
      <c r="E561" s="215"/>
      <c r="F561" s="85"/>
      <c r="G561" s="254"/>
      <c r="H561" s="251"/>
    </row>
    <row r="562" spans="1:7">
      <c r="A562" s="212"/>
      <c r="B562" s="247"/>
      <c r="C562" s="202"/>
      <c r="D562" s="203"/>
      <c r="E562" s="215"/>
      <c r="F562" s="85"/>
      <c r="G562" s="222"/>
    </row>
    <row r="563" spans="1:7">
      <c r="A563" s="212"/>
      <c r="B563" s="247"/>
      <c r="C563" s="202"/>
      <c r="D563" s="203"/>
      <c r="E563" s="215"/>
      <c r="F563" s="85"/>
      <c r="G563" s="222"/>
    </row>
    <row r="564" spans="1:7">
      <c r="A564" s="212"/>
      <c r="B564" s="247"/>
      <c r="C564" s="202"/>
      <c r="D564" s="203"/>
      <c r="E564" s="215"/>
      <c r="F564" s="85"/>
      <c r="G564" s="222"/>
    </row>
    <row r="565" spans="1:7">
      <c r="A565" s="212"/>
      <c r="B565" s="247"/>
      <c r="C565" s="202"/>
      <c r="D565" s="203"/>
      <c r="E565" s="215"/>
      <c r="F565" s="85"/>
      <c r="G565" s="222"/>
    </row>
    <row r="566" spans="1:7">
      <c r="A566" s="212"/>
      <c r="B566" s="247"/>
      <c r="C566" s="202"/>
      <c r="D566" s="203"/>
      <c r="E566" s="215"/>
      <c r="F566" s="85"/>
      <c r="G566" s="222"/>
    </row>
    <row r="567" spans="1:7">
      <c r="A567" s="212"/>
      <c r="B567" s="247"/>
      <c r="C567" s="202"/>
      <c r="D567" s="203"/>
      <c r="E567" s="215"/>
      <c r="F567" s="85"/>
      <c r="G567" s="222"/>
    </row>
    <row r="568" spans="1:7">
      <c r="A568" s="212"/>
      <c r="B568" s="247"/>
      <c r="C568" s="202"/>
      <c r="D568" s="203"/>
      <c r="E568" s="215"/>
      <c r="F568" s="85"/>
      <c r="G568" s="222"/>
    </row>
    <row r="569" spans="1:7">
      <c r="A569" s="212"/>
      <c r="B569" s="247"/>
      <c r="C569" s="202"/>
      <c r="D569" s="203"/>
      <c r="E569" s="215"/>
      <c r="F569" s="85"/>
      <c r="G569" s="222"/>
    </row>
    <row r="570" spans="1:7">
      <c r="A570" s="212"/>
      <c r="B570" s="247"/>
      <c r="C570" s="202"/>
      <c r="D570" s="203"/>
      <c r="E570" s="215"/>
      <c r="F570" s="85"/>
      <c r="G570" s="222"/>
    </row>
    <row r="571" spans="1:7">
      <c r="A571" s="212"/>
      <c r="B571" s="247"/>
      <c r="C571" s="202"/>
      <c r="D571" s="203"/>
      <c r="E571" s="215"/>
      <c r="F571" s="85"/>
      <c r="G571" s="222"/>
    </row>
    <row r="572" spans="1:7">
      <c r="A572" s="212"/>
      <c r="B572" s="247"/>
      <c r="C572" s="202"/>
      <c r="D572" s="203"/>
      <c r="E572" s="215"/>
      <c r="F572" s="85"/>
      <c r="G572" s="222"/>
    </row>
    <row r="573" spans="1:7">
      <c r="A573" s="212"/>
      <c r="B573" s="247"/>
      <c r="C573" s="202"/>
      <c r="D573" s="203"/>
      <c r="E573" s="215"/>
      <c r="F573" s="85"/>
      <c r="G573" s="222"/>
    </row>
    <row r="574" spans="1:7">
      <c r="A574" s="212"/>
      <c r="B574" s="247"/>
      <c r="C574" s="202"/>
      <c r="D574" s="203"/>
      <c r="E574" s="215"/>
      <c r="F574" s="85"/>
      <c r="G574" s="222"/>
    </row>
    <row r="575" spans="1:7">
      <c r="A575" s="212"/>
      <c r="B575" s="247"/>
      <c r="C575" s="202"/>
      <c r="D575" s="203"/>
      <c r="E575" s="215"/>
      <c r="F575" s="85"/>
      <c r="G575" s="222"/>
    </row>
    <row r="576" spans="1:7">
      <c r="A576" s="212"/>
      <c r="B576" s="247"/>
      <c r="C576" s="202"/>
      <c r="D576" s="203"/>
      <c r="E576" s="215"/>
      <c r="F576" s="85"/>
      <c r="G576" s="222"/>
    </row>
    <row r="577" spans="1:7">
      <c r="A577" s="212"/>
      <c r="B577" s="247"/>
      <c r="C577" s="202"/>
      <c r="D577" s="203"/>
      <c r="E577" s="215"/>
      <c r="F577" s="85"/>
      <c r="G577" s="222"/>
    </row>
    <row r="578" spans="1:7">
      <c r="A578" s="212"/>
      <c r="B578" s="247"/>
      <c r="C578" s="202"/>
      <c r="D578" s="203"/>
      <c r="E578" s="215"/>
      <c r="F578" s="85"/>
      <c r="G578" s="222"/>
    </row>
    <row r="579" spans="1:7">
      <c r="A579" s="212"/>
      <c r="B579" s="247"/>
      <c r="C579" s="202"/>
      <c r="D579" s="203"/>
      <c r="E579" s="215"/>
      <c r="F579" s="85"/>
      <c r="G579" s="222"/>
    </row>
    <row r="580" spans="1:7">
      <c r="A580" s="212"/>
      <c r="B580" s="247"/>
      <c r="C580" s="202"/>
      <c r="D580" s="203"/>
      <c r="E580" s="215"/>
      <c r="F580" s="85"/>
      <c r="G580" s="222"/>
    </row>
    <row r="581" spans="1:7">
      <c r="A581" s="212"/>
      <c r="B581" s="247"/>
      <c r="C581" s="202"/>
      <c r="D581" s="203"/>
      <c r="E581" s="215"/>
      <c r="F581" s="85"/>
      <c r="G581" s="222"/>
    </row>
    <row r="582" spans="1:7">
      <c r="A582" s="212"/>
      <c r="B582" s="247"/>
      <c r="C582" s="202"/>
      <c r="D582" s="203"/>
      <c r="E582" s="215"/>
      <c r="F582" s="85"/>
      <c r="G582" s="222"/>
    </row>
    <row r="583" spans="1:7">
      <c r="A583" s="212"/>
      <c r="B583" s="247"/>
      <c r="C583" s="202"/>
      <c r="D583" s="203"/>
      <c r="E583" s="215"/>
      <c r="F583" s="85"/>
      <c r="G583" s="222"/>
    </row>
    <row r="584" spans="1:7">
      <c r="A584" s="212"/>
      <c r="B584" s="247"/>
      <c r="C584" s="202"/>
      <c r="D584" s="203"/>
      <c r="E584" s="215"/>
      <c r="F584" s="85"/>
      <c r="G584" s="222"/>
    </row>
    <row r="585" spans="1:7">
      <c r="A585" s="212"/>
      <c r="B585" s="247"/>
      <c r="C585" s="202"/>
      <c r="D585" s="203"/>
      <c r="E585" s="215"/>
      <c r="F585" s="85"/>
      <c r="G585" s="222"/>
    </row>
    <row r="586" spans="1:7">
      <c r="A586" s="212"/>
      <c r="B586" s="247"/>
      <c r="C586" s="202"/>
      <c r="D586" s="203"/>
      <c r="E586" s="215"/>
      <c r="F586" s="85"/>
      <c r="G586" s="222"/>
    </row>
    <row r="587" spans="1:7">
      <c r="A587" s="212"/>
      <c r="B587" s="247"/>
      <c r="C587" s="202"/>
      <c r="D587" s="203"/>
      <c r="E587" s="215"/>
      <c r="F587" s="85"/>
      <c r="G587" s="222"/>
    </row>
    <row r="588" spans="1:7">
      <c r="A588" s="212"/>
      <c r="B588" s="247"/>
      <c r="C588" s="202"/>
      <c r="D588" s="203"/>
      <c r="E588" s="215"/>
      <c r="F588" s="85"/>
      <c r="G588" s="222"/>
    </row>
    <row r="589" spans="1:7">
      <c r="A589" s="212"/>
      <c r="B589" s="247"/>
      <c r="C589" s="202"/>
      <c r="D589" s="203"/>
      <c r="E589" s="215"/>
      <c r="F589" s="85"/>
      <c r="G589" s="222"/>
    </row>
    <row r="590" spans="1:7">
      <c r="A590" s="212"/>
      <c r="B590" s="247"/>
      <c r="C590" s="202"/>
      <c r="D590" s="203"/>
      <c r="E590" s="215"/>
      <c r="F590" s="85"/>
      <c r="G590" s="222"/>
    </row>
    <row r="591" spans="1:7">
      <c r="A591" s="212"/>
      <c r="B591" s="247"/>
      <c r="C591" s="202"/>
      <c r="D591" s="203"/>
      <c r="E591" s="215"/>
      <c r="F591" s="85"/>
      <c r="G591" s="222"/>
    </row>
    <row r="592" spans="1:7">
      <c r="A592" s="212"/>
      <c r="B592" s="247"/>
      <c r="C592" s="202"/>
      <c r="D592" s="203"/>
      <c r="E592" s="215"/>
      <c r="F592" s="85"/>
      <c r="G592" s="222"/>
    </row>
    <row r="593" spans="1:7">
      <c r="A593" s="212"/>
      <c r="B593" s="247"/>
      <c r="C593" s="202"/>
      <c r="D593" s="203"/>
      <c r="E593" s="215"/>
      <c r="F593" s="85"/>
      <c r="G593" s="222"/>
    </row>
    <row r="594" spans="1:7">
      <c r="A594" s="212"/>
      <c r="B594" s="247"/>
      <c r="C594" s="202"/>
      <c r="D594" s="203"/>
      <c r="E594" s="215"/>
      <c r="F594" s="85"/>
      <c r="G594" s="222"/>
    </row>
    <row r="595" spans="1:7">
      <c r="A595" s="212"/>
      <c r="B595" s="247"/>
      <c r="C595" s="202"/>
      <c r="D595" s="203"/>
      <c r="E595" s="215"/>
      <c r="F595" s="85"/>
      <c r="G595" s="255"/>
    </row>
    <row r="596" spans="1:7">
      <c r="A596" s="212"/>
      <c r="B596" s="247"/>
      <c r="C596" s="202"/>
      <c r="D596" s="203"/>
      <c r="E596" s="215"/>
      <c r="F596" s="85"/>
      <c r="G596" s="255"/>
    </row>
    <row r="597" spans="1:7">
      <c r="A597" s="212"/>
      <c r="B597" s="247"/>
      <c r="C597" s="202"/>
      <c r="D597" s="203"/>
      <c r="E597" s="215"/>
      <c r="F597" s="85"/>
      <c r="G597" s="255"/>
    </row>
    <row r="598" spans="1:7">
      <c r="A598" s="212"/>
      <c r="B598" s="247"/>
      <c r="C598" s="202"/>
      <c r="D598" s="203"/>
      <c r="E598" s="215"/>
      <c r="F598" s="85"/>
      <c r="G598" s="255"/>
    </row>
    <row r="599" spans="1:7">
      <c r="A599" s="212"/>
      <c r="B599" s="247"/>
      <c r="C599" s="202"/>
      <c r="D599" s="203"/>
      <c r="E599" s="215"/>
      <c r="F599" s="85"/>
      <c r="G599" s="255"/>
    </row>
    <row r="600" spans="1:7">
      <c r="A600" s="212"/>
      <c r="B600" s="247"/>
      <c r="C600" s="202"/>
      <c r="D600" s="203"/>
      <c r="E600" s="215"/>
      <c r="F600" s="85"/>
      <c r="G600" s="255"/>
    </row>
    <row r="601" spans="1:7">
      <c r="A601" s="212"/>
      <c r="B601" s="247"/>
      <c r="C601" s="202"/>
      <c r="D601" s="203"/>
      <c r="E601" s="215"/>
      <c r="F601" s="85"/>
      <c r="G601" s="255"/>
    </row>
    <row r="602" spans="1:7">
      <c r="A602" s="212"/>
      <c r="B602" s="247"/>
      <c r="C602" s="202"/>
      <c r="D602" s="203"/>
      <c r="E602" s="215"/>
      <c r="F602" s="85"/>
      <c r="G602" s="255"/>
    </row>
    <row r="603" spans="1:7">
      <c r="A603" s="212"/>
      <c r="B603" s="247"/>
      <c r="C603" s="202"/>
      <c r="D603" s="203"/>
      <c r="E603" s="215"/>
      <c r="F603" s="85"/>
      <c r="G603" s="255"/>
    </row>
    <row r="604" spans="1:7">
      <c r="A604" s="212"/>
      <c r="B604" s="247"/>
      <c r="C604" s="202"/>
      <c r="D604" s="203"/>
      <c r="E604" s="215"/>
      <c r="F604" s="85"/>
      <c r="G604" s="255"/>
    </row>
    <row r="605" spans="1:7">
      <c r="A605" s="212"/>
      <c r="B605" s="247"/>
      <c r="C605" s="202"/>
      <c r="D605" s="203"/>
      <c r="E605" s="215"/>
      <c r="F605" s="85"/>
      <c r="G605" s="255"/>
    </row>
    <row r="606" spans="1:7">
      <c r="A606" s="212"/>
      <c r="B606" s="247"/>
      <c r="C606" s="202"/>
      <c r="D606" s="203"/>
      <c r="E606" s="215"/>
      <c r="F606" s="85"/>
      <c r="G606" s="255"/>
    </row>
    <row r="607" spans="1:7">
      <c r="A607" s="212"/>
      <c r="B607" s="247"/>
      <c r="C607" s="202"/>
      <c r="D607" s="203"/>
      <c r="E607" s="215"/>
      <c r="F607" s="85"/>
      <c r="G607" s="255"/>
    </row>
    <row r="608" spans="1:7">
      <c r="A608" s="212"/>
      <c r="B608" s="247"/>
      <c r="C608" s="202"/>
      <c r="D608" s="203"/>
      <c r="E608" s="215"/>
      <c r="F608" s="85"/>
      <c r="G608" s="255"/>
    </row>
    <row r="609" spans="1:7">
      <c r="A609" s="212"/>
      <c r="B609" s="247"/>
      <c r="C609" s="202"/>
      <c r="D609" s="203"/>
      <c r="E609" s="215"/>
      <c r="F609" s="85"/>
      <c r="G609" s="255"/>
    </row>
    <row r="610" spans="1:7">
      <c r="A610" s="212"/>
      <c r="B610" s="247"/>
      <c r="C610" s="202"/>
      <c r="D610" s="203"/>
      <c r="E610" s="215"/>
      <c r="F610" s="85"/>
      <c r="G610" s="255"/>
    </row>
    <row r="611" spans="1:7">
      <c r="A611" s="212"/>
      <c r="B611" s="247"/>
      <c r="C611" s="202"/>
      <c r="D611" s="203"/>
      <c r="E611" s="215"/>
      <c r="F611" s="85"/>
      <c r="G611" s="255"/>
    </row>
    <row r="612" spans="1:7">
      <c r="A612" s="212"/>
      <c r="B612" s="247"/>
      <c r="C612" s="202"/>
      <c r="D612" s="203"/>
      <c r="E612" s="215"/>
      <c r="F612" s="85"/>
      <c r="G612" s="255"/>
    </row>
    <row r="613" spans="1:7">
      <c r="A613" s="212"/>
      <c r="B613" s="247"/>
      <c r="C613" s="202"/>
      <c r="D613" s="203"/>
      <c r="E613" s="215"/>
      <c r="F613" s="85"/>
      <c r="G613" s="255"/>
    </row>
    <row r="614" spans="1:7">
      <c r="A614" s="212"/>
      <c r="B614" s="247"/>
      <c r="C614" s="202"/>
      <c r="D614" s="203"/>
      <c r="E614" s="215"/>
      <c r="F614" s="85"/>
      <c r="G614" s="255"/>
    </row>
    <row r="615" spans="1:7">
      <c r="A615" s="212"/>
      <c r="B615" s="247"/>
      <c r="C615" s="202"/>
      <c r="D615" s="203"/>
      <c r="E615" s="215"/>
      <c r="F615" s="85"/>
      <c r="G615" s="255"/>
    </row>
    <row r="616" spans="1:7">
      <c r="A616" s="212"/>
      <c r="B616" s="247"/>
      <c r="C616" s="202"/>
      <c r="D616" s="203"/>
      <c r="E616" s="215"/>
      <c r="F616" s="85"/>
      <c r="G616" s="255"/>
    </row>
    <row r="617" spans="1:7">
      <c r="A617" s="212"/>
      <c r="B617" s="247"/>
      <c r="C617" s="202"/>
      <c r="D617" s="203"/>
      <c r="E617" s="215"/>
      <c r="F617" s="85"/>
      <c r="G617" s="255"/>
    </row>
    <row r="618" spans="1:7">
      <c r="A618" s="212"/>
      <c r="B618" s="247"/>
      <c r="C618" s="202"/>
      <c r="D618" s="203"/>
      <c r="E618" s="215"/>
      <c r="F618" s="85"/>
      <c r="G618" s="255"/>
    </row>
    <row r="619" spans="1:7">
      <c r="A619" s="212"/>
      <c r="B619" s="247"/>
      <c r="C619" s="202"/>
      <c r="D619" s="203"/>
      <c r="E619" s="215"/>
      <c r="F619" s="85"/>
      <c r="G619" s="255"/>
    </row>
    <row r="620" spans="1:7">
      <c r="A620" s="212"/>
      <c r="B620" s="247"/>
      <c r="C620" s="202"/>
      <c r="D620" s="203"/>
      <c r="E620" s="215"/>
      <c r="F620" s="85"/>
      <c r="G620" s="255"/>
    </row>
    <row r="621" spans="1:7">
      <c r="A621" s="212"/>
      <c r="B621" s="247"/>
      <c r="C621" s="202"/>
      <c r="D621" s="203"/>
      <c r="E621" s="215"/>
      <c r="F621" s="85"/>
      <c r="G621" s="255"/>
    </row>
    <row r="622" spans="1:7">
      <c r="A622" s="212"/>
      <c r="B622" s="247"/>
      <c r="C622" s="202"/>
      <c r="D622" s="203"/>
      <c r="E622" s="215"/>
      <c r="F622" s="85"/>
      <c r="G622" s="255"/>
    </row>
    <row r="623" spans="1:7">
      <c r="A623" s="212"/>
      <c r="B623" s="247"/>
      <c r="C623" s="202"/>
      <c r="D623" s="203"/>
      <c r="E623" s="215"/>
      <c r="F623" s="85"/>
      <c r="G623" s="255"/>
    </row>
    <row r="624" spans="1:7">
      <c r="A624" s="212"/>
      <c r="B624" s="247"/>
      <c r="C624" s="202"/>
      <c r="D624" s="203"/>
      <c r="E624" s="215"/>
      <c r="F624" s="85"/>
      <c r="G624" s="255"/>
    </row>
    <row r="625" spans="1:7">
      <c r="A625" s="212"/>
      <c r="B625" s="247"/>
      <c r="C625" s="202"/>
      <c r="D625" s="203"/>
      <c r="E625" s="215"/>
      <c r="F625" s="85"/>
      <c r="G625" s="255"/>
    </row>
    <row r="626" spans="1:7">
      <c r="A626" s="212"/>
      <c r="B626" s="247"/>
      <c r="C626" s="202"/>
      <c r="D626" s="203"/>
      <c r="E626" s="215"/>
      <c r="F626" s="85"/>
      <c r="G626" s="255"/>
    </row>
    <row r="627" spans="1:7">
      <c r="A627" s="212"/>
      <c r="B627" s="247"/>
      <c r="C627" s="202"/>
      <c r="D627" s="203"/>
      <c r="E627" s="215"/>
      <c r="F627" s="85"/>
      <c r="G627" s="255"/>
    </row>
    <row r="628" spans="1:7">
      <c r="A628" s="212"/>
      <c r="B628" s="247"/>
      <c r="C628" s="202"/>
      <c r="D628" s="203"/>
      <c r="E628" s="215"/>
      <c r="F628" s="85"/>
      <c r="G628" s="255"/>
    </row>
    <row r="629" spans="1:7">
      <c r="A629" s="212"/>
      <c r="B629" s="247"/>
      <c r="C629" s="202"/>
      <c r="D629" s="203"/>
      <c r="E629" s="215"/>
      <c r="F629" s="85"/>
      <c r="G629" s="255"/>
    </row>
    <row r="630" spans="1:7">
      <c r="A630" s="212"/>
      <c r="B630" s="247"/>
      <c r="C630" s="202"/>
      <c r="D630" s="203"/>
      <c r="E630" s="215"/>
      <c r="F630" s="85"/>
      <c r="G630" s="255"/>
    </row>
    <row r="631" spans="1:7">
      <c r="A631" s="212"/>
      <c r="B631" s="247"/>
      <c r="C631" s="202"/>
      <c r="D631" s="203"/>
      <c r="E631" s="215"/>
      <c r="F631" s="85"/>
      <c r="G631" s="255"/>
    </row>
    <row r="632" spans="1:7">
      <c r="A632" s="212"/>
      <c r="B632" s="247"/>
      <c r="C632" s="202"/>
      <c r="D632" s="203"/>
      <c r="E632" s="215"/>
      <c r="F632" s="85"/>
      <c r="G632" s="255"/>
    </row>
    <row r="633" spans="1:7">
      <c r="A633" s="212"/>
      <c r="B633" s="247"/>
      <c r="C633" s="202"/>
      <c r="D633" s="203"/>
      <c r="E633" s="215"/>
      <c r="F633" s="85"/>
      <c r="G633" s="255"/>
    </row>
    <row r="634" spans="1:7">
      <c r="A634" s="212"/>
      <c r="B634" s="247"/>
      <c r="C634" s="202"/>
      <c r="D634" s="203"/>
      <c r="E634" s="215"/>
      <c r="F634" s="85"/>
      <c r="G634" s="255"/>
    </row>
    <row r="635" spans="1:7">
      <c r="A635" s="212"/>
      <c r="B635" s="247"/>
      <c r="C635" s="202"/>
      <c r="D635" s="203"/>
      <c r="E635" s="215"/>
      <c r="F635" s="85"/>
      <c r="G635" s="255"/>
    </row>
    <row r="636" spans="1:7">
      <c r="A636" s="212"/>
      <c r="B636" s="247"/>
      <c r="C636" s="202"/>
      <c r="D636" s="203"/>
      <c r="E636" s="215"/>
      <c r="F636" s="85"/>
      <c r="G636" s="255"/>
    </row>
    <row r="637" spans="1:7">
      <c r="A637" s="212"/>
      <c r="B637" s="247"/>
      <c r="C637" s="202"/>
      <c r="D637" s="203"/>
      <c r="E637" s="215"/>
      <c r="F637" s="85"/>
      <c r="G637" s="255"/>
    </row>
    <row r="638" spans="1:7">
      <c r="A638" s="212"/>
      <c r="B638" s="247"/>
      <c r="C638" s="202"/>
      <c r="D638" s="203"/>
      <c r="E638" s="215"/>
      <c r="F638" s="85"/>
      <c r="G638" s="255"/>
    </row>
    <row r="639" spans="1:7">
      <c r="A639" s="212"/>
      <c r="B639" s="247"/>
      <c r="C639" s="202"/>
      <c r="D639" s="203"/>
      <c r="E639" s="215"/>
      <c r="F639" s="85"/>
      <c r="G639" s="255"/>
    </row>
    <row r="640" spans="1:7">
      <c r="A640" s="212"/>
      <c r="B640" s="247"/>
      <c r="C640" s="202"/>
      <c r="D640" s="203"/>
      <c r="E640" s="215"/>
      <c r="F640" s="85"/>
      <c r="G640" s="255"/>
    </row>
    <row r="641" spans="1:7">
      <c r="A641" s="212"/>
      <c r="B641" s="247"/>
      <c r="C641" s="202"/>
      <c r="D641" s="203"/>
      <c r="E641" s="215"/>
      <c r="F641" s="85"/>
      <c r="G641" s="255"/>
    </row>
    <row r="642" spans="1:7">
      <c r="A642" s="212"/>
      <c r="B642" s="247"/>
      <c r="C642" s="202"/>
      <c r="D642" s="203"/>
      <c r="E642" s="215"/>
      <c r="F642" s="85"/>
      <c r="G642" s="255"/>
    </row>
    <row r="643" spans="1:7">
      <c r="A643" s="212"/>
      <c r="B643" s="247"/>
      <c r="C643" s="202"/>
      <c r="D643" s="203"/>
      <c r="E643" s="215"/>
      <c r="F643" s="85"/>
      <c r="G643" s="255"/>
    </row>
    <row r="644" spans="1:7">
      <c r="A644" s="212"/>
      <c r="B644" s="247"/>
      <c r="C644" s="202"/>
      <c r="D644" s="203"/>
      <c r="E644" s="215"/>
      <c r="F644" s="85"/>
      <c r="G644" s="255"/>
    </row>
    <row r="645" spans="1:7">
      <c r="A645" s="212"/>
      <c r="B645" s="247"/>
      <c r="C645" s="202"/>
      <c r="D645" s="203"/>
      <c r="E645" s="215"/>
      <c r="F645" s="85"/>
      <c r="G645" s="255"/>
    </row>
    <row r="646" spans="1:7">
      <c r="A646" s="212"/>
      <c r="B646" s="247"/>
      <c r="C646" s="202"/>
      <c r="D646" s="203"/>
      <c r="E646" s="215"/>
      <c r="F646" s="85"/>
      <c r="G646" s="255"/>
    </row>
    <row r="647" spans="1:7">
      <c r="A647" s="212"/>
      <c r="B647" s="247"/>
      <c r="C647" s="202"/>
      <c r="D647" s="203"/>
      <c r="E647" s="215"/>
      <c r="F647" s="85"/>
      <c r="G647" s="255"/>
    </row>
    <row r="648" spans="1:7">
      <c r="A648" s="212"/>
      <c r="B648" s="247"/>
      <c r="C648" s="202"/>
      <c r="D648" s="203"/>
      <c r="E648" s="215"/>
      <c r="F648" s="85"/>
      <c r="G648" s="255"/>
    </row>
    <row r="649" spans="1:7">
      <c r="A649" s="212"/>
      <c r="B649" s="247"/>
      <c r="C649" s="202"/>
      <c r="D649" s="203"/>
      <c r="E649" s="215"/>
      <c r="F649" s="85"/>
      <c r="G649" s="255"/>
    </row>
    <row r="650" spans="1:7">
      <c r="A650" s="212"/>
      <c r="B650" s="247"/>
      <c r="C650" s="202"/>
      <c r="D650" s="203"/>
      <c r="E650" s="215"/>
      <c r="F650" s="85"/>
      <c r="G650" s="255"/>
    </row>
    <row r="651" spans="1:7">
      <c r="A651" s="212"/>
      <c r="B651" s="247"/>
      <c r="C651" s="202"/>
      <c r="D651" s="203"/>
      <c r="E651" s="215"/>
      <c r="F651" s="85"/>
      <c r="G651" s="255"/>
    </row>
    <row r="652" spans="1:7">
      <c r="A652" s="212"/>
      <c r="B652" s="247"/>
      <c r="C652" s="202"/>
      <c r="D652" s="203"/>
      <c r="E652" s="215"/>
      <c r="F652" s="85"/>
      <c r="G652" s="255"/>
    </row>
    <row r="653" spans="1:7">
      <c r="A653" s="212"/>
      <c r="B653" s="247"/>
      <c r="C653" s="202"/>
      <c r="D653" s="203"/>
      <c r="E653" s="215"/>
      <c r="F653" s="85"/>
      <c r="G653" s="255"/>
    </row>
    <row r="654" spans="1:7">
      <c r="A654" s="212"/>
      <c r="B654" s="247"/>
      <c r="C654" s="202"/>
      <c r="D654" s="203"/>
      <c r="E654" s="215"/>
      <c r="F654" s="85"/>
      <c r="G654" s="255"/>
    </row>
    <row r="655" spans="1:7">
      <c r="A655" s="212"/>
      <c r="B655" s="247"/>
      <c r="C655" s="202"/>
      <c r="D655" s="203"/>
      <c r="E655" s="215"/>
      <c r="F655" s="85"/>
      <c r="G655" s="255"/>
    </row>
    <row r="656" spans="1:7">
      <c r="A656" s="212"/>
      <c r="B656" s="247"/>
      <c r="C656" s="202"/>
      <c r="D656" s="203"/>
      <c r="E656" s="215"/>
      <c r="F656" s="85"/>
      <c r="G656" s="255"/>
    </row>
    <row r="657" spans="1:7">
      <c r="A657" s="212"/>
      <c r="B657" s="247"/>
      <c r="C657" s="202"/>
      <c r="D657" s="203"/>
      <c r="E657" s="215"/>
      <c r="F657" s="85"/>
      <c r="G657" s="255"/>
    </row>
    <row r="658" spans="1:7">
      <c r="A658" s="212"/>
      <c r="B658" s="247"/>
      <c r="C658" s="202"/>
      <c r="D658" s="203"/>
      <c r="E658" s="215"/>
      <c r="F658" s="85"/>
      <c r="G658" s="255"/>
    </row>
    <row r="659" spans="1:7">
      <c r="A659" s="212"/>
      <c r="B659" s="247"/>
      <c r="C659" s="202"/>
      <c r="D659" s="203"/>
      <c r="E659" s="215"/>
      <c r="F659" s="85"/>
      <c r="G659" s="255"/>
    </row>
    <row r="660" spans="1:7">
      <c r="A660" s="212"/>
      <c r="B660" s="247"/>
      <c r="C660" s="202"/>
      <c r="D660" s="203"/>
      <c r="E660" s="215"/>
      <c r="F660" s="85"/>
      <c r="G660" s="255"/>
    </row>
    <row r="661" spans="1:7">
      <c r="A661" s="212"/>
      <c r="B661" s="247"/>
      <c r="C661" s="202"/>
      <c r="D661" s="203"/>
      <c r="E661" s="215"/>
      <c r="F661" s="85"/>
      <c r="G661" s="255"/>
    </row>
    <row r="662" spans="1:7">
      <c r="A662" s="212"/>
      <c r="B662" s="247"/>
      <c r="C662" s="202"/>
      <c r="D662" s="203"/>
      <c r="E662" s="215"/>
      <c r="F662" s="85"/>
      <c r="G662" s="255"/>
    </row>
    <row r="663" spans="1:7">
      <c r="A663" s="200"/>
      <c r="B663" s="232"/>
      <c r="C663" s="213"/>
      <c r="D663" s="203"/>
      <c r="E663" s="256"/>
      <c r="F663" s="85"/>
      <c r="G663" s="255"/>
    </row>
    <row r="664" spans="1:7">
      <c r="A664" s="200"/>
      <c r="B664" s="232"/>
      <c r="C664" s="213"/>
      <c r="D664" s="203"/>
      <c r="E664" s="256"/>
      <c r="F664" s="256"/>
      <c r="G664" s="255"/>
    </row>
    <row r="665" spans="1:7">
      <c r="A665" s="200"/>
      <c r="B665" s="232"/>
      <c r="C665" s="213"/>
      <c r="D665" s="203"/>
      <c r="E665" s="256"/>
      <c r="F665" s="256"/>
      <c r="G665" s="255"/>
    </row>
    <row r="666" spans="1:7">
      <c r="A666" s="200"/>
      <c r="B666" s="232"/>
      <c r="C666" s="213"/>
      <c r="D666" s="203"/>
      <c r="E666" s="256"/>
      <c r="F666" s="256"/>
      <c r="G666" s="255"/>
    </row>
    <row r="667" spans="1:7">
      <c r="A667" s="200"/>
      <c r="B667" s="232"/>
      <c r="C667" s="213"/>
      <c r="D667" s="203"/>
      <c r="E667" s="257"/>
      <c r="F667" s="256"/>
      <c r="G667" s="255"/>
    </row>
    <row r="668" spans="1:7">
      <c r="A668" s="200"/>
      <c r="B668" s="232"/>
      <c r="C668" s="213"/>
      <c r="D668" s="203"/>
      <c r="E668" s="257"/>
      <c r="F668" s="256"/>
      <c r="G668" s="255"/>
    </row>
    <row r="669" spans="1:7">
      <c r="A669" s="200"/>
      <c r="B669" s="232"/>
      <c r="C669" s="213"/>
      <c r="D669" s="203"/>
      <c r="E669" s="257"/>
      <c r="F669" s="256"/>
      <c r="G669" s="255"/>
    </row>
    <row r="670" spans="1:9">
      <c r="A670" s="200"/>
      <c r="B670" s="232"/>
      <c r="C670" s="213"/>
      <c r="D670" s="203"/>
      <c r="E670" s="227"/>
      <c r="F670" s="227"/>
      <c r="G670" s="228">
        <f>SUM(G2:G669)</f>
        <v>37122470</v>
      </c>
      <c r="H670" s="228"/>
      <c r="I670" s="229"/>
    </row>
    <row r="671" spans="7:8">
      <c r="G671" s="195"/>
      <c r="H671" s="195"/>
    </row>
    <row r="673" spans="7:7">
      <c r="G673" s="229"/>
    </row>
  </sheetData>
  <mergeCells count="126">
    <mergeCell ref="A2:A23"/>
    <mergeCell ref="A24:A31"/>
    <mergeCell ref="A32:A53"/>
    <mergeCell ref="A54:A66"/>
    <mergeCell ref="A67:A88"/>
    <mergeCell ref="A89:A103"/>
    <mergeCell ref="A104:A125"/>
    <mergeCell ref="A126:A131"/>
    <mergeCell ref="A132:A152"/>
    <mergeCell ref="A153:A156"/>
    <mergeCell ref="A157:A178"/>
    <mergeCell ref="A179:A190"/>
    <mergeCell ref="A191:A212"/>
    <mergeCell ref="A213:A219"/>
    <mergeCell ref="A220:A241"/>
    <mergeCell ref="A242:A260"/>
    <mergeCell ref="A261:A279"/>
    <mergeCell ref="A280:A301"/>
    <mergeCell ref="A302:A310"/>
    <mergeCell ref="A311:A332"/>
    <mergeCell ref="A333:A339"/>
    <mergeCell ref="A340:A361"/>
    <mergeCell ref="A362:A375"/>
    <mergeCell ref="A376:A395"/>
    <mergeCell ref="A396:A405"/>
    <mergeCell ref="A406:A425"/>
    <mergeCell ref="A426:A431"/>
    <mergeCell ref="A432:A453"/>
    <mergeCell ref="A454:A473"/>
    <mergeCell ref="A474:A476"/>
    <mergeCell ref="A477:A498"/>
    <mergeCell ref="A499:A504"/>
    <mergeCell ref="B2:B23"/>
    <mergeCell ref="B24:B31"/>
    <mergeCell ref="B32:B53"/>
    <mergeCell ref="B54:B66"/>
    <mergeCell ref="B67:B88"/>
    <mergeCell ref="B89:B103"/>
    <mergeCell ref="B104:B125"/>
    <mergeCell ref="B126:B131"/>
    <mergeCell ref="B132:B152"/>
    <mergeCell ref="B153:B156"/>
    <mergeCell ref="B157:B178"/>
    <mergeCell ref="B179:B190"/>
    <mergeCell ref="B191:B212"/>
    <mergeCell ref="B213:B219"/>
    <mergeCell ref="B220:B241"/>
    <mergeCell ref="B242:B260"/>
    <mergeCell ref="B261:B279"/>
    <mergeCell ref="B280:B301"/>
    <mergeCell ref="B302:B310"/>
    <mergeCell ref="B311:B332"/>
    <mergeCell ref="B333:B339"/>
    <mergeCell ref="B340:B361"/>
    <mergeCell ref="B362:B375"/>
    <mergeCell ref="B376:B395"/>
    <mergeCell ref="B396:B405"/>
    <mergeCell ref="B406:B425"/>
    <mergeCell ref="B426:B431"/>
    <mergeCell ref="B432:B453"/>
    <mergeCell ref="B454:B473"/>
    <mergeCell ref="B474:B476"/>
    <mergeCell ref="B477:B498"/>
    <mergeCell ref="B499:B504"/>
    <mergeCell ref="G2:G23"/>
    <mergeCell ref="G24:G31"/>
    <mergeCell ref="G32:G53"/>
    <mergeCell ref="G54:G66"/>
    <mergeCell ref="G67:G88"/>
    <mergeCell ref="G89:G103"/>
    <mergeCell ref="G104:G125"/>
    <mergeCell ref="G126:G131"/>
    <mergeCell ref="G132:G152"/>
    <mergeCell ref="G153:G156"/>
    <mergeCell ref="G157:G178"/>
    <mergeCell ref="G179:G190"/>
    <mergeCell ref="G191:G212"/>
    <mergeCell ref="G213:G219"/>
    <mergeCell ref="G220:G241"/>
    <mergeCell ref="G242:G260"/>
    <mergeCell ref="G261:G279"/>
    <mergeCell ref="G280:G301"/>
    <mergeCell ref="G302:G310"/>
    <mergeCell ref="G311:G332"/>
    <mergeCell ref="G333:G339"/>
    <mergeCell ref="G340:G361"/>
    <mergeCell ref="G362:G375"/>
    <mergeCell ref="G376:G395"/>
    <mergeCell ref="G396:G405"/>
    <mergeCell ref="G406:G425"/>
    <mergeCell ref="G426:G431"/>
    <mergeCell ref="G432:G453"/>
    <mergeCell ref="G454:G473"/>
    <mergeCell ref="G474:G476"/>
    <mergeCell ref="G477:G498"/>
    <mergeCell ref="G499:G504"/>
    <mergeCell ref="H2:H23"/>
    <mergeCell ref="H24:H31"/>
    <mergeCell ref="H32:H53"/>
    <mergeCell ref="H54:H66"/>
    <mergeCell ref="H67:H88"/>
    <mergeCell ref="H89:H103"/>
    <mergeCell ref="H104:H125"/>
    <mergeCell ref="H126:H131"/>
    <mergeCell ref="H132:H152"/>
    <mergeCell ref="H153:H156"/>
    <mergeCell ref="H157:H178"/>
    <mergeCell ref="H179:H190"/>
    <mergeCell ref="H191:H212"/>
    <mergeCell ref="H213:H219"/>
    <mergeCell ref="H220:H241"/>
    <mergeCell ref="H242:H260"/>
    <mergeCell ref="H261:H279"/>
    <mergeCell ref="H280:H301"/>
    <mergeCell ref="H302:H310"/>
    <mergeCell ref="H311:H332"/>
    <mergeCell ref="H333:H339"/>
    <mergeCell ref="H340:H361"/>
    <mergeCell ref="H362:H375"/>
    <mergeCell ref="H376:H395"/>
    <mergeCell ref="H396:H405"/>
    <mergeCell ref="H406:H425"/>
    <mergeCell ref="H426:H431"/>
    <mergeCell ref="H432:H453"/>
    <mergeCell ref="H454:H473"/>
    <mergeCell ref="H474:H47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zoomScale="111" zoomScaleNormal="111" workbookViewId="0">
      <selection activeCell="A7" sqref="A7"/>
    </sheetView>
  </sheetViews>
  <sheetFormatPr defaultColWidth="9.140625" defaultRowHeight="17.6"/>
  <cols>
    <col min="1" max="1" width="12.6875" style="194" customWidth="1"/>
    <col min="2" max="2" width="16" style="195" customWidth="1"/>
    <col min="3" max="3" width="38.25" style="196" customWidth="1"/>
    <col min="4" max="4" width="9.140625" style="195"/>
    <col min="5" max="5" width="13.3828125" style="193" customWidth="1"/>
    <col min="6" max="6" width="13.625" style="193" customWidth="1"/>
    <col min="7" max="7" width="13.75" style="193" customWidth="1"/>
    <col min="8" max="8" width="29.25" style="193" customWidth="1"/>
    <col min="9" max="9" width="14.9375" style="193"/>
    <col min="10" max="16384" width="9.140625" style="193"/>
  </cols>
  <sheetData>
    <row r="1" s="11" customFormat="1" ht="20.4" spans="1:8">
      <c r="A1" s="197" t="s">
        <v>0</v>
      </c>
      <c r="B1" s="198" t="s">
        <v>86</v>
      </c>
      <c r="C1" s="198" t="s">
        <v>1</v>
      </c>
      <c r="D1" s="199" t="s">
        <v>2</v>
      </c>
      <c r="E1" s="214" t="s">
        <v>3</v>
      </c>
      <c r="F1" s="214" t="s">
        <v>4</v>
      </c>
      <c r="G1" s="214" t="s">
        <v>5</v>
      </c>
      <c r="H1" s="214" t="s">
        <v>185</v>
      </c>
    </row>
    <row r="2" s="193" customFormat="1" ht="39" customHeight="1" spans="1:8">
      <c r="A2" s="200">
        <v>46055</v>
      </c>
      <c r="B2" s="201" t="s">
        <v>186</v>
      </c>
      <c r="C2" s="202" t="s">
        <v>187</v>
      </c>
      <c r="D2" s="203">
        <v>4.6</v>
      </c>
      <c r="E2" s="215">
        <v>120000</v>
      </c>
      <c r="F2" s="215">
        <f t="shared" ref="F2:F7" si="0">E2*D2</f>
        <v>552000</v>
      </c>
      <c r="G2" s="216">
        <f>SUM(F2:F4)</f>
        <v>2982000</v>
      </c>
      <c r="H2" s="217"/>
    </row>
    <row r="3" s="193" customFormat="1" ht="39" customHeight="1" spans="1:8">
      <c r="A3" s="204"/>
      <c r="B3" s="205"/>
      <c r="C3" s="202" t="s">
        <v>188</v>
      </c>
      <c r="D3" s="203">
        <v>18</v>
      </c>
      <c r="E3" s="215">
        <v>100000</v>
      </c>
      <c r="F3" s="215">
        <f t="shared" si="0"/>
        <v>1800000</v>
      </c>
      <c r="G3" s="218"/>
      <c r="H3" s="219"/>
    </row>
    <row r="4" s="193" customFormat="1" ht="39" customHeight="1" spans="1:8">
      <c r="A4" s="206"/>
      <c r="B4" s="207"/>
      <c r="C4" s="202" t="s">
        <v>189</v>
      </c>
      <c r="D4" s="203">
        <v>3</v>
      </c>
      <c r="E4" s="215">
        <v>210000</v>
      </c>
      <c r="F4" s="215">
        <f t="shared" si="0"/>
        <v>630000</v>
      </c>
      <c r="G4" s="220"/>
      <c r="H4" s="221"/>
    </row>
    <row r="5" s="193" customFormat="1" ht="111.8" customHeight="1" spans="1:9">
      <c r="A5" s="208">
        <v>46055</v>
      </c>
      <c r="B5" s="203" t="s">
        <v>190</v>
      </c>
      <c r="C5" s="202" t="s">
        <v>191</v>
      </c>
      <c r="D5" s="203">
        <v>1</v>
      </c>
      <c r="E5" s="215">
        <v>1300000</v>
      </c>
      <c r="F5" s="215">
        <f t="shared" si="0"/>
        <v>1300000</v>
      </c>
      <c r="G5" s="222">
        <f>SUM(F5)</f>
        <v>1300000</v>
      </c>
      <c r="H5" s="223"/>
      <c r="I5" s="229"/>
    </row>
    <row r="6" s="193" customFormat="1" ht="107.8" customHeight="1" spans="1:8">
      <c r="A6" s="208">
        <v>46063</v>
      </c>
      <c r="B6" s="203" t="s">
        <v>192</v>
      </c>
      <c r="C6" s="202" t="s">
        <v>188</v>
      </c>
      <c r="D6" s="203">
        <v>18</v>
      </c>
      <c r="E6" s="215">
        <v>100000</v>
      </c>
      <c r="F6" s="215">
        <f t="shared" si="0"/>
        <v>1800000</v>
      </c>
      <c r="G6" s="222">
        <f>SUM(F6)</f>
        <v>1800000</v>
      </c>
      <c r="H6" s="223"/>
    </row>
    <row r="7" s="193" customFormat="1" ht="107.75" customHeight="1" spans="1:8">
      <c r="A7" s="208">
        <v>46063</v>
      </c>
      <c r="B7" s="203" t="s">
        <v>193</v>
      </c>
      <c r="C7" s="202" t="s">
        <v>194</v>
      </c>
      <c r="D7" s="203">
        <v>3</v>
      </c>
      <c r="E7" s="215">
        <v>380000</v>
      </c>
      <c r="F7" s="215">
        <f t="shared" si="0"/>
        <v>1140000</v>
      </c>
      <c r="G7" s="222">
        <f>SUM(F7)</f>
        <v>1140000</v>
      </c>
      <c r="H7" s="223"/>
    </row>
    <row r="8" s="193" customFormat="1" spans="1:8">
      <c r="A8" s="208"/>
      <c r="B8" s="203"/>
      <c r="C8" s="202"/>
      <c r="D8" s="203"/>
      <c r="E8" s="215"/>
      <c r="F8" s="215"/>
      <c r="G8" s="222"/>
      <c r="H8" s="223"/>
    </row>
    <row r="9" s="193" customFormat="1" spans="1:8">
      <c r="A9" s="208"/>
      <c r="B9" s="203"/>
      <c r="C9" s="202"/>
      <c r="D9" s="203"/>
      <c r="E9" s="215"/>
      <c r="F9" s="215"/>
      <c r="G9" s="222"/>
      <c r="H9" s="223"/>
    </row>
    <row r="10" s="193" customFormat="1" spans="1:8">
      <c r="A10" s="208"/>
      <c r="B10" s="203"/>
      <c r="C10" s="202"/>
      <c r="D10" s="203"/>
      <c r="E10" s="215"/>
      <c r="F10" s="215"/>
      <c r="G10" s="222"/>
      <c r="H10" s="223"/>
    </row>
    <row r="11" s="193" customFormat="1" spans="1:8">
      <c r="A11" s="208"/>
      <c r="B11" s="203"/>
      <c r="C11" s="202"/>
      <c r="D11" s="203"/>
      <c r="E11" s="215"/>
      <c r="F11" s="215"/>
      <c r="G11" s="222"/>
      <c r="H11" s="223"/>
    </row>
    <row r="12" s="193" customFormat="1" spans="1:8">
      <c r="A12" s="208"/>
      <c r="B12" s="203"/>
      <c r="C12" s="202"/>
      <c r="D12" s="203"/>
      <c r="E12" s="215"/>
      <c r="F12" s="215"/>
      <c r="G12" s="222"/>
      <c r="H12" s="223"/>
    </row>
    <row r="13" s="193" customFormat="1" spans="1:8">
      <c r="A13" s="208"/>
      <c r="B13" s="203"/>
      <c r="C13" s="202"/>
      <c r="D13" s="203"/>
      <c r="E13" s="215"/>
      <c r="F13" s="215"/>
      <c r="G13" s="222"/>
      <c r="H13" s="223"/>
    </row>
    <row r="14" s="193" customFormat="1" spans="1:8">
      <c r="A14" s="208"/>
      <c r="B14" s="203"/>
      <c r="C14" s="202"/>
      <c r="D14" s="203"/>
      <c r="E14" s="215"/>
      <c r="F14" s="215"/>
      <c r="G14" s="222"/>
      <c r="H14" s="223"/>
    </row>
    <row r="15" s="193" customFormat="1" spans="1:8">
      <c r="A15" s="208"/>
      <c r="B15" s="203"/>
      <c r="C15" s="202"/>
      <c r="D15" s="203"/>
      <c r="E15" s="215"/>
      <c r="F15" s="215"/>
      <c r="G15" s="222"/>
      <c r="H15" s="223"/>
    </row>
    <row r="16" s="193" customFormat="1" spans="1:8">
      <c r="A16" s="208"/>
      <c r="B16" s="203"/>
      <c r="C16" s="202"/>
      <c r="D16" s="203"/>
      <c r="E16" s="215"/>
      <c r="F16" s="215"/>
      <c r="G16" s="222"/>
      <c r="H16" s="223"/>
    </row>
    <row r="17" s="193" customFormat="1" spans="1:8">
      <c r="A17" s="208"/>
      <c r="B17" s="203"/>
      <c r="C17" s="202"/>
      <c r="D17" s="203"/>
      <c r="E17" s="215"/>
      <c r="F17" s="215"/>
      <c r="G17" s="222"/>
      <c r="H17" s="223"/>
    </row>
    <row r="18" s="193" customFormat="1" spans="1:8">
      <c r="A18" s="208"/>
      <c r="B18" s="203"/>
      <c r="C18" s="202"/>
      <c r="D18" s="203"/>
      <c r="E18" s="215"/>
      <c r="F18" s="215"/>
      <c r="G18" s="222"/>
      <c r="H18" s="223"/>
    </row>
    <row r="19" s="193" customFormat="1" spans="1:8">
      <c r="A19" s="209"/>
      <c r="B19" s="210"/>
      <c r="C19" s="211"/>
      <c r="D19" s="210"/>
      <c r="E19" s="224"/>
      <c r="F19" s="224"/>
      <c r="G19" s="225"/>
      <c r="H19" s="226"/>
    </row>
    <row r="20" s="193" customFormat="1" spans="1:8">
      <c r="A20" s="209"/>
      <c r="B20" s="210"/>
      <c r="C20" s="211"/>
      <c r="D20" s="210"/>
      <c r="E20" s="224"/>
      <c r="F20" s="224"/>
      <c r="G20" s="225"/>
      <c r="H20" s="226"/>
    </row>
    <row r="21" s="193" customFormat="1" spans="1:9">
      <c r="A21" s="212"/>
      <c r="B21" s="203"/>
      <c r="C21" s="213"/>
      <c r="D21" s="203"/>
      <c r="E21" s="227"/>
      <c r="F21" s="227"/>
      <c r="G21" s="228">
        <f>SUM(G2:G20)</f>
        <v>7222000</v>
      </c>
      <c r="H21" s="228"/>
      <c r="I21" s="229"/>
    </row>
    <row r="22" s="193" customFormat="1" spans="1:8">
      <c r="A22" s="194"/>
      <c r="B22" s="195"/>
      <c r="C22" s="196"/>
      <c r="D22" s="195"/>
      <c r="G22" s="195"/>
      <c r="H22" s="195"/>
    </row>
    <row r="24" s="193" customFormat="1" spans="1:7">
      <c r="A24" s="194"/>
      <c r="B24" s="195"/>
      <c r="C24" s="196"/>
      <c r="D24" s="195"/>
      <c r="G24" s="229"/>
    </row>
  </sheetData>
  <mergeCells count="4">
    <mergeCell ref="A2:A4"/>
    <mergeCell ref="B2:B4"/>
    <mergeCell ref="G2:G4"/>
    <mergeCell ref="H2:H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66" zoomScaleNormal="66" workbookViewId="0">
      <pane ySplit="1" topLeftCell="A17" activePane="bottomLeft" state="frozen"/>
      <selection/>
      <selection pane="bottomLeft" activeCell="B21" sqref="B21"/>
    </sheetView>
  </sheetViews>
  <sheetFormatPr defaultColWidth="9.140625" defaultRowHeight="23.2" outlineLevelCol="7"/>
  <cols>
    <col min="1" max="1" width="18.859375" style="148" customWidth="1"/>
    <col min="2" max="2" width="35.5703125" style="150" customWidth="1"/>
    <col min="3" max="3" width="24.1875" style="151" customWidth="1"/>
    <col min="4" max="4" width="24.7109375" style="146" customWidth="1"/>
    <col min="5" max="5" width="36.9609375" style="146" customWidth="1"/>
    <col min="6" max="6" width="27.0078125" style="146" customWidth="1"/>
    <col min="7" max="7" width="22" style="146" customWidth="1"/>
    <col min="8" max="8" width="15.5703125" style="146"/>
    <col min="9" max="11" width="12.859375" style="146"/>
    <col min="12" max="16384" width="9.140625" style="146"/>
  </cols>
  <sheetData>
    <row r="1" spans="1:7">
      <c r="A1" s="153" t="s">
        <v>0</v>
      </c>
      <c r="B1" s="155" t="s">
        <v>195</v>
      </c>
      <c r="C1" s="156" t="s">
        <v>196</v>
      </c>
      <c r="D1" s="156" t="s">
        <v>3</v>
      </c>
      <c r="E1" s="156" t="s">
        <v>185</v>
      </c>
      <c r="F1" s="156" t="s">
        <v>4</v>
      </c>
      <c r="G1" s="156" t="s">
        <v>5</v>
      </c>
    </row>
    <row r="2" s="146" customFormat="1" ht="95" customHeight="1" spans="1:7">
      <c r="A2" s="157">
        <v>46054</v>
      </c>
      <c r="B2" s="159" t="s">
        <v>197</v>
      </c>
      <c r="C2" s="160">
        <v>2.25</v>
      </c>
      <c r="D2" s="167">
        <v>370000</v>
      </c>
      <c r="E2" s="168"/>
      <c r="F2" s="169">
        <f>SUM(C2*D2)</f>
        <v>832500</v>
      </c>
      <c r="G2" s="170">
        <f>SUM(F2:F4)</f>
        <v>1965500</v>
      </c>
    </row>
    <row r="3" s="146" customFormat="1" ht="95" customHeight="1" spans="1:7">
      <c r="A3" s="188"/>
      <c r="B3" s="159" t="s">
        <v>198</v>
      </c>
      <c r="C3" s="160">
        <v>4.2</v>
      </c>
      <c r="D3" s="167">
        <v>115000</v>
      </c>
      <c r="E3" s="191"/>
      <c r="F3" s="169">
        <f>SUM(C3*D3)</f>
        <v>483000</v>
      </c>
      <c r="G3" s="192"/>
    </row>
    <row r="4" s="146" customFormat="1" ht="95" customHeight="1" spans="1:7">
      <c r="A4" s="161"/>
      <c r="B4" s="159" t="s">
        <v>199</v>
      </c>
      <c r="C4" s="160">
        <v>10</v>
      </c>
      <c r="D4" s="167">
        <v>65000</v>
      </c>
      <c r="E4" s="171"/>
      <c r="F4" s="169">
        <f>SUM(C4*D4)</f>
        <v>650000</v>
      </c>
      <c r="G4" s="172"/>
    </row>
    <row r="5" s="146" customFormat="1" ht="75" customHeight="1" spans="1:7">
      <c r="A5" s="157">
        <v>46055</v>
      </c>
      <c r="B5" s="159" t="s">
        <v>200</v>
      </c>
      <c r="C5" s="160">
        <v>5</v>
      </c>
      <c r="D5" s="167">
        <v>185000</v>
      </c>
      <c r="E5" s="168"/>
      <c r="F5" s="169">
        <f t="shared" ref="F2:F21" si="0">SUM(C5*D5)</f>
        <v>925000</v>
      </c>
      <c r="G5" s="170">
        <f>SUM(F5:F8)</f>
        <v>2670000</v>
      </c>
    </row>
    <row r="6" s="146" customFormat="1" ht="75" customHeight="1" spans="1:7">
      <c r="A6" s="188"/>
      <c r="B6" s="159" t="s">
        <v>201</v>
      </c>
      <c r="C6" s="160">
        <v>3</v>
      </c>
      <c r="D6" s="167">
        <v>85000</v>
      </c>
      <c r="E6" s="191"/>
      <c r="F6" s="169">
        <f t="shared" si="0"/>
        <v>255000</v>
      </c>
      <c r="G6" s="192"/>
    </row>
    <row r="7" s="146" customFormat="1" ht="75" customHeight="1" spans="1:7">
      <c r="A7" s="188"/>
      <c r="B7" s="174" t="s">
        <v>202</v>
      </c>
      <c r="C7" s="160">
        <v>5</v>
      </c>
      <c r="D7" s="167">
        <v>150000</v>
      </c>
      <c r="E7" s="191"/>
      <c r="F7" s="169">
        <f t="shared" si="0"/>
        <v>750000</v>
      </c>
      <c r="G7" s="192"/>
    </row>
    <row r="8" s="146" customFormat="1" ht="75" customHeight="1" spans="1:7">
      <c r="A8" s="161"/>
      <c r="B8" s="159" t="s">
        <v>197</v>
      </c>
      <c r="C8" s="160">
        <v>2</v>
      </c>
      <c r="D8" s="167">
        <v>370000</v>
      </c>
      <c r="E8" s="171"/>
      <c r="F8" s="169">
        <f t="shared" si="0"/>
        <v>740000</v>
      </c>
      <c r="G8" s="172"/>
    </row>
    <row r="9" s="146" customFormat="1" ht="57" customHeight="1" spans="1:7">
      <c r="A9" s="157">
        <v>46059</v>
      </c>
      <c r="B9" s="159" t="s">
        <v>203</v>
      </c>
      <c r="C9" s="160">
        <v>6.8</v>
      </c>
      <c r="D9" s="167">
        <v>115000</v>
      </c>
      <c r="E9" s="168"/>
      <c r="F9" s="169">
        <f t="shared" si="0"/>
        <v>782000</v>
      </c>
      <c r="G9" s="170">
        <f>SUM(F9:F13)</f>
        <v>3650500</v>
      </c>
    </row>
    <row r="10" s="146" customFormat="1" ht="57" customHeight="1" spans="1:7">
      <c r="A10" s="188"/>
      <c r="B10" s="159" t="s">
        <v>197</v>
      </c>
      <c r="C10" s="160">
        <v>3.6</v>
      </c>
      <c r="D10" s="167">
        <v>370000</v>
      </c>
      <c r="E10" s="191"/>
      <c r="F10" s="169">
        <f t="shared" si="0"/>
        <v>1332000</v>
      </c>
      <c r="G10" s="192"/>
    </row>
    <row r="11" s="146" customFormat="1" ht="57" customHeight="1" spans="1:7">
      <c r="A11" s="188"/>
      <c r="B11" s="159" t="s">
        <v>200</v>
      </c>
      <c r="C11" s="160">
        <v>5</v>
      </c>
      <c r="D11" s="167">
        <v>185000</v>
      </c>
      <c r="E11" s="191"/>
      <c r="F11" s="169">
        <f t="shared" si="0"/>
        <v>925000</v>
      </c>
      <c r="G11" s="192"/>
    </row>
    <row r="12" s="146" customFormat="1" ht="57" customHeight="1" spans="1:7">
      <c r="A12" s="188"/>
      <c r="B12" s="189" t="s">
        <v>204</v>
      </c>
      <c r="C12" s="160">
        <v>3</v>
      </c>
      <c r="D12" s="167">
        <v>85000</v>
      </c>
      <c r="E12" s="191"/>
      <c r="F12" s="169">
        <f t="shared" si="0"/>
        <v>255000</v>
      </c>
      <c r="G12" s="192"/>
    </row>
    <row r="13" s="146" customFormat="1" ht="57" customHeight="1" spans="1:7">
      <c r="A13" s="161"/>
      <c r="B13" s="159" t="s">
        <v>198</v>
      </c>
      <c r="C13" s="160">
        <v>3.1</v>
      </c>
      <c r="D13" s="167">
        <v>115000</v>
      </c>
      <c r="E13" s="171"/>
      <c r="F13" s="169">
        <f t="shared" si="0"/>
        <v>356500</v>
      </c>
      <c r="G13" s="172"/>
    </row>
    <row r="14" s="146" customFormat="1" ht="75" customHeight="1" spans="1:7">
      <c r="A14" s="157">
        <v>46062</v>
      </c>
      <c r="B14" s="159" t="s">
        <v>200</v>
      </c>
      <c r="C14" s="160">
        <v>3</v>
      </c>
      <c r="D14" s="167">
        <v>185000</v>
      </c>
      <c r="E14" s="168"/>
      <c r="F14" s="169">
        <f t="shared" si="0"/>
        <v>555000</v>
      </c>
      <c r="G14" s="170">
        <f>SUM(F14:F17)</f>
        <v>2786500</v>
      </c>
    </row>
    <row r="15" s="146" customFormat="1" ht="75" customHeight="1" spans="1:7">
      <c r="A15" s="188"/>
      <c r="B15" s="159" t="s">
        <v>197</v>
      </c>
      <c r="C15" s="160">
        <v>3.8</v>
      </c>
      <c r="D15" s="167">
        <v>370000</v>
      </c>
      <c r="E15" s="191"/>
      <c r="F15" s="169">
        <f t="shared" si="0"/>
        <v>1406000</v>
      </c>
      <c r="G15" s="192"/>
    </row>
    <row r="16" s="146" customFormat="1" ht="75" customHeight="1" spans="1:7">
      <c r="A16" s="188"/>
      <c r="B16" s="159" t="s">
        <v>203</v>
      </c>
      <c r="C16" s="160">
        <v>5.7</v>
      </c>
      <c r="D16" s="167">
        <v>115000</v>
      </c>
      <c r="E16" s="191"/>
      <c r="F16" s="169">
        <f t="shared" si="0"/>
        <v>655500</v>
      </c>
      <c r="G16" s="192"/>
    </row>
    <row r="17" s="146" customFormat="1" ht="75" customHeight="1" spans="1:7">
      <c r="A17" s="161"/>
      <c r="B17" s="159" t="s">
        <v>201</v>
      </c>
      <c r="C17" s="160">
        <v>2</v>
      </c>
      <c r="D17" s="167">
        <v>85000</v>
      </c>
      <c r="E17" s="171"/>
      <c r="F17" s="169">
        <f t="shared" si="0"/>
        <v>170000</v>
      </c>
      <c r="G17" s="172"/>
    </row>
    <row r="18" s="146" customFormat="1" ht="80" customHeight="1" spans="1:7">
      <c r="A18" s="157">
        <v>46066</v>
      </c>
      <c r="B18" s="174" t="s">
        <v>203</v>
      </c>
      <c r="C18" s="160">
        <v>3.9</v>
      </c>
      <c r="D18" s="167">
        <v>115000</v>
      </c>
      <c r="E18" s="168"/>
      <c r="F18" s="169">
        <f t="shared" si="0"/>
        <v>448500</v>
      </c>
      <c r="G18" s="170">
        <f>SUM(F18:F21)</f>
        <v>2553500</v>
      </c>
    </row>
    <row r="19" s="146" customFormat="1" ht="80" customHeight="1" spans="1:7">
      <c r="A19" s="188"/>
      <c r="B19" s="189" t="s">
        <v>197</v>
      </c>
      <c r="C19" s="160">
        <v>3</v>
      </c>
      <c r="D19" s="167">
        <v>370000</v>
      </c>
      <c r="E19" s="191"/>
      <c r="F19" s="169">
        <f t="shared" si="0"/>
        <v>1110000</v>
      </c>
      <c r="G19" s="192"/>
    </row>
    <row r="20" s="146" customFormat="1" ht="80" customHeight="1" spans="1:7">
      <c r="A20" s="188"/>
      <c r="B20" s="189" t="s">
        <v>200</v>
      </c>
      <c r="C20" s="160">
        <v>4</v>
      </c>
      <c r="D20" s="167">
        <v>185000</v>
      </c>
      <c r="E20" s="191"/>
      <c r="F20" s="169">
        <f t="shared" si="0"/>
        <v>740000</v>
      </c>
      <c r="G20" s="192"/>
    </row>
    <row r="21" s="146" customFormat="1" ht="80" customHeight="1" spans="1:7">
      <c r="A21" s="161"/>
      <c r="B21" s="189" t="s">
        <v>204</v>
      </c>
      <c r="C21" s="160">
        <v>3</v>
      </c>
      <c r="D21" s="167">
        <v>85000</v>
      </c>
      <c r="E21" s="171"/>
      <c r="F21" s="169">
        <f t="shared" si="0"/>
        <v>255000</v>
      </c>
      <c r="G21" s="172"/>
    </row>
    <row r="22" s="146" customFormat="1" spans="1:7">
      <c r="A22" s="59"/>
      <c r="B22" s="189"/>
      <c r="C22" s="160"/>
      <c r="D22" s="167"/>
      <c r="E22" s="173"/>
      <c r="F22" s="169"/>
      <c r="G22" s="169"/>
    </row>
    <row r="23" s="146" customFormat="1" spans="1:7">
      <c r="A23" s="59"/>
      <c r="B23" s="189"/>
      <c r="C23" s="160"/>
      <c r="D23" s="167"/>
      <c r="E23" s="173"/>
      <c r="F23" s="169"/>
      <c r="G23" s="169"/>
    </row>
    <row r="24" s="146" customFormat="1" spans="1:7">
      <c r="A24" s="59"/>
      <c r="B24" s="189"/>
      <c r="C24" s="160"/>
      <c r="D24" s="167"/>
      <c r="E24" s="173"/>
      <c r="F24" s="169"/>
      <c r="G24" s="169"/>
    </row>
    <row r="25" s="146" customFormat="1" spans="1:7">
      <c r="A25" s="59"/>
      <c r="B25" s="189"/>
      <c r="C25" s="160"/>
      <c r="D25" s="167"/>
      <c r="E25" s="173"/>
      <c r="F25" s="169"/>
      <c r="G25" s="169"/>
    </row>
    <row r="26" s="146" customFormat="1" spans="1:7">
      <c r="A26" s="59"/>
      <c r="B26" s="189"/>
      <c r="C26" s="160"/>
      <c r="D26" s="167"/>
      <c r="E26" s="173"/>
      <c r="F26" s="169"/>
      <c r="G26" s="169"/>
    </row>
    <row r="27" s="146" customFormat="1" spans="1:7">
      <c r="A27" s="59"/>
      <c r="B27" s="189"/>
      <c r="C27" s="160"/>
      <c r="D27" s="167"/>
      <c r="E27" s="173"/>
      <c r="F27" s="169"/>
      <c r="G27" s="169"/>
    </row>
    <row r="28" s="146" customFormat="1" spans="1:7">
      <c r="A28" s="59"/>
      <c r="B28" s="159"/>
      <c r="C28" s="160"/>
      <c r="D28" s="167"/>
      <c r="E28" s="173"/>
      <c r="F28" s="169"/>
      <c r="G28" s="169"/>
    </row>
    <row r="29" s="146" customFormat="1" spans="1:7">
      <c r="A29" s="59"/>
      <c r="B29" s="159"/>
      <c r="C29" s="160"/>
      <c r="D29" s="167"/>
      <c r="E29" s="173"/>
      <c r="F29" s="169"/>
      <c r="G29" s="169"/>
    </row>
    <row r="30" s="146" customFormat="1" spans="1:7">
      <c r="A30" s="59"/>
      <c r="B30" s="159"/>
      <c r="C30" s="160"/>
      <c r="D30" s="167"/>
      <c r="E30" s="173"/>
      <c r="F30" s="169"/>
      <c r="G30" s="169"/>
    </row>
    <row r="31" s="146" customFormat="1" spans="1:7">
      <c r="A31" s="59"/>
      <c r="B31" s="159"/>
      <c r="C31" s="160"/>
      <c r="D31" s="167"/>
      <c r="E31" s="173"/>
      <c r="F31" s="169"/>
      <c r="G31" s="169"/>
    </row>
    <row r="32" s="146" customFormat="1" spans="1:7">
      <c r="A32" s="59"/>
      <c r="B32" s="159"/>
      <c r="C32" s="160"/>
      <c r="D32" s="167"/>
      <c r="E32" s="173"/>
      <c r="F32" s="169"/>
      <c r="G32" s="169"/>
    </row>
    <row r="33" s="146" customFormat="1" spans="1:7">
      <c r="A33" s="59"/>
      <c r="B33" s="159"/>
      <c r="C33" s="160"/>
      <c r="D33" s="167"/>
      <c r="E33" s="173"/>
      <c r="F33" s="169"/>
      <c r="G33" s="169"/>
    </row>
    <row r="34" s="146" customFormat="1" spans="1:7">
      <c r="A34" s="59"/>
      <c r="B34" s="159"/>
      <c r="C34" s="160"/>
      <c r="D34" s="167"/>
      <c r="E34" s="173"/>
      <c r="F34" s="169"/>
      <c r="G34" s="169"/>
    </row>
    <row r="35" s="146" customFormat="1" spans="1:7">
      <c r="A35" s="59"/>
      <c r="B35" s="159"/>
      <c r="C35" s="160"/>
      <c r="D35" s="167"/>
      <c r="E35" s="173"/>
      <c r="F35" s="169"/>
      <c r="G35" s="169"/>
    </row>
    <row r="36" s="146" customFormat="1" spans="1:7">
      <c r="A36" s="59"/>
      <c r="B36" s="159"/>
      <c r="C36" s="160"/>
      <c r="D36" s="167"/>
      <c r="E36" s="173"/>
      <c r="F36" s="169"/>
      <c r="G36" s="169"/>
    </row>
    <row r="37" s="146" customFormat="1" spans="1:7">
      <c r="A37" s="59"/>
      <c r="B37" s="159"/>
      <c r="C37" s="160"/>
      <c r="D37" s="159"/>
      <c r="E37" s="173"/>
      <c r="F37" s="169"/>
      <c r="G37" s="169"/>
    </row>
    <row r="38" s="146" customFormat="1" spans="1:7">
      <c r="A38" s="59"/>
      <c r="B38" s="159"/>
      <c r="C38" s="160"/>
      <c r="D38" s="159"/>
      <c r="E38" s="174"/>
      <c r="F38" s="169"/>
      <c r="G38" s="159"/>
    </row>
    <row r="39" s="146" customFormat="1" spans="1:7">
      <c r="A39" s="59"/>
      <c r="B39" s="159"/>
      <c r="C39" s="160"/>
      <c r="D39" s="159"/>
      <c r="E39" s="174"/>
      <c r="F39" s="169"/>
      <c r="G39" s="159"/>
    </row>
    <row r="40" s="146" customFormat="1" spans="1:7">
      <c r="A40" s="59"/>
      <c r="B40" s="159"/>
      <c r="C40" s="160"/>
      <c r="D40" s="159"/>
      <c r="E40" s="174"/>
      <c r="F40" s="169"/>
      <c r="G40" s="159"/>
    </row>
    <row r="41" s="146" customFormat="1" spans="1:7">
      <c r="A41" s="59"/>
      <c r="B41" s="159"/>
      <c r="C41" s="160"/>
      <c r="D41" s="159"/>
      <c r="E41" s="174"/>
      <c r="F41" s="169"/>
      <c r="G41" s="159"/>
    </row>
    <row r="42" s="146" customFormat="1" spans="1:7">
      <c r="A42" s="59"/>
      <c r="B42" s="159"/>
      <c r="C42" s="160"/>
      <c r="D42" s="159"/>
      <c r="E42" s="174"/>
      <c r="F42" s="159"/>
      <c r="G42" s="159"/>
    </row>
    <row r="43" s="146" customFormat="1" spans="1:7">
      <c r="A43" s="59"/>
      <c r="B43" s="159"/>
      <c r="C43" s="160"/>
      <c r="D43" s="159"/>
      <c r="E43" s="174"/>
      <c r="F43" s="159"/>
      <c r="G43" s="159"/>
    </row>
    <row r="44" s="146" customFormat="1" spans="1:7">
      <c r="A44" s="59"/>
      <c r="B44" s="159"/>
      <c r="C44" s="160"/>
      <c r="D44" s="159"/>
      <c r="E44" s="174"/>
      <c r="F44" s="159"/>
      <c r="G44" s="159"/>
    </row>
    <row r="45" s="146" customFormat="1" spans="1:7">
      <c r="A45" s="59"/>
      <c r="B45" s="159"/>
      <c r="C45" s="160"/>
      <c r="D45" s="159"/>
      <c r="E45" s="174"/>
      <c r="F45" s="159"/>
      <c r="G45" s="159"/>
    </row>
    <row r="46" s="146" customFormat="1" spans="1:7">
      <c r="A46" s="59"/>
      <c r="B46" s="159"/>
      <c r="C46" s="160"/>
      <c r="D46" s="159"/>
      <c r="E46" s="174"/>
      <c r="F46" s="159"/>
      <c r="G46" s="159"/>
    </row>
    <row r="47" s="146" customFormat="1" spans="1:7">
      <c r="A47" s="59"/>
      <c r="B47" s="159"/>
      <c r="C47" s="160"/>
      <c r="D47" s="167"/>
      <c r="E47" s="174"/>
      <c r="F47" s="159"/>
      <c r="G47" s="169"/>
    </row>
    <row r="48" s="146" customFormat="1" spans="1:7">
      <c r="A48" s="59"/>
      <c r="B48" s="159"/>
      <c r="C48" s="160"/>
      <c r="D48" s="167"/>
      <c r="E48" s="174"/>
      <c r="F48" s="159"/>
      <c r="G48" s="169"/>
    </row>
    <row r="49" s="146" customFormat="1" spans="1:7">
      <c r="A49" s="59"/>
      <c r="B49" s="159"/>
      <c r="C49" s="160"/>
      <c r="D49" s="167"/>
      <c r="E49" s="174"/>
      <c r="F49" s="159"/>
      <c r="G49" s="169"/>
    </row>
    <row r="50" s="146" customFormat="1" spans="1:7">
      <c r="A50" s="59"/>
      <c r="B50" s="159"/>
      <c r="C50" s="160"/>
      <c r="D50" s="167"/>
      <c r="E50" s="174"/>
      <c r="F50" s="159"/>
      <c r="G50" s="169"/>
    </row>
    <row r="51" s="146" customFormat="1" spans="1:7">
      <c r="A51" s="59"/>
      <c r="B51" s="159"/>
      <c r="C51" s="160"/>
      <c r="D51" s="167"/>
      <c r="E51" s="173"/>
      <c r="F51" s="159"/>
      <c r="G51" s="169"/>
    </row>
    <row r="52" s="146" customFormat="1" spans="1:8">
      <c r="A52" s="59"/>
      <c r="B52" s="159"/>
      <c r="C52" s="160"/>
      <c r="D52" s="167"/>
      <c r="E52" s="173"/>
      <c r="F52" s="159"/>
      <c r="G52" s="169"/>
      <c r="H52" s="179"/>
    </row>
    <row r="53" s="147" customFormat="1" spans="1:7">
      <c r="A53" s="59"/>
      <c r="B53" s="159"/>
      <c r="C53" s="160"/>
      <c r="D53" s="167"/>
      <c r="E53" s="173"/>
      <c r="F53" s="159"/>
      <c r="G53" s="169"/>
    </row>
    <row r="54" s="147" customFormat="1" spans="1:7">
      <c r="A54" s="59"/>
      <c r="B54" s="159"/>
      <c r="C54" s="160"/>
      <c r="D54" s="167"/>
      <c r="E54" s="173"/>
      <c r="F54" s="159"/>
      <c r="G54" s="169"/>
    </row>
    <row r="55" s="147" customFormat="1" spans="1:7">
      <c r="A55" s="59"/>
      <c r="B55" s="159"/>
      <c r="C55" s="160"/>
      <c r="D55" s="167"/>
      <c r="E55" s="21"/>
      <c r="F55" s="21"/>
      <c r="G55" s="169"/>
    </row>
    <row r="56" s="147" customFormat="1" spans="1:7">
      <c r="A56" s="59"/>
      <c r="B56" s="159"/>
      <c r="C56" s="160"/>
      <c r="D56" s="167"/>
      <c r="E56" s="21"/>
      <c r="F56" s="21"/>
      <c r="G56" s="169"/>
    </row>
    <row r="57" s="147" customFormat="1" spans="1:7">
      <c r="A57" s="59"/>
      <c r="B57" s="159"/>
      <c r="C57" s="160"/>
      <c r="D57" s="167"/>
      <c r="E57" s="21"/>
      <c r="F57" s="21"/>
      <c r="G57" s="169"/>
    </row>
    <row r="58" s="147" customFormat="1" spans="1:7">
      <c r="A58" s="59"/>
      <c r="B58" s="159"/>
      <c r="C58" s="160"/>
      <c r="D58" s="167"/>
      <c r="E58" s="21"/>
      <c r="F58" s="21"/>
      <c r="G58" s="169"/>
    </row>
    <row r="59" s="147" customFormat="1" spans="1:7">
      <c r="A59" s="59"/>
      <c r="B59" s="159"/>
      <c r="C59" s="160"/>
      <c r="D59" s="167"/>
      <c r="E59" s="21"/>
      <c r="F59" s="21"/>
      <c r="G59" s="169"/>
    </row>
    <row r="60" s="147" customFormat="1" spans="1:7">
      <c r="A60" s="59"/>
      <c r="B60" s="159"/>
      <c r="C60" s="160"/>
      <c r="D60" s="167"/>
      <c r="E60" s="21"/>
      <c r="F60" s="21"/>
      <c r="G60" s="169"/>
    </row>
    <row r="61" s="146" customFormat="1" ht="31" customHeight="1" spans="1:8">
      <c r="A61" s="164"/>
      <c r="B61" s="165"/>
      <c r="C61" s="166"/>
      <c r="D61" s="190">
        <f>SUM(G2:G60)</f>
        <v>13626000</v>
      </c>
      <c r="E61" s="190"/>
      <c r="F61" s="190"/>
      <c r="G61" s="190"/>
      <c r="H61" s="179"/>
    </row>
  </sheetData>
  <mergeCells count="16">
    <mergeCell ref="D61:G61"/>
    <mergeCell ref="A2:A4"/>
    <mergeCell ref="A5:A8"/>
    <mergeCell ref="A9:A13"/>
    <mergeCell ref="A14:A17"/>
    <mergeCell ref="A18:A21"/>
    <mergeCell ref="E2:E4"/>
    <mergeCell ref="E5:E8"/>
    <mergeCell ref="E9:E13"/>
    <mergeCell ref="E14:E17"/>
    <mergeCell ref="E18:E21"/>
    <mergeCell ref="G2:G4"/>
    <mergeCell ref="G5:G8"/>
    <mergeCell ref="G9:G13"/>
    <mergeCell ref="G14:G17"/>
    <mergeCell ref="G18:G21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66" zoomScaleNormal="66" topLeftCell="A2" workbookViewId="0">
      <selection activeCell="I4" sqref="I4"/>
    </sheetView>
  </sheetViews>
  <sheetFormatPr defaultColWidth="9.140625" defaultRowHeight="23.2"/>
  <cols>
    <col min="1" max="1" width="18.859375" style="148" customWidth="1"/>
    <col min="2" max="2" width="15.78125" style="149" customWidth="1"/>
    <col min="3" max="3" width="35.5703125" style="150" customWidth="1"/>
    <col min="4" max="4" width="24.1875" style="151" customWidth="1"/>
    <col min="5" max="5" width="24.7109375" style="146" customWidth="1"/>
    <col min="6" max="6" width="36.9609375" style="146" customWidth="1"/>
    <col min="7" max="7" width="27.0078125" style="146" customWidth="1"/>
    <col min="8" max="8" width="22" style="146" customWidth="1"/>
    <col min="9" max="9" width="22.25" style="152" customWidth="1"/>
    <col min="10" max="10" width="25.125" style="151" customWidth="1"/>
    <col min="11" max="12" width="12.859375" style="146"/>
    <col min="13" max="16384" width="9.140625" style="146"/>
  </cols>
  <sheetData>
    <row r="1" s="146" customFormat="1" spans="1:10">
      <c r="A1" s="153" t="s">
        <v>0</v>
      </c>
      <c r="B1" s="154" t="s">
        <v>205</v>
      </c>
      <c r="C1" s="155" t="s">
        <v>195</v>
      </c>
      <c r="D1" s="156" t="s">
        <v>196</v>
      </c>
      <c r="E1" s="156" t="s">
        <v>3</v>
      </c>
      <c r="F1" s="156" t="s">
        <v>185</v>
      </c>
      <c r="G1" s="156" t="s">
        <v>4</v>
      </c>
      <c r="H1" s="156" t="s">
        <v>5</v>
      </c>
      <c r="I1" s="180" t="s">
        <v>206</v>
      </c>
      <c r="J1" s="156" t="s">
        <v>207</v>
      </c>
    </row>
    <row r="2" s="146" customFormat="1" ht="80" customHeight="1" spans="1:10">
      <c r="A2" s="157">
        <v>46060</v>
      </c>
      <c r="B2" s="158">
        <v>8045</v>
      </c>
      <c r="C2" s="159" t="s">
        <v>208</v>
      </c>
      <c r="D2" s="160">
        <v>70</v>
      </c>
      <c r="E2" s="167">
        <v>13500</v>
      </c>
      <c r="F2" s="168"/>
      <c r="G2" s="169">
        <f t="shared" ref="G2:G23" si="0">SUM(D2*E2)</f>
        <v>945000</v>
      </c>
      <c r="H2" s="170">
        <f>SUM(G2:G3)</f>
        <v>1010000</v>
      </c>
      <c r="I2" s="181">
        <v>46074</v>
      </c>
      <c r="J2" s="182" t="s">
        <v>209</v>
      </c>
    </row>
    <row r="3" s="146" customFormat="1" ht="80" customHeight="1" spans="1:10">
      <c r="A3" s="161"/>
      <c r="B3" s="162"/>
      <c r="C3" s="159" t="s">
        <v>210</v>
      </c>
      <c r="D3" s="160">
        <v>1</v>
      </c>
      <c r="E3" s="167">
        <v>65000</v>
      </c>
      <c r="F3" s="171"/>
      <c r="G3" s="169">
        <f t="shared" si="0"/>
        <v>65000</v>
      </c>
      <c r="H3" s="172"/>
      <c r="I3" s="183"/>
      <c r="J3" s="184"/>
    </row>
    <row r="4" s="146" customFormat="1" spans="1:10">
      <c r="A4" s="34"/>
      <c r="B4" s="163"/>
      <c r="C4" s="159"/>
      <c r="D4" s="160"/>
      <c r="E4" s="167"/>
      <c r="F4" s="173"/>
      <c r="G4" s="169">
        <f t="shared" si="0"/>
        <v>0</v>
      </c>
      <c r="H4" s="169">
        <f t="shared" ref="H2:H23" si="1">SUM(G4)</f>
        <v>0</v>
      </c>
      <c r="I4" s="185"/>
      <c r="J4" s="186"/>
    </row>
    <row r="5" s="146" customFormat="1" spans="1:10">
      <c r="A5" s="34"/>
      <c r="B5" s="163"/>
      <c r="C5" s="159"/>
      <c r="D5" s="160"/>
      <c r="E5" s="167"/>
      <c r="F5" s="173"/>
      <c r="G5" s="169">
        <f t="shared" si="0"/>
        <v>0</v>
      </c>
      <c r="H5" s="169">
        <f t="shared" si="1"/>
        <v>0</v>
      </c>
      <c r="I5" s="185"/>
      <c r="J5" s="186"/>
    </row>
    <row r="6" s="146" customFormat="1" spans="1:10">
      <c r="A6" s="34"/>
      <c r="B6" s="163"/>
      <c r="C6" s="159"/>
      <c r="D6" s="160"/>
      <c r="E6" s="167"/>
      <c r="F6" s="173"/>
      <c r="G6" s="169">
        <f t="shared" si="0"/>
        <v>0</v>
      </c>
      <c r="H6" s="169">
        <f t="shared" si="1"/>
        <v>0</v>
      </c>
      <c r="I6" s="185"/>
      <c r="J6" s="61"/>
    </row>
    <row r="7" s="146" customFormat="1" spans="1:10">
      <c r="A7" s="34"/>
      <c r="B7" s="163"/>
      <c r="C7" s="159"/>
      <c r="D7" s="160"/>
      <c r="E7" s="159"/>
      <c r="F7" s="174"/>
      <c r="G7" s="169">
        <f t="shared" si="0"/>
        <v>0</v>
      </c>
      <c r="H7" s="169">
        <f t="shared" si="1"/>
        <v>0</v>
      </c>
      <c r="I7" s="185"/>
      <c r="J7" s="61"/>
    </row>
    <row r="8" s="146" customFormat="1" spans="1:10">
      <c r="A8" s="34"/>
      <c r="B8" s="163"/>
      <c r="C8" s="159"/>
      <c r="D8" s="160"/>
      <c r="E8" s="159"/>
      <c r="F8" s="174"/>
      <c r="G8" s="169">
        <f t="shared" si="0"/>
        <v>0</v>
      </c>
      <c r="H8" s="169">
        <f t="shared" si="1"/>
        <v>0</v>
      </c>
      <c r="I8" s="185"/>
      <c r="J8" s="61"/>
    </row>
    <row r="9" s="146" customFormat="1" spans="1:10">
      <c r="A9" s="34"/>
      <c r="B9" s="163"/>
      <c r="C9" s="159"/>
      <c r="D9" s="160"/>
      <c r="E9" s="159"/>
      <c r="F9" s="174"/>
      <c r="G9" s="169">
        <f t="shared" si="0"/>
        <v>0</v>
      </c>
      <c r="H9" s="169">
        <f t="shared" si="1"/>
        <v>0</v>
      </c>
      <c r="I9" s="185"/>
      <c r="J9" s="61"/>
    </row>
    <row r="10" s="146" customFormat="1" spans="1:10">
      <c r="A10" s="34"/>
      <c r="B10" s="163"/>
      <c r="C10" s="159"/>
      <c r="D10" s="160"/>
      <c r="E10" s="159"/>
      <c r="F10" s="174"/>
      <c r="G10" s="169">
        <f t="shared" si="0"/>
        <v>0</v>
      </c>
      <c r="H10" s="169">
        <f t="shared" si="1"/>
        <v>0</v>
      </c>
      <c r="I10" s="185"/>
      <c r="J10" s="61"/>
    </row>
    <row r="11" s="146" customFormat="1" spans="1:10">
      <c r="A11" s="34"/>
      <c r="B11" s="163"/>
      <c r="C11" s="159"/>
      <c r="D11" s="160"/>
      <c r="E11" s="167"/>
      <c r="F11" s="174"/>
      <c r="G11" s="169">
        <f t="shared" si="0"/>
        <v>0</v>
      </c>
      <c r="H11" s="169">
        <f t="shared" si="1"/>
        <v>0</v>
      </c>
      <c r="I11" s="185"/>
      <c r="J11" s="61"/>
    </row>
    <row r="12" s="146" customFormat="1" spans="1:10">
      <c r="A12" s="34"/>
      <c r="B12" s="163"/>
      <c r="C12" s="159"/>
      <c r="D12" s="160"/>
      <c r="E12" s="167"/>
      <c r="F12" s="174"/>
      <c r="G12" s="169">
        <f t="shared" si="0"/>
        <v>0</v>
      </c>
      <c r="H12" s="169">
        <f t="shared" si="1"/>
        <v>0</v>
      </c>
      <c r="I12" s="185"/>
      <c r="J12" s="61"/>
    </row>
    <row r="13" s="146" customFormat="1" spans="1:10">
      <c r="A13" s="34"/>
      <c r="B13" s="163"/>
      <c r="C13" s="159"/>
      <c r="D13" s="160"/>
      <c r="E13" s="167"/>
      <c r="F13" s="174"/>
      <c r="G13" s="169">
        <f t="shared" si="0"/>
        <v>0</v>
      </c>
      <c r="H13" s="169">
        <f t="shared" si="1"/>
        <v>0</v>
      </c>
      <c r="I13" s="185"/>
      <c r="J13" s="61"/>
    </row>
    <row r="14" s="146" customFormat="1" spans="1:10">
      <c r="A14" s="34"/>
      <c r="B14" s="163"/>
      <c r="C14" s="159"/>
      <c r="D14" s="160"/>
      <c r="E14" s="167"/>
      <c r="F14" s="174"/>
      <c r="G14" s="169">
        <f t="shared" si="0"/>
        <v>0</v>
      </c>
      <c r="H14" s="169">
        <f t="shared" si="1"/>
        <v>0</v>
      </c>
      <c r="I14" s="185"/>
      <c r="J14" s="61"/>
    </row>
    <row r="15" s="146" customFormat="1" spans="1:10">
      <c r="A15" s="34"/>
      <c r="B15" s="163"/>
      <c r="C15" s="159"/>
      <c r="D15" s="160"/>
      <c r="E15" s="167"/>
      <c r="F15" s="174"/>
      <c r="G15" s="169">
        <f t="shared" si="0"/>
        <v>0</v>
      </c>
      <c r="H15" s="169">
        <f t="shared" si="1"/>
        <v>0</v>
      </c>
      <c r="I15" s="185"/>
      <c r="J15" s="61"/>
    </row>
    <row r="16" s="147" customFormat="1" spans="1:10">
      <c r="A16" s="34"/>
      <c r="B16" s="163"/>
      <c r="C16" s="159"/>
      <c r="D16" s="160"/>
      <c r="E16" s="167"/>
      <c r="F16" s="173"/>
      <c r="G16" s="169">
        <f t="shared" si="0"/>
        <v>0</v>
      </c>
      <c r="H16" s="169">
        <f t="shared" si="1"/>
        <v>0</v>
      </c>
      <c r="I16" s="185"/>
      <c r="J16" s="61"/>
    </row>
    <row r="17" s="147" customFormat="1" spans="1:10">
      <c r="A17" s="34"/>
      <c r="B17" s="163"/>
      <c r="C17" s="159"/>
      <c r="D17" s="160"/>
      <c r="E17" s="167"/>
      <c r="F17" s="173"/>
      <c r="G17" s="169">
        <f t="shared" si="0"/>
        <v>0</v>
      </c>
      <c r="H17" s="169">
        <f t="shared" si="1"/>
        <v>0</v>
      </c>
      <c r="I17" s="185"/>
      <c r="J17" s="61"/>
    </row>
    <row r="18" s="147" customFormat="1" spans="1:10">
      <c r="A18" s="34"/>
      <c r="B18" s="163"/>
      <c r="C18" s="159"/>
      <c r="D18" s="160"/>
      <c r="E18" s="167"/>
      <c r="F18" s="173"/>
      <c r="G18" s="169">
        <f t="shared" si="0"/>
        <v>0</v>
      </c>
      <c r="H18" s="169">
        <f t="shared" si="1"/>
        <v>0</v>
      </c>
      <c r="I18" s="185"/>
      <c r="J18" s="61"/>
    </row>
    <row r="19" s="147" customFormat="1" spans="1:10">
      <c r="A19" s="34"/>
      <c r="B19" s="163"/>
      <c r="C19" s="159"/>
      <c r="D19" s="160"/>
      <c r="E19" s="167"/>
      <c r="F19" s="21"/>
      <c r="G19" s="169">
        <f t="shared" si="0"/>
        <v>0</v>
      </c>
      <c r="H19" s="169">
        <f t="shared" si="1"/>
        <v>0</v>
      </c>
      <c r="I19" s="185"/>
      <c r="J19" s="61"/>
    </row>
    <row r="20" s="147" customFormat="1" spans="1:10">
      <c r="A20" s="34"/>
      <c r="B20" s="163"/>
      <c r="C20" s="159"/>
      <c r="D20" s="160"/>
      <c r="E20" s="167"/>
      <c r="F20" s="21"/>
      <c r="G20" s="169">
        <f t="shared" si="0"/>
        <v>0</v>
      </c>
      <c r="H20" s="169">
        <f t="shared" si="1"/>
        <v>0</v>
      </c>
      <c r="I20" s="185"/>
      <c r="J20" s="61"/>
    </row>
    <row r="21" s="147" customFormat="1" spans="1:10">
      <c r="A21" s="34"/>
      <c r="B21" s="163"/>
      <c r="C21" s="159"/>
      <c r="D21" s="160"/>
      <c r="E21" s="167"/>
      <c r="F21" s="21"/>
      <c r="G21" s="169">
        <f t="shared" si="0"/>
        <v>0</v>
      </c>
      <c r="H21" s="169">
        <f t="shared" si="1"/>
        <v>0</v>
      </c>
      <c r="I21" s="185"/>
      <c r="J21" s="61"/>
    </row>
    <row r="22" s="147" customFormat="1" spans="1:10">
      <c r="A22" s="34"/>
      <c r="B22" s="163"/>
      <c r="C22" s="159"/>
      <c r="D22" s="160"/>
      <c r="E22" s="167"/>
      <c r="F22" s="21"/>
      <c r="G22" s="169">
        <f t="shared" si="0"/>
        <v>0</v>
      </c>
      <c r="H22" s="169">
        <f t="shared" si="1"/>
        <v>0</v>
      </c>
      <c r="I22" s="185"/>
      <c r="J22" s="61"/>
    </row>
    <row r="23" s="147" customFormat="1" spans="1:10">
      <c r="A23" s="34"/>
      <c r="B23" s="163"/>
      <c r="C23" s="159"/>
      <c r="D23" s="160"/>
      <c r="E23" s="175"/>
      <c r="F23" s="176"/>
      <c r="G23" s="177">
        <f t="shared" si="0"/>
        <v>0</v>
      </c>
      <c r="H23" s="177">
        <f t="shared" si="1"/>
        <v>0</v>
      </c>
      <c r="I23" s="187"/>
      <c r="J23" s="61"/>
    </row>
    <row r="24" s="146" customFormat="1" spans="1:10">
      <c r="A24" s="164"/>
      <c r="B24" s="164"/>
      <c r="C24" s="165"/>
      <c r="D24" s="166"/>
      <c r="E24" s="178">
        <f>SUM(H2:H23)-SUMIF(J:J,"PAID*",H:H)</f>
        <v>1010000</v>
      </c>
      <c r="F24" s="178"/>
      <c r="G24" s="178"/>
      <c r="H24" s="178"/>
      <c r="I24" s="178"/>
      <c r="J24" s="61"/>
    </row>
    <row r="26" spans="7:7">
      <c r="G26" s="179"/>
    </row>
  </sheetData>
  <mergeCells count="7">
    <mergeCell ref="E24:I24"/>
    <mergeCell ref="A2:A3"/>
    <mergeCell ref="B2:B3"/>
    <mergeCell ref="F2:F3"/>
    <mergeCell ref="H2:H3"/>
    <mergeCell ref="I2:I3"/>
    <mergeCell ref="J2:J3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B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30" customWidth="1"/>
    <col min="2" max="2" width="26.7109375" style="129" customWidth="1"/>
    <col min="3" max="3" width="33.921875" style="131" customWidth="1"/>
    <col min="4" max="4" width="29.703125" style="131" customWidth="1"/>
    <col min="5" max="5" width="48.046875" style="129" customWidth="1"/>
    <col min="6" max="6" width="23.359375" style="129" customWidth="1"/>
    <col min="7" max="8" width="19.2890625" style="129" customWidth="1"/>
    <col min="9" max="9" width="12.859375" style="129"/>
    <col min="10" max="16384" width="9.140625" style="129"/>
  </cols>
  <sheetData>
    <row r="1" ht="35" customHeight="1" spans="1:8">
      <c r="A1" s="132" t="s">
        <v>0</v>
      </c>
      <c r="B1" s="133" t="s">
        <v>205</v>
      </c>
      <c r="C1" s="133" t="s">
        <v>211</v>
      </c>
      <c r="D1" s="133" t="s">
        <v>212</v>
      </c>
      <c r="E1" s="133" t="s">
        <v>213</v>
      </c>
      <c r="F1" s="133" t="s">
        <v>3</v>
      </c>
      <c r="G1" s="133" t="s">
        <v>4</v>
      </c>
      <c r="H1" s="142" t="s">
        <v>5</v>
      </c>
    </row>
    <row r="2" s="129" customFormat="1" spans="1:8">
      <c r="A2" s="134"/>
      <c r="B2" s="135"/>
      <c r="C2" s="136"/>
      <c r="D2" s="137"/>
      <c r="E2" s="143"/>
      <c r="F2" s="144"/>
      <c r="G2" s="144">
        <f>D2*F2</f>
        <v>0</v>
      </c>
      <c r="H2" s="144">
        <f>SUM(G2)</f>
        <v>0</v>
      </c>
    </row>
    <row r="3" s="129" customFormat="1" spans="1:8">
      <c r="A3" s="134"/>
      <c r="B3" s="135"/>
      <c r="C3" s="136"/>
      <c r="D3" s="137"/>
      <c r="E3" s="143"/>
      <c r="F3" s="144"/>
      <c r="G3" s="144">
        <f>SUM(D3*F3+D4*F4)</f>
        <v>0</v>
      </c>
      <c r="H3" s="143"/>
    </row>
    <row r="4" s="129" customFormat="1" spans="1:8">
      <c r="A4" s="134"/>
      <c r="B4" s="135"/>
      <c r="C4" s="136"/>
      <c r="D4" s="137"/>
      <c r="E4" s="143"/>
      <c r="F4" s="144"/>
      <c r="G4" s="144"/>
      <c r="H4" s="143"/>
    </row>
    <row r="5" s="129" customFormat="1" spans="1:8">
      <c r="A5" s="134"/>
      <c r="B5" s="135"/>
      <c r="C5" s="138"/>
      <c r="D5" s="139"/>
      <c r="E5" s="143"/>
      <c r="F5" s="144"/>
      <c r="G5" s="144">
        <f>SUM(D5*F5+D6*F6+D7*F7)</f>
        <v>0</v>
      </c>
      <c r="H5" s="143"/>
    </row>
    <row r="6" s="129" customFormat="1" spans="1:8">
      <c r="A6" s="134"/>
      <c r="B6" s="135"/>
      <c r="C6" s="138"/>
      <c r="D6" s="139"/>
      <c r="E6" s="143"/>
      <c r="F6" s="144"/>
      <c r="G6" s="144"/>
      <c r="H6" s="143"/>
    </row>
    <row r="7" s="129" customFormat="1" spans="1:8">
      <c r="A7" s="134"/>
      <c r="B7" s="135"/>
      <c r="C7" s="138"/>
      <c r="D7" s="139"/>
      <c r="E7" s="143"/>
      <c r="F7" s="144"/>
      <c r="G7" s="144"/>
      <c r="H7" s="143"/>
    </row>
    <row r="8" s="129" customFormat="1" spans="1:8">
      <c r="A8" s="134"/>
      <c r="B8" s="135"/>
      <c r="C8" s="138"/>
      <c r="D8" s="139"/>
      <c r="E8" s="143"/>
      <c r="F8" s="144"/>
      <c r="G8" s="144">
        <f>SUM(D8*F8)</f>
        <v>0</v>
      </c>
      <c r="H8" s="143"/>
    </row>
    <row r="9" s="129" customFormat="1" spans="1:8">
      <c r="A9" s="134"/>
      <c r="B9" s="135"/>
      <c r="C9" s="138"/>
      <c r="D9" s="139"/>
      <c r="E9" s="143"/>
      <c r="F9" s="144"/>
      <c r="G9" s="144"/>
      <c r="H9" s="143"/>
    </row>
    <row r="10" s="129" customFormat="1" spans="1:8">
      <c r="A10" s="134"/>
      <c r="B10" s="135"/>
      <c r="C10" s="138"/>
      <c r="D10" s="139"/>
      <c r="E10" s="143"/>
      <c r="F10" s="144"/>
      <c r="G10" s="144"/>
      <c r="H10" s="143"/>
    </row>
    <row r="11" s="129" customFormat="1" spans="1:8">
      <c r="A11" s="134"/>
      <c r="B11" s="135"/>
      <c r="C11" s="138"/>
      <c r="D11" s="139"/>
      <c r="E11" s="143"/>
      <c r="F11" s="144"/>
      <c r="G11" s="144"/>
      <c r="H11" s="143"/>
    </row>
    <row r="12" s="129" customFormat="1" ht="21" customHeight="1" spans="1:8">
      <c r="A12" s="140"/>
      <c r="B12" s="141"/>
      <c r="C12" s="141"/>
      <c r="D12" s="141"/>
      <c r="E12" s="140" t="s">
        <v>214</v>
      </c>
      <c r="F12" s="141"/>
      <c r="G12" s="141"/>
      <c r="H12" s="145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zoomScale="85" zoomScaleNormal="85" workbookViewId="0">
      <pane ySplit="1" topLeftCell="A2" activePane="bottomLeft" state="frozen"/>
      <selection/>
      <selection pane="bottomLeft" activeCell="B20" sqref="B20"/>
    </sheetView>
  </sheetViews>
  <sheetFormatPr defaultColWidth="9.140625" defaultRowHeight="16.8"/>
  <cols>
    <col min="1" max="1" width="12.0625" style="30" customWidth="1"/>
    <col min="2" max="2" width="20.140625" customWidth="1"/>
    <col min="3" max="3" width="25.140625" style="7" customWidth="1"/>
    <col min="4" max="4" width="14.7265625" style="99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00" t="s">
        <v>0</v>
      </c>
      <c r="B1" s="101" t="s">
        <v>205</v>
      </c>
      <c r="C1" s="102" t="s">
        <v>211</v>
      </c>
      <c r="D1" s="102" t="s">
        <v>212</v>
      </c>
      <c r="E1" s="101" t="s">
        <v>185</v>
      </c>
      <c r="F1" s="101" t="s">
        <v>3</v>
      </c>
      <c r="G1" s="101" t="s">
        <v>215</v>
      </c>
      <c r="H1" s="101" t="s">
        <v>5</v>
      </c>
    </row>
    <row r="2" ht="80" customHeight="1" spans="1:12">
      <c r="A2" s="72">
        <v>46056</v>
      </c>
      <c r="B2" s="103" t="s">
        <v>216</v>
      </c>
      <c r="C2" s="104" t="s">
        <v>217</v>
      </c>
      <c r="D2" s="105">
        <v>10.2</v>
      </c>
      <c r="E2" s="114"/>
      <c r="F2" s="115">
        <v>52000</v>
      </c>
      <c r="G2" s="115">
        <f t="shared" ref="G2:G9" si="0">SUM(D2*F2)</f>
        <v>530400</v>
      </c>
      <c r="H2" s="116">
        <f>SUM(G2:G3)</f>
        <v>1555500</v>
      </c>
      <c r="L2" s="67"/>
    </row>
    <row r="3" ht="80" customHeight="1" spans="1:11">
      <c r="A3" s="78"/>
      <c r="B3" s="106"/>
      <c r="C3" s="74" t="s">
        <v>218</v>
      </c>
      <c r="D3" s="75">
        <v>20.1</v>
      </c>
      <c r="E3" s="117"/>
      <c r="F3" s="115">
        <v>51000</v>
      </c>
      <c r="G3" s="115">
        <f t="shared" si="0"/>
        <v>1025100</v>
      </c>
      <c r="H3" s="118"/>
      <c r="K3" s="67"/>
    </row>
    <row r="4" ht="70" customHeight="1" spans="1:11">
      <c r="A4" s="72">
        <v>46059</v>
      </c>
      <c r="B4" s="103" t="s">
        <v>219</v>
      </c>
      <c r="C4" s="74" t="s">
        <v>217</v>
      </c>
      <c r="D4" s="75">
        <v>5.1</v>
      </c>
      <c r="E4" s="114"/>
      <c r="F4" s="115">
        <v>52500</v>
      </c>
      <c r="G4" s="115">
        <f t="shared" si="0"/>
        <v>267750</v>
      </c>
      <c r="H4" s="116">
        <f>SUM(G4:G5)</f>
        <v>1060850</v>
      </c>
      <c r="K4" s="67"/>
    </row>
    <row r="5" ht="70" customHeight="1" spans="1:11">
      <c r="A5" s="78"/>
      <c r="B5" s="106"/>
      <c r="C5" s="74" t="s">
        <v>218</v>
      </c>
      <c r="D5" s="75">
        <v>15.4</v>
      </c>
      <c r="E5" s="117"/>
      <c r="F5" s="115">
        <v>51500</v>
      </c>
      <c r="G5" s="115">
        <f t="shared" si="0"/>
        <v>793100</v>
      </c>
      <c r="H5" s="118"/>
      <c r="K5" s="67"/>
    </row>
    <row r="6" ht="50" customHeight="1" spans="1:8">
      <c r="A6" s="72">
        <v>46064</v>
      </c>
      <c r="B6" s="103" t="s">
        <v>220</v>
      </c>
      <c r="C6" s="74" t="s">
        <v>217</v>
      </c>
      <c r="D6" s="75">
        <v>9.7</v>
      </c>
      <c r="E6" s="114"/>
      <c r="F6" s="119">
        <v>55500</v>
      </c>
      <c r="G6" s="115">
        <f t="shared" si="0"/>
        <v>538350</v>
      </c>
      <c r="H6" s="116">
        <f>SUM(G6:G8)</f>
        <v>1295150</v>
      </c>
    </row>
    <row r="7" ht="50" customHeight="1" spans="1:8">
      <c r="A7" s="76"/>
      <c r="B7" s="107"/>
      <c r="C7" s="85" t="s">
        <v>218</v>
      </c>
      <c r="D7" s="75">
        <v>9.9</v>
      </c>
      <c r="E7" s="120"/>
      <c r="F7" s="119">
        <v>54500</v>
      </c>
      <c r="G7" s="115">
        <f t="shared" si="0"/>
        <v>539550</v>
      </c>
      <c r="H7" s="121"/>
    </row>
    <row r="8" ht="50" customHeight="1" spans="1:8">
      <c r="A8" s="78"/>
      <c r="B8" s="106"/>
      <c r="C8" s="85" t="s">
        <v>221</v>
      </c>
      <c r="D8" s="75">
        <v>5.5</v>
      </c>
      <c r="E8" s="117"/>
      <c r="F8" s="119">
        <v>39500</v>
      </c>
      <c r="G8" s="115">
        <f t="shared" si="0"/>
        <v>217250</v>
      </c>
      <c r="H8" s="118"/>
    </row>
    <row r="9" ht="45" customHeight="1" spans="1:11">
      <c r="A9" s="72">
        <v>46070</v>
      </c>
      <c r="B9" s="103" t="s">
        <v>222</v>
      </c>
      <c r="C9" s="74" t="s">
        <v>217</v>
      </c>
      <c r="D9" s="75">
        <v>5.1</v>
      </c>
      <c r="E9" s="114"/>
      <c r="F9" s="119">
        <v>56000</v>
      </c>
      <c r="G9" s="119">
        <f>D9*F9</f>
        <v>285600</v>
      </c>
      <c r="H9" s="122">
        <f>SUM(G9:G11)</f>
        <v>1030850</v>
      </c>
      <c r="K9" s="67"/>
    </row>
    <row r="10" ht="45" customHeight="1" spans="1:11">
      <c r="A10" s="76"/>
      <c r="B10" s="107"/>
      <c r="C10" s="74" t="s">
        <v>217</v>
      </c>
      <c r="D10" s="75">
        <v>9.5</v>
      </c>
      <c r="E10" s="120"/>
      <c r="F10" s="119">
        <v>55000</v>
      </c>
      <c r="G10" s="119">
        <f>D10*F10</f>
        <v>522500</v>
      </c>
      <c r="H10" s="123"/>
      <c r="K10" s="67"/>
    </row>
    <row r="11" ht="45" customHeight="1" spans="1:11">
      <c r="A11" s="78"/>
      <c r="B11" s="106"/>
      <c r="C11" s="74" t="s">
        <v>221</v>
      </c>
      <c r="D11" s="75">
        <v>5.5</v>
      </c>
      <c r="E11" s="117"/>
      <c r="F11" s="119">
        <v>40500</v>
      </c>
      <c r="G11" s="119">
        <f>D11*F11</f>
        <v>222750</v>
      </c>
      <c r="H11" s="124"/>
      <c r="K11" s="67"/>
    </row>
    <row r="12" spans="1:11">
      <c r="A12" s="108"/>
      <c r="B12" s="109"/>
      <c r="C12" s="110"/>
      <c r="D12" s="111"/>
      <c r="E12" s="125"/>
      <c r="F12" s="126"/>
      <c r="G12" s="126"/>
      <c r="H12" s="126"/>
      <c r="K12" s="67"/>
    </row>
    <row r="13" spans="1:11">
      <c r="A13" s="108"/>
      <c r="B13" s="109"/>
      <c r="C13" s="110"/>
      <c r="D13" s="111"/>
      <c r="E13" s="125"/>
      <c r="F13" s="126"/>
      <c r="G13" s="126"/>
      <c r="H13" s="126"/>
      <c r="K13" s="67"/>
    </row>
    <row r="14" spans="1:11">
      <c r="A14" s="108"/>
      <c r="B14" s="109"/>
      <c r="C14" s="110"/>
      <c r="D14" s="111"/>
      <c r="E14" s="125"/>
      <c r="F14" s="126"/>
      <c r="G14" s="126"/>
      <c r="H14" s="126"/>
      <c r="K14" s="67"/>
    </row>
    <row r="15" spans="1:11">
      <c r="A15" s="108"/>
      <c r="B15" s="109"/>
      <c r="C15" s="110"/>
      <c r="D15" s="111"/>
      <c r="E15" s="125"/>
      <c r="F15" s="126"/>
      <c r="G15" s="126"/>
      <c r="H15" s="126"/>
      <c r="K15" s="67"/>
    </row>
    <row r="16" ht="15" customHeight="1" spans="1:8">
      <c r="A16" s="112" t="s">
        <v>223</v>
      </c>
      <c r="B16" s="113"/>
      <c r="C16" s="113"/>
      <c r="D16" s="113"/>
      <c r="E16" s="127"/>
      <c r="F16" s="128"/>
      <c r="G16" s="119"/>
      <c r="H16" s="128">
        <f>SUM(H2:H15)</f>
        <v>4942350</v>
      </c>
    </row>
  </sheetData>
  <mergeCells count="17">
    <mergeCell ref="A16:E16"/>
    <mergeCell ref="A2:A3"/>
    <mergeCell ref="A4:A5"/>
    <mergeCell ref="A6:A8"/>
    <mergeCell ref="A9:A11"/>
    <mergeCell ref="B2:B3"/>
    <mergeCell ref="B4:B5"/>
    <mergeCell ref="B6:B8"/>
    <mergeCell ref="B9:B11"/>
    <mergeCell ref="E2:E3"/>
    <mergeCell ref="E4:E5"/>
    <mergeCell ref="E6:E8"/>
    <mergeCell ref="E9:E11"/>
    <mergeCell ref="H2:H3"/>
    <mergeCell ref="H4:H5"/>
    <mergeCell ref="H6:H8"/>
    <mergeCell ref="H9:H11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topLeftCell="C1" workbookViewId="0">
      <pane ySplit="1" topLeftCell="A2" activePane="bottomLeft" state="frozen"/>
      <selection/>
      <selection pane="bottomLeft" activeCell="I3" sqref="I3:I5"/>
    </sheetView>
  </sheetViews>
  <sheetFormatPr defaultColWidth="9.140625" defaultRowHeight="16.8"/>
  <cols>
    <col min="1" max="1" width="19" style="30" customWidth="1"/>
    <col min="2" max="2" width="13.7109375" style="67" customWidth="1"/>
    <col min="3" max="3" width="28.859375" customWidth="1"/>
    <col min="4" max="4" width="25.4296875" style="11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68" t="s">
        <v>0</v>
      </c>
      <c r="B1" s="69" t="s">
        <v>205</v>
      </c>
      <c r="C1" s="70" t="s">
        <v>211</v>
      </c>
      <c r="D1" s="70" t="s">
        <v>212</v>
      </c>
      <c r="E1" s="70" t="s">
        <v>185</v>
      </c>
      <c r="F1" s="70" t="s">
        <v>3</v>
      </c>
      <c r="G1" s="70" t="s">
        <v>4</v>
      </c>
      <c r="H1" s="70" t="s">
        <v>5</v>
      </c>
      <c r="I1" s="70" t="s">
        <v>206</v>
      </c>
    </row>
    <row r="2" customFormat="1" spans="1:9">
      <c r="A2" s="51"/>
      <c r="B2" s="51"/>
      <c r="C2" s="51"/>
      <c r="D2" s="71"/>
      <c r="E2" s="51"/>
      <c r="F2" s="51"/>
      <c r="G2" s="51"/>
      <c r="H2" s="51"/>
      <c r="I2" s="51"/>
    </row>
    <row r="3" ht="55" customHeight="1" spans="1:9">
      <c r="A3" s="72">
        <v>46059</v>
      </c>
      <c r="B3" s="73" t="s">
        <v>224</v>
      </c>
      <c r="C3" s="74" t="s">
        <v>225</v>
      </c>
      <c r="D3" s="75">
        <v>5.02</v>
      </c>
      <c r="E3" s="84"/>
      <c r="F3" s="85">
        <v>150000</v>
      </c>
      <c r="G3" s="85">
        <f>F3*D3</f>
        <v>753000</v>
      </c>
      <c r="H3" s="86">
        <f>SUM(G3:G5)</f>
        <v>8553600</v>
      </c>
      <c r="I3" s="94">
        <v>46066</v>
      </c>
    </row>
    <row r="4" ht="55" customHeight="1" spans="1:9">
      <c r="A4" s="76"/>
      <c r="B4" s="77"/>
      <c r="C4" s="74" t="s">
        <v>226</v>
      </c>
      <c r="D4" s="75">
        <v>7.42</v>
      </c>
      <c r="E4" s="87"/>
      <c r="F4" s="85">
        <v>180000</v>
      </c>
      <c r="G4" s="85">
        <f>F4*D4</f>
        <v>1335600</v>
      </c>
      <c r="H4" s="88"/>
      <c r="I4" s="95"/>
    </row>
    <row r="5" ht="55" customHeight="1" spans="1:9">
      <c r="A5" s="78"/>
      <c r="B5" s="79"/>
      <c r="C5" s="74" t="s">
        <v>227</v>
      </c>
      <c r="D5" s="75">
        <v>25.86</v>
      </c>
      <c r="E5" s="89"/>
      <c r="F5" s="85">
        <v>250000</v>
      </c>
      <c r="G5" s="85">
        <f>F5*D5</f>
        <v>6465000</v>
      </c>
      <c r="H5" s="90"/>
      <c r="I5" s="96"/>
    </row>
    <row r="6" ht="70" customHeight="1" spans="1:9">
      <c r="A6" s="80"/>
      <c r="B6" s="81"/>
      <c r="C6" s="81"/>
      <c r="D6" s="82"/>
      <c r="E6" s="81"/>
      <c r="F6" s="91"/>
      <c r="G6" s="85"/>
      <c r="H6" s="91">
        <f>SUM(G6:G7)</f>
        <v>0</v>
      </c>
      <c r="I6" s="97"/>
    </row>
    <row r="7" ht="70" customHeight="1" spans="1:9">
      <c r="A7" s="80"/>
      <c r="B7" s="81"/>
      <c r="C7" s="81"/>
      <c r="D7" s="82"/>
      <c r="E7" s="81"/>
      <c r="F7" s="91"/>
      <c r="G7" s="85"/>
      <c r="H7" s="91"/>
      <c r="I7" s="97"/>
    </row>
    <row r="8" spans="1:9">
      <c r="A8" s="80"/>
      <c r="B8" s="81"/>
      <c r="C8" s="81"/>
      <c r="D8" s="82"/>
      <c r="E8" s="91"/>
      <c r="F8" s="91"/>
      <c r="G8" s="85"/>
      <c r="H8" s="91"/>
      <c r="I8" s="97"/>
    </row>
    <row r="9" spans="1:9">
      <c r="A9" s="80"/>
      <c r="B9" s="81"/>
      <c r="C9" s="81"/>
      <c r="D9" s="82"/>
      <c r="E9" s="91"/>
      <c r="F9" s="91"/>
      <c r="G9" s="85">
        <f>D9*F9</f>
        <v>0</v>
      </c>
      <c r="H9" s="91">
        <f>SUM(D9*F9)</f>
        <v>0</v>
      </c>
      <c r="I9" s="97"/>
    </row>
    <row r="10" ht="26" spans="1:9">
      <c r="A10" s="83" t="s">
        <v>5</v>
      </c>
      <c r="B10" s="62"/>
      <c r="C10" s="62"/>
      <c r="D10" s="62"/>
      <c r="E10" s="62"/>
      <c r="F10" s="62"/>
      <c r="G10" s="92">
        <f>SUM(H:H)-SUMIF(I:I,"PAID*",H:H)</f>
        <v>8553600</v>
      </c>
      <c r="H10" s="93"/>
      <c r="I10" s="98"/>
    </row>
  </sheetData>
  <mergeCells count="7">
    <mergeCell ref="A10:F10"/>
    <mergeCell ref="G10:I10"/>
    <mergeCell ref="A3:A5"/>
    <mergeCell ref="B3:B5"/>
    <mergeCell ref="E3:E5"/>
    <mergeCell ref="H3:H5"/>
    <mergeCell ref="I3:I5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topLeftCell="C1" workbookViewId="0">
      <selection activeCell="G2" sqref="G2"/>
    </sheetView>
  </sheetViews>
  <sheetFormatPr defaultColWidth="9.140625" defaultRowHeight="16.8" outlineLevelRow="3" outlineLevelCol="6"/>
  <cols>
    <col min="1" max="1" width="16.75" style="30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56" customFormat="1" ht="22" customHeight="1" spans="1:7">
      <c r="A1" s="57" t="s">
        <v>0</v>
      </c>
      <c r="B1" s="58" t="s">
        <v>205</v>
      </c>
      <c r="C1" s="58" t="s">
        <v>211</v>
      </c>
      <c r="D1" s="58" t="s">
        <v>212</v>
      </c>
      <c r="E1" s="58" t="s">
        <v>185</v>
      </c>
      <c r="F1" s="58" t="s">
        <v>3</v>
      </c>
      <c r="G1" s="58" t="s">
        <v>5</v>
      </c>
    </row>
    <row r="2" ht="309.15" customHeight="1" spans="1:7">
      <c r="A2" s="59">
        <v>46065</v>
      </c>
      <c r="B2" s="290" t="s">
        <v>228</v>
      </c>
      <c r="C2" s="60" t="s">
        <v>229</v>
      </c>
      <c r="D2" s="61">
        <v>5</v>
      </c>
      <c r="E2" s="60"/>
      <c r="F2" s="64">
        <v>975000</v>
      </c>
      <c r="G2" s="64">
        <f>SUM(D2*F2)</f>
        <v>4875000</v>
      </c>
    </row>
    <row r="3" ht="250" customHeight="1" spans="1:7">
      <c r="A3" s="59"/>
      <c r="B3" s="45"/>
      <c r="C3" s="60"/>
      <c r="D3" s="61"/>
      <c r="E3" s="65"/>
      <c r="F3" s="64"/>
      <c r="G3" s="64">
        <f>D3*F3</f>
        <v>0</v>
      </c>
    </row>
    <row r="4" ht="26" spans="1:7">
      <c r="A4" s="62" t="s">
        <v>5</v>
      </c>
      <c r="B4" s="63"/>
      <c r="C4" s="63"/>
      <c r="D4" s="63"/>
      <c r="E4" s="66">
        <f>SUM(G2:G3)</f>
        <v>4875000</v>
      </c>
      <c r="F4" s="66"/>
      <c r="G4" s="66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1" customFormat="1" ht="44" customHeight="1" spans="1:5">
      <c r="A1" s="47" t="s">
        <v>230</v>
      </c>
      <c r="B1" s="48" t="s">
        <v>0</v>
      </c>
      <c r="C1" s="48" t="s">
        <v>5</v>
      </c>
      <c r="D1" s="48" t="s">
        <v>231</v>
      </c>
      <c r="E1" s="48" t="s">
        <v>232</v>
      </c>
    </row>
    <row r="2" ht="246" customHeight="1" spans="1:5">
      <c r="A2" s="49"/>
      <c r="B2" s="50"/>
      <c r="C2" s="4"/>
      <c r="D2" s="51"/>
      <c r="E2" s="51"/>
    </row>
    <row r="3" spans="1:5">
      <c r="A3" s="52" t="s">
        <v>233</v>
      </c>
      <c r="B3" s="53"/>
      <c r="C3" s="54"/>
      <c r="D3" s="55">
        <f>SUM(C2:C2)</f>
        <v>0</v>
      </c>
      <c r="E3" s="54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2" t="s">
        <v>0</v>
      </c>
      <c r="B1" s="12" t="s">
        <v>234</v>
      </c>
      <c r="C1" s="12" t="s">
        <v>195</v>
      </c>
      <c r="D1" s="12" t="s">
        <v>212</v>
      </c>
      <c r="E1" s="12" t="s">
        <v>185</v>
      </c>
      <c r="F1" s="12" t="s">
        <v>3</v>
      </c>
      <c r="G1" s="12" t="s">
        <v>4</v>
      </c>
      <c r="H1" s="12" t="s">
        <v>5</v>
      </c>
    </row>
    <row r="2" customFormat="1" ht="140" customHeight="1" spans="1:8">
      <c r="A2" s="13"/>
      <c r="B2" s="13"/>
      <c r="C2" s="35"/>
      <c r="D2" s="36"/>
      <c r="E2" s="21"/>
      <c r="F2" s="24"/>
      <c r="G2" s="24">
        <f>F2*D2</f>
        <v>0</v>
      </c>
      <c r="H2" s="24">
        <f>SUM(G2:G3)</f>
        <v>0</v>
      </c>
    </row>
    <row r="3" customFormat="1" ht="140" customHeight="1" spans="1:8">
      <c r="A3" s="13"/>
      <c r="B3" s="13"/>
      <c r="C3" s="35"/>
      <c r="D3" s="36"/>
      <c r="E3" s="21"/>
      <c r="F3" s="24"/>
      <c r="G3" s="24">
        <f>F3*D3</f>
        <v>0</v>
      </c>
      <c r="H3" s="24"/>
    </row>
    <row r="4" customFormat="1" ht="94" customHeight="1" spans="1:8">
      <c r="A4" s="13"/>
      <c r="B4" s="13"/>
      <c r="C4" s="35"/>
      <c r="D4" s="36"/>
      <c r="E4" s="21"/>
      <c r="F4" s="24"/>
      <c r="G4" s="24"/>
      <c r="H4" s="24"/>
    </row>
    <row r="5" customFormat="1" ht="39" customHeight="1" spans="1:8">
      <c r="A5" s="18" t="s">
        <v>5</v>
      </c>
      <c r="B5" s="19"/>
      <c r="C5" s="20"/>
      <c r="D5" s="19"/>
      <c r="E5" s="25">
        <f>SUM(H2:H4)</f>
        <v>0</v>
      </c>
      <c r="F5" s="26"/>
      <c r="G5" s="26"/>
      <c r="H5" s="27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30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31" customWidth="1"/>
    <col min="10" max="10" width="12.859375"/>
  </cols>
  <sheetData>
    <row r="1" s="29" customFormat="1" ht="35" customHeight="1" spans="1:8">
      <c r="A1" s="32" t="s">
        <v>0</v>
      </c>
      <c r="B1" s="33" t="s">
        <v>234</v>
      </c>
      <c r="C1" s="33" t="s">
        <v>195</v>
      </c>
      <c r="D1" s="33" t="s">
        <v>212</v>
      </c>
      <c r="E1" s="33" t="s">
        <v>185</v>
      </c>
      <c r="F1" s="33" t="s">
        <v>3</v>
      </c>
      <c r="G1" s="33" t="s">
        <v>4</v>
      </c>
      <c r="H1" s="33" t="s">
        <v>5</v>
      </c>
    </row>
    <row r="2" customFormat="1" ht="80" customHeight="1" spans="1:8">
      <c r="A2" s="34"/>
      <c r="B2" s="21"/>
      <c r="C2" s="35"/>
      <c r="D2" s="36"/>
      <c r="E2" s="21"/>
      <c r="F2" s="24"/>
      <c r="G2" s="24">
        <f t="shared" ref="G2:G9" si="0">D2*F2</f>
        <v>0</v>
      </c>
      <c r="H2" s="24">
        <f>SUM(G2:G5)</f>
        <v>0</v>
      </c>
    </row>
    <row r="3" customFormat="1" ht="80" customHeight="1" spans="1:8">
      <c r="A3" s="34"/>
      <c r="B3" s="21"/>
      <c r="C3" s="37"/>
      <c r="D3" s="37"/>
      <c r="E3" s="21"/>
      <c r="F3" s="42"/>
      <c r="G3" s="24">
        <f t="shared" si="0"/>
        <v>0</v>
      </c>
      <c r="H3" s="24"/>
    </row>
    <row r="4" customFormat="1" ht="80" customHeight="1" spans="1:8">
      <c r="A4" s="34"/>
      <c r="B4" s="21"/>
      <c r="C4" s="37"/>
      <c r="D4" s="37"/>
      <c r="E4" s="21"/>
      <c r="F4" s="42"/>
      <c r="G4" s="24">
        <f t="shared" si="0"/>
        <v>0</v>
      </c>
      <c r="H4" s="24"/>
    </row>
    <row r="5" customFormat="1" ht="80" customHeight="1" spans="1:8">
      <c r="A5" s="34"/>
      <c r="B5" s="21"/>
      <c r="C5" s="37"/>
      <c r="D5" s="37"/>
      <c r="E5" s="21"/>
      <c r="F5" s="42"/>
      <c r="G5" s="24">
        <f t="shared" si="0"/>
        <v>0</v>
      </c>
      <c r="H5" s="24"/>
    </row>
    <row r="6" customFormat="1" ht="110" customHeight="1" spans="1:8">
      <c r="A6" s="38"/>
      <c r="B6" s="37"/>
      <c r="C6" s="37"/>
      <c r="D6" s="37"/>
      <c r="E6" s="43"/>
      <c r="F6" s="42"/>
      <c r="G6" s="24">
        <f t="shared" si="0"/>
        <v>0</v>
      </c>
      <c r="H6" s="42">
        <f>SUM(G6:G9)</f>
        <v>0</v>
      </c>
    </row>
    <row r="7" customFormat="1" ht="110" customHeight="1" spans="1:8">
      <c r="A7" s="38"/>
      <c r="B7" s="37"/>
      <c r="C7" s="37"/>
      <c r="D7" s="37"/>
      <c r="E7" s="43"/>
      <c r="F7" s="42"/>
      <c r="G7" s="24">
        <f t="shared" si="0"/>
        <v>0</v>
      </c>
      <c r="H7" s="42"/>
    </row>
    <row r="8" customFormat="1" ht="110" customHeight="1" spans="1:8">
      <c r="A8" s="38"/>
      <c r="B8" s="37"/>
      <c r="C8" s="37"/>
      <c r="D8" s="37"/>
      <c r="E8" s="43"/>
      <c r="F8" s="42"/>
      <c r="G8" s="24">
        <f t="shared" si="0"/>
        <v>0</v>
      </c>
      <c r="H8" s="42"/>
    </row>
    <row r="9" customFormat="1" ht="110" customHeight="1" spans="1:8">
      <c r="A9" s="38"/>
      <c r="B9" s="37"/>
      <c r="C9" s="37"/>
      <c r="D9" s="37"/>
      <c r="E9" s="43"/>
      <c r="F9" s="42"/>
      <c r="G9" s="24">
        <f t="shared" si="0"/>
        <v>0</v>
      </c>
      <c r="H9" s="42"/>
    </row>
    <row r="10" customFormat="1" ht="39" customHeight="1" spans="1:8">
      <c r="A10" s="39" t="s">
        <v>5</v>
      </c>
      <c r="B10" s="40"/>
      <c r="C10" s="40"/>
      <c r="D10" s="41"/>
      <c r="E10" s="3"/>
      <c r="F10" s="44"/>
      <c r="G10" s="45"/>
      <c r="H10" s="46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"/>
  <sheetViews>
    <sheetView zoomScale="62" zoomScaleNormal="62" workbookViewId="0">
      <pane ySplit="1" topLeftCell="A2" activePane="bottomLeft" state="frozen"/>
      <selection/>
      <selection pane="bottomLeft" activeCell="O2" sqref="O2"/>
    </sheetView>
  </sheetViews>
  <sheetFormatPr defaultColWidth="9.140625" defaultRowHeight="16.8" outlineLevelRow="6"/>
  <cols>
    <col min="1" max="1" width="10.5703125" customWidth="1"/>
    <col min="2" max="2" width="19.0390625" style="11" customWidth="1"/>
    <col min="3" max="4" width="30.75" customWidth="1"/>
    <col min="5" max="5" width="37.1328125" customWidth="1"/>
    <col min="6" max="11" width="32.3359375" customWidth="1"/>
    <col min="12" max="12" width="42.9375" customWidth="1"/>
    <col min="13" max="13" width="15.5" customWidth="1"/>
  </cols>
  <sheetData>
    <row r="1" s="10" customFormat="1" ht="35" customHeight="1" spans="1:13">
      <c r="A1" s="12" t="s">
        <v>0</v>
      </c>
      <c r="B1" s="12" t="s">
        <v>234</v>
      </c>
      <c r="C1" s="12" t="s">
        <v>195</v>
      </c>
      <c r="D1" s="12" t="s">
        <v>212</v>
      </c>
      <c r="E1" s="12" t="s">
        <v>185</v>
      </c>
      <c r="F1" s="12" t="s">
        <v>3</v>
      </c>
      <c r="G1" s="12" t="s">
        <v>4</v>
      </c>
      <c r="H1" s="12" t="s">
        <v>5</v>
      </c>
      <c r="I1" s="12" t="s">
        <v>235</v>
      </c>
      <c r="J1" s="12" t="s">
        <v>236</v>
      </c>
      <c r="K1" s="12" t="s">
        <v>237</v>
      </c>
      <c r="L1" s="12" t="s">
        <v>238</v>
      </c>
      <c r="M1" s="28" t="s">
        <v>232</v>
      </c>
    </row>
    <row r="2" customFormat="1" ht="274" spans="1:13">
      <c r="A2" s="13">
        <v>46069</v>
      </c>
      <c r="B2" s="14" t="s">
        <v>239</v>
      </c>
      <c r="C2" s="15" t="s">
        <v>240</v>
      </c>
      <c r="D2" s="16">
        <v>2</v>
      </c>
      <c r="E2" s="21" t="str">
        <f>_xlfn.DISPIMG("ID_23A9D7802AA84FFFB3F600FFADA6E36D",1)</f>
        <v>=DISPIMG("ID_23A9D7802AA84FFFB3F600FFADA6E36D",1)</v>
      </c>
      <c r="F2" s="22">
        <v>290000</v>
      </c>
      <c r="G2" s="23">
        <f>D2*F2</f>
        <v>580000</v>
      </c>
      <c r="H2" s="24">
        <f>SUM(G2:G4)</f>
        <v>580000</v>
      </c>
      <c r="I2" s="24">
        <f>H2*10%</f>
        <v>58000</v>
      </c>
      <c r="J2" s="24">
        <f>H2-I2</f>
        <v>522000</v>
      </c>
      <c r="K2" s="24">
        <f>J2*10%</f>
        <v>52200</v>
      </c>
      <c r="L2" s="24">
        <f>J2+K2</f>
        <v>574200</v>
      </c>
      <c r="M2" s="3" t="s">
        <v>241</v>
      </c>
    </row>
    <row r="3" customFormat="1" ht="23.2" spans="1:12">
      <c r="A3" s="13"/>
      <c r="B3" s="14"/>
      <c r="C3" s="15"/>
      <c r="D3" s="17"/>
      <c r="E3" s="21"/>
      <c r="F3" s="22"/>
      <c r="G3" s="23">
        <f>D3*F3</f>
        <v>0</v>
      </c>
      <c r="H3" s="24"/>
      <c r="I3" s="24"/>
      <c r="J3" s="24"/>
      <c r="K3" s="24"/>
      <c r="L3" s="24"/>
    </row>
    <row r="4" customFormat="1" ht="23.2" spans="1:12">
      <c r="A4" s="13"/>
      <c r="B4" s="14"/>
      <c r="C4" s="15"/>
      <c r="D4" s="17"/>
      <c r="E4" s="21"/>
      <c r="F4" s="22"/>
      <c r="G4" s="23">
        <f>D4*F4</f>
        <v>0</v>
      </c>
      <c r="H4" s="24"/>
      <c r="I4" s="24"/>
      <c r="J4" s="24"/>
      <c r="K4" s="24"/>
      <c r="L4" s="24"/>
    </row>
    <row r="5" customFormat="1" ht="26" spans="1:12">
      <c r="A5" s="18" t="s">
        <v>5</v>
      </c>
      <c r="B5" s="19"/>
      <c r="C5" s="20"/>
      <c r="D5" s="19"/>
      <c r="E5" s="25">
        <f>SUM(L2:L4)</f>
        <v>574200</v>
      </c>
      <c r="F5" s="26"/>
      <c r="G5" s="26"/>
      <c r="H5" s="26"/>
      <c r="I5" s="26"/>
      <c r="J5" s="26"/>
      <c r="K5" s="26"/>
      <c r="L5" s="27"/>
    </row>
    <row r="6" customFormat="1" spans="2:2">
      <c r="B6" s="11"/>
    </row>
    <row r="7" customFormat="1" spans="2:2">
      <c r="B7" s="11"/>
    </row>
  </sheetData>
  <mergeCells count="2">
    <mergeCell ref="A5:C5"/>
    <mergeCell ref="E5:L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3" sqref="$A13:$XFD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242</v>
      </c>
      <c r="B1" s="2" t="s">
        <v>243</v>
      </c>
    </row>
    <row r="2" spans="1:2">
      <c r="A2" s="3" t="s">
        <v>244</v>
      </c>
      <c r="B2" s="4">
        <f>'BUK BUNGA (Groceries)'!E557</f>
        <v>17483000</v>
      </c>
    </row>
    <row r="3" spans="1:2">
      <c r="A3" s="3" t="s">
        <v>245</v>
      </c>
      <c r="B3" s="4">
        <f>'SEDANA JAYA (Groceries)'!G670</f>
        <v>37122470</v>
      </c>
    </row>
    <row r="4" spans="1:2">
      <c r="A4" s="3" t="s">
        <v>246</v>
      </c>
      <c r="B4" s="4">
        <f>'RAFI SEAFOOD (Seafood)'!D61</f>
        <v>13626000</v>
      </c>
    </row>
    <row r="5" spans="1:2">
      <c r="A5" s="3" t="s">
        <v>247</v>
      </c>
      <c r="B5" s="4">
        <f>'MAMA RADA PRODUCTION (Dumpling)'!H12</f>
        <v>0</v>
      </c>
    </row>
    <row r="6" spans="1:2">
      <c r="A6" s="3" t="s">
        <v>248</v>
      </c>
      <c r="B6" s="5">
        <f>'KSP (Chicken)'!H16</f>
        <v>4942350</v>
      </c>
    </row>
    <row r="7" spans="1:2">
      <c r="A7" s="3" t="s">
        <v>249</v>
      </c>
      <c r="B7" s="4">
        <f>'SURYA CIPTA NIAGA BALI (Beef)'!G10</f>
        <v>8553600</v>
      </c>
    </row>
    <row r="8" spans="1:2">
      <c r="A8" s="3" t="s">
        <v>250</v>
      </c>
      <c r="B8" s="4">
        <f>'BAYU AGNI MERTA (Gas)'!E4</f>
        <v>4875000</v>
      </c>
    </row>
    <row r="9" spans="1:2">
      <c r="A9" s="6" t="s">
        <v>251</v>
      </c>
      <c r="B9" s="5">
        <f>'Joy Green (Mix Berry)'!D3</f>
        <v>0</v>
      </c>
    </row>
    <row r="10" spans="1:3">
      <c r="A10" s="6" t="s">
        <v>252</v>
      </c>
      <c r="B10" s="5">
        <f>'CELEBRITY BAKERY (Bakery)'!E5</f>
        <v>0</v>
      </c>
      <c r="C10" s="7"/>
    </row>
    <row r="11" spans="1:2">
      <c r="A11" s="6" t="s">
        <v>253</v>
      </c>
      <c r="B11" s="5">
        <f>'Krop (Edible flower)'!H10</f>
        <v>0</v>
      </c>
    </row>
    <row r="12" spans="1:3">
      <c r="A12" s="6" t="s">
        <v>254</v>
      </c>
      <c r="B12" s="5">
        <f>'Boiler (Dumplings&amp;Syrniki)'!E5</f>
        <v>574200</v>
      </c>
      <c r="C12" s="7"/>
    </row>
    <row r="13" spans="1:2">
      <c r="A13" s="8" t="s">
        <v>5</v>
      </c>
      <c r="B13" s="9">
        <f>SUM(B2:B12)</f>
        <v>87176620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AD supplier (Groceries)</vt:lpstr>
      <vt:lpstr>RAFI SEAFOOD (Seafood)</vt:lpstr>
      <vt:lpstr>ABISEKA (FRESH MILK)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2025-01-26T16:20:00Z</dcterms:created>
  <dcterms:modified xsi:type="dcterms:W3CDTF">2026-02-17T17:31:09Z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C91949E621BE116C42268269BA81609D_43</vt:lpwstr>
  </property>
  <property fmtid="{D5CDD505-2E9C-101B-9397-08002B2CF9AE}" pid="3" name="KSOProductBuildVer">
    <vt:lpwstr>1033-12.1.23155.23155</vt:lpwstr>
  </property>
</Properties>
</file>