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160" windowHeight="17020"/>
  </bookViews>
  <sheets>
    <sheet name="BUK BUNGA (Groceries)" sheetId="28" r:id="rId1"/>
    <sheet name="WARUNG EKA (Drinks, Etc)" sheetId="10" r:id="rId2"/>
    <sheet name="DEWATA COCONUT (Coconut)" sheetId="29" r:id="rId3"/>
    <sheet name="PNB (Alcohol)" sheetId="4" r:id="rId4"/>
    <sheet name="DSP (Alcohol)" sheetId="5" r:id="rId5"/>
    <sheet name="DSP ARYA BIMA (Alcohol)" sheetId="40" r:id="rId6"/>
    <sheet name="SELERA OR STIR UP (Syrup)" sheetId="6" r:id="rId7"/>
    <sheet name="DW BALI (Alcohol)" sheetId="32" r:id="rId8"/>
    <sheet name="DDB (Alcohol)" sheetId="26" r:id="rId9"/>
    <sheet name="NANO DEWATA (Alcohol)" sheetId="42" r:id="rId10"/>
    <sheet name="BALI PERMATA JAYA (Corona Beer)" sheetId="37" r:id="rId11"/>
    <sheet name="BLACK COFFEE ROASTERS (Coffee)" sheetId="13" r:id="rId12"/>
    <sheet name="PT. PRASIDA LANTUR MAJU (Wine)" sheetId="33" r:id="rId13"/>
    <sheet name="PT LOVINA BEACH BREWERY" sheetId="38" r:id="rId14"/>
    <sheet name="CHAI CHITAI (Tea Leaf,etc)" sheetId="15" r:id="rId15"/>
    <sheet name="MULIA JAYA (Passion Fruit)" sheetId="39" r:id="rId16"/>
    <sheet name="Dewata Kencana Distribusi (Vdka" sheetId="41" r:id="rId17"/>
    <sheet name="TOTAL" sheetId="35" r:id="rId18"/>
    <sheet name="Indobev (bols triple sec)" sheetId="43" r:id="rId19"/>
  </sheets>
  <definedNames>
    <definedName name="_xlnm._FilterDatabase" localSheetId="1" hidden="1">'WARUNG EKA (Drinks, Etc)'!$A$1:$G$92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<sst xmlns="http://schemas.openxmlformats.org/spreadsheetml/2006/main" count="776" uniqueCount="164">
  <si>
    <t>DATE</t>
  </si>
  <si>
    <t>ITEM</t>
  </si>
  <si>
    <t>QYT</t>
  </si>
  <si>
    <t>PRICE</t>
  </si>
  <si>
    <t>SUB TOTAL</t>
  </si>
  <si>
    <t>TOTAL</t>
  </si>
  <si>
    <t>OUTSTANDING CHECK</t>
  </si>
  <si>
    <t>LEMON</t>
  </si>
  <si>
    <t>V</t>
  </si>
  <si>
    <t>HONEY PINEAPPLE</t>
  </si>
  <si>
    <t>LUMAJANG ORANGE</t>
  </si>
  <si>
    <t>STRAWBERRY (250)</t>
  </si>
  <si>
    <t>CHILI</t>
  </si>
  <si>
    <t>LIME</t>
  </si>
  <si>
    <t>HONEY</t>
  </si>
  <si>
    <t>FRESH MILK</t>
  </si>
  <si>
    <t>SOY MILK</t>
  </si>
  <si>
    <t>WATERMELON</t>
  </si>
  <si>
    <t>TEH BOTOL TETRA PACK 250 ML</t>
  </si>
  <si>
    <t>MINT</t>
  </si>
  <si>
    <t>MANGO</t>
  </si>
  <si>
    <t>SUNKIST</t>
  </si>
  <si>
    <t>OATSIDE</t>
  </si>
  <si>
    <t>LYCHEE CAN</t>
  </si>
  <si>
    <t>CHERRY</t>
  </si>
  <si>
    <t>KINTAMANI ORANGE</t>
  </si>
  <si>
    <t>MUSTARD</t>
  </si>
  <si>
    <t>OAT MILK</t>
  </si>
  <si>
    <t>ALMOND MILK</t>
  </si>
  <si>
    <t>MIX BERRY</t>
  </si>
  <si>
    <t>PINEAPPLE</t>
  </si>
  <si>
    <t>SARIWANGI</t>
  </si>
  <si>
    <t>GREEN MUSTARD</t>
  </si>
  <si>
    <t>YOGHURT</t>
  </si>
  <si>
    <t>PEANUT BUTTER</t>
  </si>
  <si>
    <t>PANDAN LEAF</t>
  </si>
  <si>
    <t>HYDRO COCO 500ML</t>
  </si>
  <si>
    <t>CUCUMBER</t>
  </si>
  <si>
    <t>SUGAR</t>
  </si>
  <si>
    <t>BEETROOT</t>
  </si>
  <si>
    <t>GREEN APPLE</t>
  </si>
  <si>
    <t>IMPORTED LEMON</t>
  </si>
  <si>
    <t>CARROT</t>
  </si>
  <si>
    <t>FRESH MILK (GREEN FIELD)</t>
  </si>
  <si>
    <t>SPINACH</t>
  </si>
  <si>
    <t>ORANGE</t>
  </si>
  <si>
    <t>AVOCADO</t>
  </si>
  <si>
    <t>BANANA</t>
  </si>
  <si>
    <t>COCO</t>
  </si>
  <si>
    <t>BASIL</t>
  </si>
  <si>
    <t>CHOCOLATE POWDER (165)</t>
  </si>
  <si>
    <t>GINGER</t>
  </si>
  <si>
    <t>CINNAMON STICK</t>
  </si>
  <si>
    <t>BROWN SUGAR</t>
  </si>
  <si>
    <t>CITRIC ACID</t>
  </si>
  <si>
    <t>SORROWED SEEDS</t>
  </si>
  <si>
    <t>BAKING SODA</t>
  </si>
  <si>
    <t>SKIPPY PEANUT BUTTER</t>
  </si>
  <si>
    <t>ACID CITRUN (KOEPOE-KOEPOE)</t>
  </si>
  <si>
    <t>ROSEMARY</t>
  </si>
  <si>
    <t>ENGLISH SPINACH</t>
  </si>
  <si>
    <t>VAN HOUTEN CHOCOLATE POWDER</t>
  </si>
  <si>
    <t>RED CHERRY</t>
  </si>
  <si>
    <t>GRAND TOTAL</t>
  </si>
  <si>
    <t>INV NO</t>
  </si>
  <si>
    <t>SUBTOTAL</t>
  </si>
  <si>
    <t>TOTALPRICE</t>
  </si>
  <si>
    <t>AQUA GALLOON 19 LTR</t>
  </si>
  <si>
    <t>CLEO GALLOON 19 LTR</t>
  </si>
  <si>
    <t>LPG GAS 50 KG</t>
  </si>
  <si>
    <t>AQUA REFLECTIONS SPARKLING 750ML</t>
  </si>
  <si>
    <t>CRYSTAL ICE 5 KG</t>
  </si>
  <si>
    <t>COCA COLA CAN 330 ML</t>
  </si>
  <si>
    <t>COKE ZERO CAN 330 ML</t>
  </si>
  <si>
    <t>AQUA REFLECTIONS STILL 750ML</t>
  </si>
  <si>
    <t>POLARIS SODA WATER CAN 330 ML</t>
  </si>
  <si>
    <t>AQUA REFLECTIONS SPARKLING 380ML</t>
  </si>
  <si>
    <t>AQUA REFLECTIONS STILL 380ML</t>
  </si>
  <si>
    <t>BINTANG PINT 330ML</t>
  </si>
  <si>
    <t>ALBENS ORIGINAL APPLE CIDER 330 ML</t>
  </si>
  <si>
    <t>EMPTY BOTTLE CHARGE</t>
  </si>
  <si>
    <t>INV NO.</t>
  </si>
  <si>
    <t>DESCRIPTIONS</t>
  </si>
  <si>
    <t>AMOUNT</t>
  </si>
  <si>
    <t>BILLS</t>
  </si>
  <si>
    <t>COCONUT LOGO</t>
  </si>
  <si>
    <t>QTY</t>
  </si>
  <si>
    <t>UNIT PRICE</t>
  </si>
  <si>
    <t>SPNB6011336</t>
  </si>
  <si>
    <t>MANCINO SECCO 750 ML</t>
  </si>
  <si>
    <t>DISCOUNT</t>
  </si>
  <si>
    <t>BILL</t>
  </si>
  <si>
    <t>SOMDG/DSP/26/01/0013</t>
  </si>
  <si>
    <t>MDG - F VODKA</t>
  </si>
  <si>
    <t>SOMDG/DSP/26/01/0014</t>
  </si>
  <si>
    <t>SO/DSP/26/01/1082</t>
  </si>
  <si>
    <t>DA VINCI LEONARDO PROSECCO DOC</t>
  </si>
  <si>
    <t>VIGNETI DEL VULTURE - PIPOLI ROSATO BASILICATA</t>
  </si>
  <si>
    <t>SO/DSP/26/01/1646</t>
  </si>
  <si>
    <t>MCGUIGAN - BLACK LABEL SAUVIGNON BLANC</t>
  </si>
  <si>
    <t>SO/DSP/26/01/1722</t>
  </si>
  <si>
    <t>HUNTER'S PINOT GRIS</t>
  </si>
  <si>
    <t>SO/DSP/26/01/1916</t>
  </si>
  <si>
    <t>SOPR/ABC/26/01/0200</t>
  </si>
  <si>
    <t>HENDRICK'S GIN</t>
  </si>
  <si>
    <t>SO.03-260021</t>
  </si>
  <si>
    <t>MARVELOUS MANGO PET</t>
  </si>
  <si>
    <t>KOOL KIWI PET</t>
  </si>
  <si>
    <t>LOYAL LYCHEE PET</t>
  </si>
  <si>
    <t>PPN (11%)</t>
  </si>
  <si>
    <t>SO.03-260025</t>
  </si>
  <si>
    <t>BLISSFUL BLUEBERRY PET</t>
  </si>
  <si>
    <t>SO.03-260026</t>
  </si>
  <si>
    <t>CHEERFUL AMARENA CHERRY</t>
  </si>
  <si>
    <t>PANDANESIA PET</t>
  </si>
  <si>
    <t>VOILA VANILLA PET</t>
  </si>
  <si>
    <t>BESPOKE BUTTERSCOTCH PET</t>
  </si>
  <si>
    <t>STATUS</t>
  </si>
  <si>
    <t>DW/70/071</t>
  </si>
  <si>
    <t>APEROL 700ML</t>
  </si>
  <si>
    <t>DW/70/548</t>
  </si>
  <si>
    <t>DW/71/315</t>
  </si>
  <si>
    <t>JIM BEAM BLACK 700ML</t>
  </si>
  <si>
    <t>CAPE DISCOVERY BRUT CUVEE 750ML</t>
  </si>
  <si>
    <t>GORDON GIN PREMIUM DRY 750ML</t>
  </si>
  <si>
    <t>PPN</t>
  </si>
  <si>
    <t>INV/PERMAQ/26/01/0400</t>
  </si>
  <si>
    <t>CORONA BEER</t>
  </si>
  <si>
    <t>INV/PERMAQ/26/01/0878</t>
  </si>
  <si>
    <t>DUE DATE</t>
  </si>
  <si>
    <t>BL2-10-2471</t>
  </si>
  <si>
    <t>CANGGU BLEND 1 KG</t>
  </si>
  <si>
    <t>Total</t>
  </si>
  <si>
    <t>PLM-INV0197/2026</t>
  </si>
  <si>
    <t>ISOLA BIANCO 750 ML</t>
  </si>
  <si>
    <t>ISOLA RISERVA SYRAH 750</t>
  </si>
  <si>
    <t>00012</t>
  </si>
  <si>
    <t>RED GABA</t>
  </si>
  <si>
    <t>MANGO OOLONG</t>
  </si>
  <si>
    <t>MILK OOLONG</t>
  </si>
  <si>
    <t>CHAMOMILE</t>
  </si>
  <si>
    <t>YUE GUANG BAI CHA</t>
  </si>
  <si>
    <t>ICELAND VODKA BLACK TEA 700 ML 40% / 12</t>
  </si>
  <si>
    <t>UNPAID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</si>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</sst>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809]dd\ mmmm\ yyyy;@"/>
    <numFmt numFmtId="182" formatCode="[$-409]d\-mmm\-yyyy;@"/>
    <numFmt numFmtId="183" formatCode="_ [$IDR]\ * #,##0_ ;_ [$IDR]\ * \-#,##0_ ;_ [$IDR]\ * &quot;-&quot;_ ;_ @_ "/>
    <numFmt numFmtId="184" formatCode="dd\-mmm"/>
    <numFmt numFmtId="185" formatCode="[$Rp-421]#,##0.00;[Red][$Rp-421]#,##0.00"/>
    <numFmt numFmtId="186" formatCode="[$Rp-421]#,##0.00;\-[$Rp-421]#,##0.00"/>
    <numFmt numFmtId="187" formatCode="_-[$Rp-421]* #,##0_-;\-[$Rp-421]* #,##0_-;_-[$Rp-421]* &quot;-&quot;_-;_-@_-"/>
  </numFmts>
  <fonts count="48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1" borderId="14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5" applyNumberFormat="0" applyFill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2" borderId="17" applyNumberFormat="0" applyAlignment="0" applyProtection="0">
      <alignment vertical="center"/>
    </xf>
    <xf numFmtId="0" fontId="38" fillId="13" borderId="18" applyNumberFormat="0" applyAlignment="0" applyProtection="0">
      <alignment vertical="center"/>
    </xf>
    <xf numFmtId="0" fontId="39" fillId="13" borderId="17" applyNumberFormat="0" applyAlignment="0" applyProtection="0">
      <alignment vertical="center"/>
    </xf>
    <xf numFmtId="0" fontId="40" fillId="14" borderId="19" applyNumberFormat="0" applyAlignment="0" applyProtection="0">
      <alignment vertical="center"/>
    </xf>
    <xf numFmtId="0" fontId="41" fillId="0" borderId="20" applyNumberFormat="0" applyFill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</cellStyleXfs>
  <cellXfs count="29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2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1" fontId="1" fillId="5" borderId="2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181" fontId="0" fillId="4" borderId="2" xfId="0" applyNumberFormat="1" applyFill="1" applyBorder="1">
      <alignment vertical="center"/>
    </xf>
    <xf numFmtId="0" fontId="0" fillId="0" borderId="2" xfId="0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2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2" fontId="7" fillId="4" borderId="6" xfId="0" applyNumberFormat="1" applyFont="1" applyFill="1" applyBorder="1" applyAlignment="1">
      <alignment horizontal="center" vertical="center"/>
    </xf>
    <xf numFmtId="182" fontId="7" fillId="4" borderId="2" xfId="0" applyNumberFormat="1" applyFont="1" applyFill="1" applyBorder="1" applyAlignment="1">
      <alignment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vertical="center"/>
    </xf>
    <xf numFmtId="182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7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83" fontId="0" fillId="4" borderId="6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4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2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4" fontId="4" fillId="7" borderId="4" xfId="0" applyNumberFormat="1" applyFont="1" applyFill="1" applyBorder="1" applyAlignment="1">
      <alignment horizontal="center" vertical="center"/>
    </xf>
    <xf numFmtId="184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2" fontId="3" fillId="4" borderId="2" xfId="0" applyNumberFormat="1" applyFont="1" applyFill="1" applyBorder="1" applyAlignment="1">
      <alignment horizontal="center" vertical="center"/>
    </xf>
    <xf numFmtId="184" fontId="3" fillId="4" borderId="1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4" fontId="3" fillId="4" borderId="10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2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84" fontId="3" fillId="4" borderId="2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3" fillId="4" borderId="2" xfId="0" applyNumberFormat="1" applyFont="1" applyFill="1" applyBorder="1">
      <alignment vertical="center"/>
    </xf>
    <xf numFmtId="0" fontId="0" fillId="4" borderId="10" xfId="0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1" fontId="0" fillId="5" borderId="0" xfId="0" applyNumberFormat="1" applyFill="1" applyAlignment="1">
      <alignment horizontal="center" vertical="center"/>
    </xf>
    <xf numFmtId="181" fontId="0" fillId="9" borderId="0" xfId="0" applyNumberFormat="1" applyFill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185" fontId="0" fillId="0" borderId="0" xfId="0" applyNumberForma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5" fontId="6" fillId="5" borderId="2" xfId="0" applyNumberFormat="1" applyFont="1" applyFill="1" applyBorder="1" applyAlignment="1">
      <alignment horizontal="center" vertical="center"/>
    </xf>
    <xf numFmtId="185" fontId="0" fillId="4" borderId="2" xfId="0" applyNumberFormat="1" applyFill="1" applyBorder="1">
      <alignment vertical="center"/>
    </xf>
    <xf numFmtId="180" fontId="3" fillId="4" borderId="0" xfId="0" applyNumberFormat="1" applyFont="1" applyFill="1" applyBorder="1" applyAlignment="1">
      <alignment horizontal="center" vertical="center"/>
    </xf>
    <xf numFmtId="185" fontId="3" fillId="4" borderId="2" xfId="0" applyNumberFormat="1" applyFont="1" applyFill="1" applyBorder="1" applyAlignment="1">
      <alignment horizontal="center" vertical="center"/>
    </xf>
    <xf numFmtId="185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6" fontId="12" fillId="4" borderId="2" xfId="0" applyNumberFormat="1" applyFont="1" applyFill="1" applyBorder="1" applyAlignment="1">
      <alignment vertical="center"/>
    </xf>
    <xf numFmtId="185" fontId="12" fillId="4" borderId="2" xfId="0" applyNumberFormat="1" applyFont="1" applyFill="1" applyBorder="1" applyAlignment="1">
      <alignment vertical="center"/>
    </xf>
    <xf numFmtId="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6" fontId="4" fillId="4" borderId="2" xfId="0" applyNumberFormat="1" applyFont="1" applyFill="1" applyBorder="1" applyAlignment="1">
      <alignment vertical="center"/>
    </xf>
    <xf numFmtId="185" fontId="4" fillId="4" borderId="2" xfId="0" applyNumberFormat="1" applyFont="1" applyFill="1" applyBorder="1" applyAlignment="1">
      <alignment vertical="center"/>
    </xf>
    <xf numFmtId="180" fontId="4" fillId="4" borderId="10" xfId="0" applyNumberFormat="1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185" fontId="0" fillId="8" borderId="4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2" fontId="9" fillId="4" borderId="3" xfId="0" applyNumberFormat="1" applyFont="1" applyFill="1" applyBorder="1" applyAlignment="1">
      <alignment horizontal="center" vertical="center"/>
    </xf>
    <xf numFmtId="182" fontId="9" fillId="4" borderId="4" xfId="0" applyNumberFormat="1" applyFont="1" applyFill="1" applyBorder="1" applyAlignment="1">
      <alignment horizontal="center" vertical="center"/>
    </xf>
    <xf numFmtId="182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5" fillId="8" borderId="3" xfId="0" applyNumberFormat="1" applyFont="1" applyFill="1" applyBorder="1" applyAlignment="1">
      <alignment horizontal="center" vertical="center"/>
    </xf>
    <xf numFmtId="182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vertical="center"/>
    </xf>
    <xf numFmtId="183" fontId="0" fillId="0" borderId="0" xfId="0" applyNumberFormat="1">
      <alignment vertical="center"/>
    </xf>
    <xf numFmtId="184" fontId="0" fillId="0" borderId="2" xfId="0" applyNumberFormat="1" applyBorder="1">
      <alignment vertical="center"/>
    </xf>
    <xf numFmtId="0" fontId="0" fillId="0" borderId="2" xfId="0" applyNumberFormat="1" applyBorder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2" fontId="14" fillId="4" borderId="6" xfId="0" applyNumberFormat="1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0" fontId="14" fillId="7" borderId="3" xfId="0" applyNumberFormat="1" applyFont="1" applyFill="1" applyBorder="1" applyAlignment="1">
      <alignment horizontal="center" vertical="center"/>
    </xf>
    <xf numFmtId="184" fontId="14" fillId="7" borderId="4" xfId="0" applyNumberFormat="1" applyFont="1" applyFill="1" applyBorder="1" applyAlignment="1">
      <alignment horizontal="center" vertical="center"/>
    </xf>
    <xf numFmtId="184" fontId="14" fillId="7" borderId="5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183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5" fontId="16" fillId="4" borderId="3" xfId="0" applyNumberFormat="1" applyFont="1" applyFill="1" applyBorder="1" applyAlignment="1">
      <alignment horizontal="center" vertical="center"/>
    </xf>
    <xf numFmtId="185" fontId="16" fillId="4" borderId="13" xfId="0" applyNumberFormat="1" applyFont="1" applyFill="1" applyBorder="1" applyAlignment="1">
      <alignment horizontal="center" vertical="center"/>
    </xf>
    <xf numFmtId="185" fontId="16" fillId="4" borderId="5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applyNumberFormat="1" applyFont="1" applyFill="1" applyBorder="1" applyAlignment="1">
      <alignment horizontal="center" vertical="center"/>
    </xf>
    <xf numFmtId="182" fontId="18" fillId="4" borderId="2" xfId="0" applyNumberFormat="1" applyFont="1" applyFill="1" applyBorder="1" applyAlignment="1">
      <alignment vertical="center"/>
    </xf>
    <xf numFmtId="182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4" fontId="20" fillId="4" borderId="4" xfId="0" applyNumberFormat="1" applyFont="1" applyFill="1" applyBorder="1" applyAlignment="1">
      <alignment horizontal="center" vertical="center"/>
    </xf>
    <xf numFmtId="184" fontId="20" fillId="4" borderId="5" xfId="0" applyNumberFormat="1" applyFont="1" applyFill="1" applyBorder="1" applyAlignment="1">
      <alignment horizontal="center" vertical="center"/>
    </xf>
    <xf numFmtId="0" fontId="20" fillId="4" borderId="4" xfId="0" applyNumberFormat="1" applyFont="1" applyFill="1" applyBorder="1" applyAlignment="1">
      <alignment horizontal="center" vertical="center"/>
    </xf>
    <xf numFmtId="183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2" fontId="18" fillId="4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vertical="center" wrapText="1"/>
    </xf>
    <xf numFmtId="182" fontId="18" fillId="4" borderId="6" xfId="0" applyNumberFormat="1" applyFont="1" applyFill="1" applyBorder="1" applyAlignment="1">
      <alignment horizontal="center" vertical="center"/>
    </xf>
    <xf numFmtId="182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2" fontId="18" fillId="4" borderId="10" xfId="0" applyNumberFormat="1" applyFont="1" applyFill="1" applyBorder="1" applyAlignment="1">
      <alignment horizontal="center" vertical="center"/>
    </xf>
    <xf numFmtId="182" fontId="12" fillId="4" borderId="10" xfId="0" applyNumberFormat="1" applyFont="1" applyFill="1" applyBorder="1" applyAlignment="1">
      <alignment horizontal="center" vertical="center"/>
    </xf>
    <xf numFmtId="184" fontId="12" fillId="4" borderId="2" xfId="0" applyNumberFormat="1" applyFont="1" applyFill="1" applyBorder="1" applyAlignment="1">
      <alignment horizontal="center" vertical="center"/>
    </xf>
    <xf numFmtId="184" fontId="19" fillId="4" borderId="2" xfId="0" applyNumberFormat="1" applyFont="1" applyFill="1" applyBorder="1" applyAlignment="1">
      <alignment horizontal="center" vertical="center" wrapText="1"/>
    </xf>
    <xf numFmtId="182" fontId="12" fillId="4" borderId="2" xfId="0" applyNumberFormat="1" applyFont="1" applyFill="1" applyBorder="1" applyAlignment="1">
      <alignment horizontal="center" vertical="center" wrapText="1"/>
    </xf>
    <xf numFmtId="0" fontId="23" fillId="10" borderId="0" xfId="0" applyFont="1" applyFill="1" applyAlignment="1">
      <alignment horizontal="center"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10" xfId="0" applyNumberFormat="1" applyFont="1" applyFill="1" applyBorder="1">
      <alignment vertical="center"/>
    </xf>
    <xf numFmtId="183" fontId="24" fillId="4" borderId="2" xfId="0" applyNumberFormat="1" applyFont="1" applyFill="1" applyBorder="1">
      <alignment vertical="center"/>
    </xf>
    <xf numFmtId="183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7" fontId="23" fillId="10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3" fontId="24" fillId="4" borderId="1" xfId="0" applyNumberFormat="1" applyFont="1" applyFill="1" applyBorder="1" applyAlignment="1">
      <alignment horizontal="center" vertical="center"/>
    </xf>
    <xf numFmtId="183" fontId="24" fillId="4" borderId="10" xfId="0" applyNumberFormat="1" applyFont="1" applyFill="1" applyBorder="1" applyAlignment="1">
      <alignment horizontal="center"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2" fontId="2" fillId="4" borderId="2" xfId="0" applyNumberFormat="1" applyFont="1" applyFill="1" applyBorder="1" applyAlignment="1">
      <alignment horizontal="center" vertical="center"/>
    </xf>
    <xf numFmtId="182" fontId="2" fillId="4" borderId="2" xfId="0" applyNumberFormat="1" applyFont="1" applyFill="1" applyBorder="1" applyAlignment="1">
      <alignment vertical="center"/>
    </xf>
    <xf numFmtId="180" fontId="2" fillId="4" borderId="2" xfId="0" applyNumberFormat="1" applyFont="1" applyFill="1" applyBorder="1" applyAlignment="1">
      <alignment vertical="center" wrapText="1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4" fontId="0" fillId="4" borderId="4" xfId="0" applyNumberFormat="1" applyFill="1" applyBorder="1" applyAlignment="1">
      <alignment horizontal="center" vertical="center"/>
    </xf>
    <xf numFmtId="184" fontId="0" fillId="4" borderId="5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1" fontId="0" fillId="4" borderId="2" xfId="0" applyNumberFormat="1" applyFill="1" applyBorder="1" applyAlignment="1">
      <alignment horizontal="center" vertical="center"/>
    </xf>
    <xf numFmtId="181" fontId="7" fillId="7" borderId="4" xfId="0" applyNumberFormat="1" applyFont="1" applyFill="1" applyBorder="1" applyAlignment="1">
      <alignment horizontal="center" vertical="center"/>
    </xf>
    <xf numFmtId="180" fontId="7" fillId="7" borderId="4" xfId="0" applyNumberFormat="1" applyFont="1" applyFill="1" applyBorder="1" applyAlignment="1">
      <alignment horizontal="center" vertical="center"/>
    </xf>
    <xf numFmtId="180" fontId="4" fillId="7" borderId="4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horizontal="center" vertical="center"/>
    </xf>
    <xf numFmtId="0" fontId="25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82" fontId="27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7" fillId="5" borderId="2" xfId="0" applyNumberFormat="1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5" fillId="4" borderId="2" xfId="0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180" fontId="25" fillId="4" borderId="2" xfId="0" applyNumberFormat="1" applyFont="1" applyFill="1" applyBorder="1" applyAlignment="1">
      <alignment vertical="center"/>
    </xf>
    <xf numFmtId="180" fontId="27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4" borderId="10" xfId="0" applyNumberFormat="1" applyFont="1" applyFill="1" applyBorder="1" applyAlignment="1">
      <alignment vertical="center"/>
    </xf>
    <xf numFmtId="182" fontId="28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2" fontId="28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5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82" fontId="28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2" fontId="28" fillId="4" borderId="6" xfId="0" applyNumberFormat="1" applyFont="1" applyFill="1" applyBorder="1" applyAlignment="1">
      <alignment horizontal="center" vertical="center"/>
    </xf>
    <xf numFmtId="182" fontId="28" fillId="4" borderId="10" xfId="0" applyNumberFormat="1" applyFont="1" applyFill="1" applyBorder="1" applyAlignment="1">
      <alignment horizontal="center" vertical="center"/>
    </xf>
    <xf numFmtId="182" fontId="28" fillId="4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 wrapText="1"/>
    </xf>
    <xf numFmtId="180" fontId="0" fillId="4" borderId="10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180" fontId="0" fillId="4" borderId="5" xfId="0" applyNumberFormat="1" applyFill="1" applyBorder="1" applyAlignment="1">
      <alignment vertical="center"/>
    </xf>
    <xf numFmtId="182" fontId="0" fillId="5" borderId="3" xfId="0" applyNumberFormat="1" applyFill="1" applyBorder="1" applyAlignment="1">
      <alignment horizontal="center" vertical="center"/>
    </xf>
    <xf numFmtId="182" fontId="0" fillId="5" borderId="4" xfId="0" applyNumberFormat="1" applyFill="1" applyBorder="1" applyAlignment="1">
      <alignment horizontal="center" vertical="center"/>
    </xf>
    <xf numFmtId="182" fontId="0" fillId="5" borderId="5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6" Type="http://schemas.openxmlformats.org/officeDocument/2006/relationships/image" Target="../media/image20.jpeg"/><Relationship Id="rId5" Type="http://schemas.openxmlformats.org/officeDocument/2006/relationships/image" Target="../media/image19.jpeg"/><Relationship Id="rId4" Type="http://schemas.openxmlformats.org/officeDocument/2006/relationships/image" Target="../media/image18.jpeg"/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" Type="http://schemas.openxmlformats.org/officeDocument/2006/relationships/image" Target="../media/image15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jpeg"/><Relationship Id="rId2" Type="http://schemas.openxmlformats.org/officeDocument/2006/relationships/image" Target="../media/image22.jpeg"/><Relationship Id="rId1" Type="http://schemas.openxmlformats.org/officeDocument/2006/relationships/image" Target="../media/image2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43180</xdr:colOff>
      <xdr:row>4</xdr:row>
      <xdr:rowOff>24765</xdr:rowOff>
    </xdr:from>
    <xdr:to>
      <xdr:col>4</xdr:col>
      <xdr:colOff>3144520</xdr:colOff>
      <xdr:row>4</xdr:row>
      <xdr:rowOff>1792605</xdr:rowOff>
    </xdr:to>
    <xdr:pic>
      <xdr:nvPicPr>
        <xdr:cNvPr id="6" name="ID_C8142F312D6C4251BC4452C8D0B70233" descr="PHOTO-2026-01-11-16-19-21"/>
        <xdr:cNvPicPr>
          <a:picLocks noChangeAspect="1"/>
        </xdr:cNvPicPr>
      </xdr:nvPicPr>
      <xdr:blipFill>
        <a:blip r:embed="rId1"/>
        <a:srcRect t="3854" r="3129"/>
        <a:stretch>
          <a:fillRect/>
        </a:stretch>
      </xdr:blipFill>
      <xdr:spPr>
        <a:xfrm rot="16200000">
          <a:off x="5934710" y="4967605"/>
          <a:ext cx="1767840" cy="310134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5</xdr:row>
      <xdr:rowOff>24447</xdr:rowOff>
    </xdr:from>
    <xdr:to>
      <xdr:col>4</xdr:col>
      <xdr:colOff>3149917</xdr:colOff>
      <xdr:row>5</xdr:row>
      <xdr:rowOff>1779587</xdr:rowOff>
    </xdr:to>
    <xdr:pic>
      <xdr:nvPicPr>
        <xdr:cNvPr id="7" name="ID_A33FB2374B21450FA5275459295A911E" descr="PHOTO-2026-01-12-17-40-45"/>
        <xdr:cNvPicPr>
          <a:picLocks noChangeAspect="1"/>
        </xdr:cNvPicPr>
      </xdr:nvPicPr>
      <xdr:blipFill>
        <a:blip r:embed="rId2"/>
        <a:srcRect l="3524" b="3074"/>
        <a:stretch>
          <a:fillRect/>
        </a:stretch>
      </xdr:blipFill>
      <xdr:spPr>
        <a:xfrm rot="16200000">
          <a:off x="5940425" y="6768465"/>
          <a:ext cx="1755140" cy="311213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6</xdr:row>
      <xdr:rowOff>24765</xdr:rowOff>
    </xdr:from>
    <xdr:to>
      <xdr:col>4</xdr:col>
      <xdr:colOff>3148330</xdr:colOff>
      <xdr:row>6</xdr:row>
      <xdr:rowOff>1854200</xdr:rowOff>
    </xdr:to>
    <xdr:pic>
      <xdr:nvPicPr>
        <xdr:cNvPr id="11" name="ID_B92CD37638D641249E21255EBF19F1F0" descr="PHOTO-2026-01-15-19-12-30"/>
        <xdr:cNvPicPr>
          <a:picLocks noChangeAspect="1"/>
        </xdr:cNvPicPr>
      </xdr:nvPicPr>
      <xdr:blipFill>
        <a:blip r:embed="rId3"/>
        <a:srcRect t="1124" r="1392" b="4312"/>
        <a:stretch>
          <a:fillRect/>
        </a:stretch>
      </xdr:blipFill>
      <xdr:spPr>
        <a:xfrm rot="16200000">
          <a:off x="5903595" y="8601710"/>
          <a:ext cx="1829435" cy="3109595"/>
        </a:xfrm>
        <a:prstGeom prst="rect">
          <a:avLst/>
        </a:prstGeom>
      </xdr:spPr>
    </xdr:pic>
    <xdr:clientData/>
  </xdr:twoCellAnchor>
  <xdr:twoCellAnchor editAs="oneCell">
    <xdr:from>
      <xdr:col>4</xdr:col>
      <xdr:colOff>38417</xdr:colOff>
      <xdr:row>3</xdr:row>
      <xdr:rowOff>24447</xdr:rowOff>
    </xdr:from>
    <xdr:to>
      <xdr:col>4</xdr:col>
      <xdr:colOff>3148647</xdr:colOff>
      <xdr:row>3</xdr:row>
      <xdr:rowOff>1804352</xdr:rowOff>
    </xdr:to>
    <xdr:pic>
      <xdr:nvPicPr>
        <xdr:cNvPr id="4" name="ID_BD5D5E63E3034026BA8AE5A1547FE302" descr="PHOTO-2026-01-07-15-04-45"/>
        <xdr:cNvPicPr>
          <a:picLocks noChangeAspect="1"/>
        </xdr:cNvPicPr>
      </xdr:nvPicPr>
      <xdr:blipFill>
        <a:blip r:embed="rId4"/>
        <a:srcRect t="7676" r="11498" b="4816"/>
        <a:stretch>
          <a:fillRect/>
        </a:stretch>
      </xdr:blipFill>
      <xdr:spPr>
        <a:xfrm rot="5400000">
          <a:off x="5927725" y="3147695"/>
          <a:ext cx="1779905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187325</xdr:colOff>
      <xdr:row>1</xdr:row>
      <xdr:rowOff>25400</xdr:rowOff>
    </xdr:from>
    <xdr:to>
      <xdr:col>4</xdr:col>
      <xdr:colOff>2999740</xdr:colOff>
      <xdr:row>1</xdr:row>
      <xdr:rowOff>1693545</xdr:rowOff>
    </xdr:to>
    <xdr:pic>
      <xdr:nvPicPr>
        <xdr:cNvPr id="8" name="ID_2C264D9B01894F1BA1007B56323D33EB" descr="PHOTO-2026-01-03-19-33-50"/>
        <xdr:cNvPicPr>
          <a:picLocks noChangeAspect="1"/>
        </xdr:cNvPicPr>
      </xdr:nvPicPr>
      <xdr:blipFill>
        <a:blip r:embed="rId5"/>
        <a:srcRect l="5692" t="6055" r="3154" b="6686"/>
        <a:stretch>
          <a:fillRect/>
        </a:stretch>
      </xdr:blipFill>
      <xdr:spPr>
        <a:xfrm rot="16200000">
          <a:off x="5984240" y="-191135"/>
          <a:ext cx="1668145" cy="2812415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2</xdr:row>
      <xdr:rowOff>25400</xdr:rowOff>
    </xdr:from>
    <xdr:to>
      <xdr:col>4</xdr:col>
      <xdr:colOff>3143250</xdr:colOff>
      <xdr:row>2</xdr:row>
      <xdr:rowOff>1705610</xdr:rowOff>
    </xdr:to>
    <xdr:pic>
      <xdr:nvPicPr>
        <xdr:cNvPr id="9" name="ID_C93141AC2B564D4C8475B21431CC5D25" descr="PHOTO-2026-01-05-13-36-42"/>
        <xdr:cNvPicPr>
          <a:picLocks noChangeAspect="1"/>
        </xdr:cNvPicPr>
      </xdr:nvPicPr>
      <xdr:blipFill>
        <a:blip r:embed="rId6"/>
        <a:srcRect l="6611" t="5700" r="6454" b="3320"/>
        <a:stretch>
          <a:fillRect/>
        </a:stretch>
      </xdr:blipFill>
      <xdr:spPr>
        <a:xfrm rot="16200000">
          <a:off x="5978525" y="1379855"/>
          <a:ext cx="1680210" cy="3098800"/>
        </a:xfrm>
        <a:prstGeom prst="rect">
          <a:avLst/>
        </a:prstGeom>
      </xdr:spPr>
    </xdr:pic>
    <xdr:clientData/>
  </xdr:twoCellAnchor>
  <xdr:twoCellAnchor editAs="oneCell">
    <xdr:from>
      <xdr:col>4</xdr:col>
      <xdr:colOff>45085</xdr:colOff>
      <xdr:row>7</xdr:row>
      <xdr:rowOff>24765</xdr:rowOff>
    </xdr:from>
    <xdr:to>
      <xdr:col>4</xdr:col>
      <xdr:colOff>3142615</xdr:colOff>
      <xdr:row>7</xdr:row>
      <xdr:rowOff>1767205</xdr:rowOff>
    </xdr:to>
    <xdr:pic>
      <xdr:nvPicPr>
        <xdr:cNvPr id="10" name="ID_59930A9FCB9C4CFAB28E41153D3B33C8" descr="PHOTO-2026-01-20-12-51-3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 rot="16200000">
          <a:off x="5947410" y="10434955"/>
          <a:ext cx="1742440" cy="309753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8</xdr:row>
      <xdr:rowOff>24447</xdr:rowOff>
    </xdr:from>
    <xdr:to>
      <xdr:col>4</xdr:col>
      <xdr:colOff>3148647</xdr:colOff>
      <xdr:row>8</xdr:row>
      <xdr:rowOff>1779587</xdr:rowOff>
    </xdr:to>
    <xdr:pic>
      <xdr:nvPicPr>
        <xdr:cNvPr id="3" name="ID_5688E30C67F6423DA252625ECA0372C7" descr="PHOTO-2026-01-23-17-36-24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 rot="16200000">
          <a:off x="5939790" y="12223750"/>
          <a:ext cx="1755140" cy="3110865"/>
        </a:xfrm>
        <a:prstGeom prst="rect">
          <a:avLst/>
        </a:prstGeom>
      </xdr:spPr>
    </xdr:pic>
    <xdr:clientData/>
  </xdr:twoCellAnchor>
  <xdr:twoCellAnchor editAs="oneCell">
    <xdr:from>
      <xdr:col>4</xdr:col>
      <xdr:colOff>42862</xdr:colOff>
      <xdr:row>9</xdr:row>
      <xdr:rowOff>24447</xdr:rowOff>
    </xdr:from>
    <xdr:to>
      <xdr:col>4</xdr:col>
      <xdr:colOff>3142932</xdr:colOff>
      <xdr:row>9</xdr:row>
      <xdr:rowOff>1767522</xdr:rowOff>
    </xdr:to>
    <xdr:pic>
      <xdr:nvPicPr>
        <xdr:cNvPr id="12" name="ID_79D582F1E5AA4F38AAF31721C49E31E4" descr="PHOTO-2026-01-23-17-31-3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 rot="16200000">
          <a:off x="5945505" y="14017625"/>
          <a:ext cx="1743075" cy="3100070"/>
        </a:xfrm>
        <a:prstGeom prst="rect">
          <a:avLst/>
        </a:prstGeom>
      </xdr:spPr>
    </xdr:pic>
    <xdr:clientData/>
  </xdr:twoCellAnchor>
  <xdr:twoCellAnchor editAs="oneCell">
    <xdr:from>
      <xdr:col>4</xdr:col>
      <xdr:colOff>44132</xdr:colOff>
      <xdr:row>10</xdr:row>
      <xdr:rowOff>24447</xdr:rowOff>
    </xdr:from>
    <xdr:to>
      <xdr:col>4</xdr:col>
      <xdr:colOff>3142297</xdr:colOff>
      <xdr:row>10</xdr:row>
      <xdr:rowOff>1766887</xdr:rowOff>
    </xdr:to>
    <xdr:pic>
      <xdr:nvPicPr>
        <xdr:cNvPr id="14" name="ID_B6FE004EC8714BD7960F7EDC66562D18" descr="PHOTO-2026-01-27-13-26-3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 rot="16200000">
          <a:off x="5946140" y="15807055"/>
          <a:ext cx="1742440" cy="309816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11</xdr:row>
      <xdr:rowOff>24765</xdr:rowOff>
    </xdr:from>
    <xdr:to>
      <xdr:col>4</xdr:col>
      <xdr:colOff>3148330</xdr:colOff>
      <xdr:row>11</xdr:row>
      <xdr:rowOff>1779905</xdr:rowOff>
    </xdr:to>
    <xdr:pic>
      <xdr:nvPicPr>
        <xdr:cNvPr id="5" name="ID_749835BD4D8A49BAB71814B952898E99" descr="PHOTO-2026-01-30-09-15-3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 rot="16200000">
          <a:off x="5940425" y="17597755"/>
          <a:ext cx="1755140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43815</xdr:colOff>
      <xdr:row>12</xdr:row>
      <xdr:rowOff>24765</xdr:rowOff>
    </xdr:from>
    <xdr:to>
      <xdr:col>4</xdr:col>
      <xdr:colOff>3141980</xdr:colOff>
      <xdr:row>12</xdr:row>
      <xdr:rowOff>1729740</xdr:rowOff>
    </xdr:to>
    <xdr:pic>
      <xdr:nvPicPr>
        <xdr:cNvPr id="15" name="ID_DF907AD0F52B470798AECF7B9CBFE29E" descr="PHOTO-2026-01-31-12-46-20"/>
        <xdr:cNvPicPr>
          <a:picLocks noChangeAspect="1"/>
        </xdr:cNvPicPr>
      </xdr:nvPicPr>
      <xdr:blipFill>
        <a:blip r:embed="rId12"/>
        <a:srcRect r="3602" b="1161"/>
        <a:stretch>
          <a:fillRect/>
        </a:stretch>
      </xdr:blipFill>
      <xdr:spPr>
        <a:xfrm rot="16200000">
          <a:off x="5965190" y="19373850"/>
          <a:ext cx="1704975" cy="3098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66675</xdr:colOff>
      <xdr:row>2</xdr:row>
      <xdr:rowOff>25400</xdr:rowOff>
    </xdr:from>
    <xdr:to>
      <xdr:col>4</xdr:col>
      <xdr:colOff>4023360</xdr:colOff>
      <xdr:row>2</xdr:row>
      <xdr:rowOff>2425065</xdr:rowOff>
    </xdr:to>
    <xdr:pic>
      <xdr:nvPicPr>
        <xdr:cNvPr id="2" name="ID_7B4A95779E424DF490C614C176359F92" descr="PHOTO-2026-01-15-19-12-03"/>
        <xdr:cNvPicPr>
          <a:picLocks noChangeAspect="1"/>
        </xdr:cNvPicPr>
      </xdr:nvPicPr>
      <xdr:blipFill>
        <a:blip r:embed="rId1"/>
        <a:srcRect t="7698" r="6230" b="5147"/>
        <a:stretch>
          <a:fillRect/>
        </a:stretch>
      </xdr:blipFill>
      <xdr:spPr>
        <a:xfrm rot="16200000">
          <a:off x="6708775" y="2384425"/>
          <a:ext cx="239966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1</xdr:row>
      <xdr:rowOff>25400</xdr:rowOff>
    </xdr:from>
    <xdr:to>
      <xdr:col>4</xdr:col>
      <xdr:colOff>4057650</xdr:colOff>
      <xdr:row>1</xdr:row>
      <xdr:rowOff>2915920</xdr:rowOff>
    </xdr:to>
    <xdr:pic>
      <xdr:nvPicPr>
        <xdr:cNvPr id="4" name="ID_BFB3F987B51A4E3A9297747D34BDE054" descr="PHOTO-2026-02-03-10-53-17"/>
        <xdr:cNvPicPr>
          <a:picLocks noChangeAspect="1"/>
        </xdr:cNvPicPr>
      </xdr:nvPicPr>
      <xdr:blipFill>
        <a:blip r:embed="rId2"/>
        <a:srcRect t="45944"/>
        <a:stretch>
          <a:fillRect/>
        </a:stretch>
      </xdr:blipFill>
      <xdr:spPr>
        <a:xfrm>
          <a:off x="5896610" y="228600"/>
          <a:ext cx="4024630" cy="28905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31750</xdr:colOff>
      <xdr:row>1</xdr:row>
      <xdr:rowOff>31750</xdr:rowOff>
    </xdr:from>
    <xdr:to>
      <xdr:col>9</xdr:col>
      <xdr:colOff>3899535</xdr:colOff>
      <xdr:row>1</xdr:row>
      <xdr:rowOff>5168900</xdr:rowOff>
    </xdr:to>
    <xdr:pic>
      <xdr:nvPicPr>
        <xdr:cNvPr id="3" name="ID_7624D276A1D94BD59AE50782259ABEF6" descr="PHOTO-2026-01-05-13-37-08"/>
        <xdr:cNvPicPr>
          <a:picLocks noChangeAspect="1"/>
        </xdr:cNvPicPr>
      </xdr:nvPicPr>
      <xdr:blipFill>
        <a:blip r:embed="rId1"/>
        <a:srcRect l="685" t="12242" r="2977" b="16202"/>
        <a:stretch>
          <a:fillRect/>
        </a:stretch>
      </xdr:blipFill>
      <xdr:spPr>
        <a:xfrm>
          <a:off x="21311235" y="463550"/>
          <a:ext cx="3867785" cy="5137150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2</xdr:row>
      <xdr:rowOff>31750</xdr:rowOff>
    </xdr:from>
    <xdr:to>
      <xdr:col>9</xdr:col>
      <xdr:colOff>3899535</xdr:colOff>
      <xdr:row>2</xdr:row>
      <xdr:rowOff>4879975</xdr:rowOff>
    </xdr:to>
    <xdr:pic>
      <xdr:nvPicPr>
        <xdr:cNvPr id="4" name="ID_5F37B78628984549B6480F6C88EA0578" descr="PHOTO-2026-01-15-16-49-47"/>
        <xdr:cNvPicPr>
          <a:picLocks noChangeAspect="1"/>
        </xdr:cNvPicPr>
      </xdr:nvPicPr>
      <xdr:blipFill>
        <a:blip r:embed="rId2"/>
        <a:srcRect t="12058" b="17158"/>
        <a:stretch>
          <a:fillRect/>
        </a:stretch>
      </xdr:blipFill>
      <xdr:spPr>
        <a:xfrm>
          <a:off x="21311235" y="5664200"/>
          <a:ext cx="3867785" cy="4848225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</xdr:row>
      <xdr:rowOff>43815</xdr:rowOff>
    </xdr:from>
    <xdr:to>
      <xdr:col>9</xdr:col>
      <xdr:colOff>3884295</xdr:colOff>
      <xdr:row>4</xdr:row>
      <xdr:rowOff>2484120</xdr:rowOff>
    </xdr:to>
    <xdr:pic>
      <xdr:nvPicPr>
        <xdr:cNvPr id="6" name="ID_29A0C13CE3EE4E33BAF6037665D76C35" descr="PHOTO-2026-01-15-18-42-16"/>
        <xdr:cNvPicPr>
          <a:picLocks noChangeAspect="1"/>
        </xdr:cNvPicPr>
      </xdr:nvPicPr>
      <xdr:blipFill>
        <a:blip r:embed="rId3"/>
        <a:srcRect t="8428" b="19066"/>
        <a:stretch>
          <a:fillRect/>
        </a:stretch>
      </xdr:blipFill>
      <xdr:spPr>
        <a:xfrm>
          <a:off x="21317585" y="10584180"/>
          <a:ext cx="3846195" cy="4980305"/>
        </a:xfrm>
        <a:prstGeom prst="rect">
          <a:avLst/>
        </a:prstGeom>
      </xdr:spPr>
    </xdr:pic>
    <xdr:clientData/>
  </xdr:twoCellAnchor>
  <xdr:twoCellAnchor editAs="oneCell">
    <xdr:from>
      <xdr:col>9</xdr:col>
      <xdr:colOff>180340</xdr:colOff>
      <xdr:row>5</xdr:row>
      <xdr:rowOff>38100</xdr:rowOff>
    </xdr:from>
    <xdr:to>
      <xdr:col>9</xdr:col>
      <xdr:colOff>3742055</xdr:colOff>
      <xdr:row>5</xdr:row>
      <xdr:rowOff>4555490</xdr:rowOff>
    </xdr:to>
    <xdr:pic>
      <xdr:nvPicPr>
        <xdr:cNvPr id="8" name="ID_8C965F27B71B4BE18D7F4152C2CF08CA" descr="PHOTO-2026-01-27-13-21-44"/>
        <xdr:cNvPicPr>
          <a:picLocks noChangeAspect="1"/>
        </xdr:cNvPicPr>
      </xdr:nvPicPr>
      <xdr:blipFill>
        <a:blip r:embed="rId4"/>
        <a:srcRect b="28655"/>
        <a:stretch>
          <a:fillRect/>
        </a:stretch>
      </xdr:blipFill>
      <xdr:spPr>
        <a:xfrm>
          <a:off x="21459825" y="15658465"/>
          <a:ext cx="3561715" cy="451739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6</xdr:row>
      <xdr:rowOff>31750</xdr:rowOff>
    </xdr:from>
    <xdr:to>
      <xdr:col>9</xdr:col>
      <xdr:colOff>3883025</xdr:colOff>
      <xdr:row>6</xdr:row>
      <xdr:rowOff>5169535</xdr:rowOff>
    </xdr:to>
    <xdr:pic>
      <xdr:nvPicPr>
        <xdr:cNvPr id="14" name="ID_D6D030F4DB6243A78B4FC9A100AA8709" descr="PHOTO-2026-01-27-16-45-37"/>
        <xdr:cNvPicPr>
          <a:picLocks noChangeAspect="1"/>
        </xdr:cNvPicPr>
      </xdr:nvPicPr>
      <xdr:blipFill>
        <a:blip r:embed="rId5"/>
        <a:srcRect b="24605"/>
        <a:stretch>
          <a:fillRect/>
        </a:stretch>
      </xdr:blipFill>
      <xdr:spPr>
        <a:xfrm>
          <a:off x="21327745" y="20236815"/>
          <a:ext cx="3834765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34290</xdr:colOff>
      <xdr:row>7</xdr:row>
      <xdr:rowOff>31750</xdr:rowOff>
    </xdr:from>
    <xdr:to>
      <xdr:col>9</xdr:col>
      <xdr:colOff>3896995</xdr:colOff>
      <xdr:row>7</xdr:row>
      <xdr:rowOff>5092700</xdr:rowOff>
    </xdr:to>
    <xdr:pic>
      <xdr:nvPicPr>
        <xdr:cNvPr id="5" name="ID_7875062140804F7898F370733D115149" descr="PHOTO-2026-01-31-12-45-44"/>
        <xdr:cNvPicPr>
          <a:picLocks noChangeAspect="1"/>
        </xdr:cNvPicPr>
      </xdr:nvPicPr>
      <xdr:blipFill>
        <a:blip r:embed="rId6"/>
        <a:srcRect b="26508"/>
        <a:stretch>
          <a:fillRect/>
        </a:stretch>
      </xdr:blipFill>
      <xdr:spPr>
        <a:xfrm>
          <a:off x="21313775" y="25437465"/>
          <a:ext cx="3862705" cy="5060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492125</xdr:colOff>
      <xdr:row>1</xdr:row>
      <xdr:rowOff>29210</xdr:rowOff>
    </xdr:from>
    <xdr:to>
      <xdr:col>4</xdr:col>
      <xdr:colOff>4414520</xdr:colOff>
      <xdr:row>1</xdr:row>
      <xdr:rowOff>5166995</xdr:rowOff>
    </xdr:to>
    <xdr:pic>
      <xdr:nvPicPr>
        <xdr:cNvPr id="4" name="ID_ACA166A7F79B4E57923F59736ED783FD" descr="PHOTO-2026-01-15-16-49-47"/>
        <xdr:cNvPicPr>
          <a:picLocks noChangeAspect="1"/>
        </xdr:cNvPicPr>
      </xdr:nvPicPr>
      <xdr:blipFill>
        <a:blip r:embed="rId1"/>
        <a:srcRect t="12393" b="16831"/>
        <a:stretch>
          <a:fillRect/>
        </a:stretch>
      </xdr:blipFill>
      <xdr:spPr>
        <a:xfrm>
          <a:off x="9158605" y="461010"/>
          <a:ext cx="3922395" cy="51377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30480</xdr:colOff>
      <xdr:row>1</xdr:row>
      <xdr:rowOff>44450</xdr:rowOff>
    </xdr:from>
    <xdr:to>
      <xdr:col>4</xdr:col>
      <xdr:colOff>3653790</xdr:colOff>
      <xdr:row>3</xdr:row>
      <xdr:rowOff>1611630</xdr:rowOff>
    </xdr:to>
    <xdr:pic>
      <xdr:nvPicPr>
        <xdr:cNvPr id="6" name="ID_B20FCFD7AF4A4C8594BBFAF7C5B41672" descr="PHOTO-2026-01-15-16-50-57"/>
        <xdr:cNvPicPr>
          <a:picLocks noChangeAspect="1"/>
        </xdr:cNvPicPr>
      </xdr:nvPicPr>
      <xdr:blipFill>
        <a:blip r:embed="rId1"/>
        <a:srcRect t="11184" b="12303"/>
        <a:stretch>
          <a:fillRect/>
        </a:stretch>
      </xdr:blipFill>
      <xdr:spPr>
        <a:xfrm>
          <a:off x="5883910" y="476250"/>
          <a:ext cx="3623310" cy="4869180"/>
        </a:xfrm>
        <a:prstGeom prst="rect">
          <a:avLst/>
        </a:prstGeom>
      </xdr:spPr>
    </xdr:pic>
    <xdr:clientData/>
  </xdr:twoCellAnchor>
  <xdr:twoCellAnchor editAs="oneCell">
    <xdr:from>
      <xdr:col>4</xdr:col>
      <xdr:colOff>100330</xdr:colOff>
      <xdr:row>6</xdr:row>
      <xdr:rowOff>29845</xdr:rowOff>
    </xdr:from>
    <xdr:to>
      <xdr:col>4</xdr:col>
      <xdr:colOff>3583940</xdr:colOff>
      <xdr:row>6</xdr:row>
      <xdr:rowOff>5178425</xdr:rowOff>
    </xdr:to>
    <xdr:pic>
      <xdr:nvPicPr>
        <xdr:cNvPr id="7" name="ID_20C0AF31C2A2435F881BC3FD5CB631B7" descr="PHOTO-2026-01-15-16-51-29"/>
        <xdr:cNvPicPr>
          <a:picLocks noChangeAspect="1"/>
        </xdr:cNvPicPr>
      </xdr:nvPicPr>
      <xdr:blipFill>
        <a:blip r:embed="rId2"/>
        <a:srcRect t="7137" b="10074"/>
        <a:stretch>
          <a:fillRect/>
        </a:stretch>
      </xdr:blipFill>
      <xdr:spPr>
        <a:xfrm>
          <a:off x="5953760" y="6303645"/>
          <a:ext cx="3483610" cy="514858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9</xdr:row>
      <xdr:rowOff>30480</xdr:rowOff>
    </xdr:from>
    <xdr:to>
      <xdr:col>4</xdr:col>
      <xdr:colOff>3639185</xdr:colOff>
      <xdr:row>13</xdr:row>
      <xdr:rowOff>1052830</xdr:rowOff>
    </xdr:to>
    <xdr:pic>
      <xdr:nvPicPr>
        <xdr:cNvPr id="8" name="ID_1542E60353974BAC9C5566BAC63063F6" descr="PHOTO-2026-01-15-16-51-59"/>
        <xdr:cNvPicPr>
          <a:picLocks noChangeAspect="1"/>
        </xdr:cNvPicPr>
      </xdr:nvPicPr>
      <xdr:blipFill>
        <a:blip r:embed="rId3"/>
        <a:srcRect t="3745" b="13122"/>
        <a:stretch>
          <a:fillRect/>
        </a:stretch>
      </xdr:blipFill>
      <xdr:spPr>
        <a:xfrm>
          <a:off x="5897880" y="12244070"/>
          <a:ext cx="3594735" cy="5340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32702</xdr:colOff>
      <xdr:row>1</xdr:row>
      <xdr:rowOff>23177</xdr:rowOff>
    </xdr:from>
    <xdr:to>
      <xdr:col>4</xdr:col>
      <xdr:colOff>3769042</xdr:colOff>
      <xdr:row>1</xdr:row>
      <xdr:rowOff>2488882</xdr:rowOff>
    </xdr:to>
    <xdr:pic>
      <xdr:nvPicPr>
        <xdr:cNvPr id="3" name="ID_24103F509E3745DC83C31D1116DD1D8C" descr="PHOTO-2026-01-06-19-03-57"/>
        <xdr:cNvPicPr>
          <a:picLocks noChangeAspect="1"/>
        </xdr:cNvPicPr>
      </xdr:nvPicPr>
      <xdr:blipFill>
        <a:blip r:embed="rId1"/>
        <a:srcRect l="3177" t="14419" r="3065" b="4451"/>
        <a:stretch>
          <a:fillRect/>
        </a:stretch>
      </xdr:blipFill>
      <xdr:spPr>
        <a:xfrm rot="16200000">
          <a:off x="5682615" y="-408940"/>
          <a:ext cx="2465705" cy="373570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2</xdr:row>
      <xdr:rowOff>23495</xdr:rowOff>
    </xdr:from>
    <xdr:to>
      <xdr:col>4</xdr:col>
      <xdr:colOff>3771900</xdr:colOff>
      <xdr:row>2</xdr:row>
      <xdr:rowOff>2393315</xdr:rowOff>
    </xdr:to>
    <xdr:pic>
      <xdr:nvPicPr>
        <xdr:cNvPr id="7" name="ID_207DA353159C4F0DB00226DAA1B2F514" descr="PHOTO-2026-01-12-17-40-04"/>
        <xdr:cNvPicPr>
          <a:picLocks noChangeAspect="1"/>
        </xdr:cNvPicPr>
      </xdr:nvPicPr>
      <xdr:blipFill>
        <a:blip r:embed="rId2"/>
        <a:srcRect t="5790" r="1876" b="1907"/>
        <a:stretch>
          <a:fillRect/>
        </a:stretch>
      </xdr:blipFill>
      <xdr:spPr>
        <a:xfrm rot="16200000">
          <a:off x="5731510" y="2043430"/>
          <a:ext cx="2369820" cy="3741420"/>
        </a:xfrm>
        <a:prstGeom prst="rect">
          <a:avLst/>
        </a:prstGeom>
      </xdr:spPr>
    </xdr:pic>
    <xdr:clientData/>
  </xdr:twoCellAnchor>
  <xdr:twoCellAnchor editAs="oneCell">
    <xdr:from>
      <xdr:col>4</xdr:col>
      <xdr:colOff>49847</xdr:colOff>
      <xdr:row>3</xdr:row>
      <xdr:rowOff>22542</xdr:rowOff>
    </xdr:from>
    <xdr:to>
      <xdr:col>4</xdr:col>
      <xdr:colOff>3752532</xdr:colOff>
      <xdr:row>3</xdr:row>
      <xdr:rowOff>2233612</xdr:rowOff>
    </xdr:to>
    <xdr:pic>
      <xdr:nvPicPr>
        <xdr:cNvPr id="16" name="ID_63A8BCBA933E48EEAA331ED8BC2299BC" descr="PHOTO-2026-01-28-15-26-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5810250" y="4384675"/>
          <a:ext cx="2211070" cy="37026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41910</xdr:rowOff>
    </xdr:from>
    <xdr:to>
      <xdr:col>4</xdr:col>
      <xdr:colOff>3541395</xdr:colOff>
      <xdr:row>2</xdr:row>
      <xdr:rowOff>1053465</xdr:rowOff>
    </xdr:to>
    <xdr:pic>
      <xdr:nvPicPr>
        <xdr:cNvPr id="11" name="ID_90FED95FFC5F4E16B0E23B300E9233DB" descr="PHOTO-2026-01-14-15-32-30"/>
        <xdr:cNvPicPr>
          <a:picLocks noChangeAspect="1"/>
        </xdr:cNvPicPr>
      </xdr:nvPicPr>
      <xdr:blipFill>
        <a:blip r:embed="rId1"/>
        <a:srcRect t="4870" r="5471" b="5303"/>
        <a:stretch>
          <a:fillRect/>
        </a:stretch>
      </xdr:blipFill>
      <xdr:spPr>
        <a:xfrm rot="5400000">
          <a:off x="5756275" y="-464185"/>
          <a:ext cx="2091055" cy="3509645"/>
        </a:xfrm>
        <a:prstGeom prst="rect">
          <a:avLst/>
        </a:prstGeom>
      </xdr:spPr>
    </xdr:pic>
    <xdr:clientData/>
  </xdr:twoCellAnchor>
  <xdr:twoCellAnchor editAs="oneCell">
    <xdr:from>
      <xdr:col>4</xdr:col>
      <xdr:colOff>33655</xdr:colOff>
      <xdr:row>5</xdr:row>
      <xdr:rowOff>23495</xdr:rowOff>
    </xdr:from>
    <xdr:to>
      <xdr:col>4</xdr:col>
      <xdr:colOff>3542030</xdr:colOff>
      <xdr:row>5</xdr:row>
      <xdr:rowOff>2322830</xdr:rowOff>
    </xdr:to>
    <xdr:pic>
      <xdr:nvPicPr>
        <xdr:cNvPr id="12" name="ID_12781FD1058C44E99707F0A2D248843D" descr="PHOTO-2026-01-17-17-49-40"/>
        <xdr:cNvPicPr>
          <a:picLocks noChangeAspect="1"/>
        </xdr:cNvPicPr>
      </xdr:nvPicPr>
      <xdr:blipFill>
        <a:blip r:embed="rId2"/>
        <a:srcRect t="9853" b="2355"/>
        <a:stretch>
          <a:fillRect/>
        </a:stretch>
      </xdr:blipFill>
      <xdr:spPr>
        <a:xfrm rot="16200000">
          <a:off x="5653405" y="2378075"/>
          <a:ext cx="2299335" cy="3508375"/>
        </a:xfrm>
        <a:prstGeom prst="rect">
          <a:avLst/>
        </a:prstGeom>
      </xdr:spPr>
    </xdr:pic>
    <xdr:clientData/>
  </xdr:twoCellAnchor>
  <xdr:twoCellAnchor editAs="oneCell">
    <xdr:from>
      <xdr:col>4</xdr:col>
      <xdr:colOff>26987</xdr:colOff>
      <xdr:row>8</xdr:row>
      <xdr:rowOff>23177</xdr:rowOff>
    </xdr:from>
    <xdr:to>
      <xdr:col>4</xdr:col>
      <xdr:colOff>3549332</xdr:colOff>
      <xdr:row>8</xdr:row>
      <xdr:rowOff>2225357</xdr:rowOff>
    </xdr:to>
    <xdr:pic>
      <xdr:nvPicPr>
        <xdr:cNvPr id="5" name="ID_20DBEA62E9384B3ABB61B03FDA7C2C67" descr="PHOTO-2026-01-30-14-40-46"/>
        <xdr:cNvPicPr>
          <a:picLocks noChangeAspect="1"/>
        </xdr:cNvPicPr>
      </xdr:nvPicPr>
      <xdr:blipFill>
        <a:blip r:embed="rId3"/>
        <a:srcRect b="7659"/>
        <a:stretch>
          <a:fillRect/>
        </a:stretch>
      </xdr:blipFill>
      <xdr:spPr>
        <a:xfrm rot="16200000">
          <a:off x="5701665" y="5260975"/>
          <a:ext cx="2202180" cy="352234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33020</xdr:colOff>
      <xdr:row>1</xdr:row>
      <xdr:rowOff>24765</xdr:rowOff>
    </xdr:from>
    <xdr:to>
      <xdr:col>4</xdr:col>
      <xdr:colOff>3676650</xdr:colOff>
      <xdr:row>1</xdr:row>
      <xdr:rowOff>2497455</xdr:rowOff>
    </xdr:to>
    <xdr:pic>
      <xdr:nvPicPr>
        <xdr:cNvPr id="8" name="ID_32BEF808754E4BE482B46802BA9FB0A1" descr="PHOTO-2026-01-13-16-37-02"/>
        <xdr:cNvPicPr>
          <a:picLocks noChangeAspect="1"/>
        </xdr:cNvPicPr>
      </xdr:nvPicPr>
      <xdr:blipFill>
        <a:blip r:embed="rId1"/>
        <a:srcRect t="6745" b="10346"/>
        <a:stretch>
          <a:fillRect/>
        </a:stretch>
      </xdr:blipFill>
      <xdr:spPr>
        <a:xfrm rot="16200000">
          <a:off x="6415405" y="-357505"/>
          <a:ext cx="2472690" cy="3643630"/>
        </a:xfrm>
        <a:prstGeom prst="rect">
          <a:avLst/>
        </a:prstGeom>
      </xdr:spPr>
    </xdr:pic>
    <xdr:clientData/>
  </xdr:twoCellAnchor>
  <xdr:twoCellAnchor editAs="oneCell">
    <xdr:from>
      <xdr:col>4</xdr:col>
      <xdr:colOff>35877</xdr:colOff>
      <xdr:row>4</xdr:row>
      <xdr:rowOff>23812</xdr:rowOff>
    </xdr:from>
    <xdr:to>
      <xdr:col>4</xdr:col>
      <xdr:colOff>3673792</xdr:colOff>
      <xdr:row>4</xdr:row>
      <xdr:rowOff>2389822</xdr:rowOff>
    </xdr:to>
    <xdr:pic>
      <xdr:nvPicPr>
        <xdr:cNvPr id="6" name="ID_68B7B778643D4D8F87E8FA86EC632AB2" descr="PHOTO-2026-01-27-13-25-59"/>
        <xdr:cNvPicPr>
          <a:picLocks noChangeAspect="1"/>
        </xdr:cNvPicPr>
      </xdr:nvPicPr>
      <xdr:blipFill>
        <a:blip r:embed="rId2"/>
        <a:srcRect b="13561"/>
        <a:stretch>
          <a:fillRect/>
        </a:stretch>
      </xdr:blipFill>
      <xdr:spPr>
        <a:xfrm rot="16200000">
          <a:off x="6468110" y="2766060"/>
          <a:ext cx="2366010" cy="3637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29210</xdr:colOff>
      <xdr:row>1</xdr:row>
      <xdr:rowOff>24130</xdr:rowOff>
    </xdr:from>
    <xdr:to>
      <xdr:col>5</xdr:col>
      <xdr:colOff>3114675</xdr:colOff>
      <xdr:row>1</xdr:row>
      <xdr:rowOff>1998345</xdr:rowOff>
    </xdr:to>
    <xdr:pic>
      <xdr:nvPicPr>
        <xdr:cNvPr id="4" name="ID_2CA52BA929A0482783BE75BE2714DF17" descr="PHOTO-2026-01-10-19-10-53"/>
        <xdr:cNvPicPr>
          <a:picLocks noChangeAspect="1"/>
        </xdr:cNvPicPr>
      </xdr:nvPicPr>
      <xdr:blipFill>
        <a:blip r:embed="rId1"/>
        <a:srcRect t="6402" r="2919" b="7022"/>
        <a:stretch>
          <a:fillRect/>
        </a:stretch>
      </xdr:blipFill>
      <xdr:spPr>
        <a:xfrm rot="16200000">
          <a:off x="6630670" y="-328295"/>
          <a:ext cx="1974215" cy="308546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36830</xdr:colOff>
      <xdr:row>1</xdr:row>
      <xdr:rowOff>22860</xdr:rowOff>
    </xdr:from>
    <xdr:to>
      <xdr:col>4</xdr:col>
      <xdr:colOff>2284095</xdr:colOff>
      <xdr:row>2</xdr:row>
      <xdr:rowOff>1515110</xdr:rowOff>
    </xdr:to>
    <xdr:pic>
      <xdr:nvPicPr>
        <xdr:cNvPr id="9" name="ID_ADE0E1FC02E84005A552ED38B544585D" descr="PHOTO-2026-01-15-19-04-37"/>
        <xdr:cNvPicPr>
          <a:picLocks noChangeAspect="1"/>
        </xdr:cNvPicPr>
      </xdr:nvPicPr>
      <xdr:blipFill>
        <a:blip r:embed="rId1"/>
        <a:srcRect t="15575" r="5257" b="15602"/>
        <a:stretch>
          <a:fillRect/>
        </a:stretch>
      </xdr:blipFill>
      <xdr:spPr>
        <a:xfrm>
          <a:off x="5618480" y="226060"/>
          <a:ext cx="2247265" cy="301625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162560</xdr:rowOff>
    </xdr:from>
    <xdr:to>
      <xdr:col>4</xdr:col>
      <xdr:colOff>3693160</xdr:colOff>
      <xdr:row>5</xdr:row>
      <xdr:rowOff>614680</xdr:rowOff>
    </xdr:to>
    <xdr:pic>
      <xdr:nvPicPr>
        <xdr:cNvPr id="3" name="ID_5AFF722DADDA4AE89BC7F84C9D08767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820285" y="365760"/>
          <a:ext cx="3669030" cy="35001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39052</xdr:colOff>
      <xdr:row>1</xdr:row>
      <xdr:rowOff>25082</xdr:rowOff>
    </xdr:from>
    <xdr:to>
      <xdr:col>3</xdr:col>
      <xdr:colOff>4255452</xdr:colOff>
      <xdr:row>1</xdr:row>
      <xdr:rowOff>2390457</xdr:rowOff>
    </xdr:to>
    <xdr:pic>
      <xdr:nvPicPr>
        <xdr:cNvPr id="17" name="ID_A27CBAA1F132422FB71FD5A1542CF393" descr="PHOTO-2026-01-30-08-26-4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678045" y="-697230"/>
          <a:ext cx="2365375" cy="4215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43"/>
  <sheetViews>
    <sheetView tabSelected="1" zoomScale="76" zoomScaleNormal="76" topLeftCell="B1" workbookViewId="0">
      <pane ySplit="1" topLeftCell="A170" activePane="bottomLeft" state="frozen"/>
      <selection/>
      <selection pane="bottomLeft" activeCell="F193" sqref="A193:F206"/>
    </sheetView>
  </sheetViews>
  <sheetFormatPr defaultColWidth="9.140625" defaultRowHeight="16.8" outlineLevelCol="7"/>
  <cols>
    <col min="1" max="1" width="17.5703125" style="252" customWidth="1"/>
    <col min="2" max="2" width="30.5703125" style="250" customWidth="1"/>
    <col min="3" max="3" width="9.140625" style="251"/>
    <col min="4" max="4" width="15.859375" style="250" customWidth="1"/>
    <col min="5" max="5" width="13.7109375" style="250" customWidth="1"/>
    <col min="6" max="6" width="14.1875" style="250" customWidth="1"/>
    <col min="7" max="7" width="21.8125" style="250" customWidth="1"/>
    <col min="8" max="8" width="13.140625" style="250"/>
    <col min="9" max="16384" width="9.140625" style="250"/>
  </cols>
  <sheetData>
    <row r="1" s="250" customFormat="1" ht="20" customHeight="1" spans="1:7">
      <c r="A1" s="257" t="s">
        <v>0</v>
      </c>
      <c r="B1" s="258" t="s">
        <v>1</v>
      </c>
      <c r="C1" s="259" t="s">
        <v>2</v>
      </c>
      <c r="D1" s="258" t="s">
        <v>3</v>
      </c>
      <c r="E1" s="258" t="s">
        <v>4</v>
      </c>
      <c r="F1" s="287" t="s">
        <v>5</v>
      </c>
      <c r="G1" s="287" t="s">
        <v>6</v>
      </c>
    </row>
    <row r="2" s="250" customFormat="1" ht="14" customHeight="1" spans="1:7">
      <c r="A2" s="281">
        <v>46025</v>
      </c>
      <c r="B2" s="282" t="s">
        <v>7</v>
      </c>
      <c r="C2" s="283">
        <v>1.15</v>
      </c>
      <c r="D2" s="265">
        <v>70000</v>
      </c>
      <c r="E2" s="265">
        <v>81000</v>
      </c>
      <c r="F2" s="288">
        <f>SUM(E2:E11)</f>
        <v>880000</v>
      </c>
      <c r="G2" s="48" t="s">
        <v>8</v>
      </c>
    </row>
    <row r="3" s="250" customFormat="1" ht="14" customHeight="1" spans="1:7">
      <c r="A3" s="284"/>
      <c r="B3" s="282" t="s">
        <v>9</v>
      </c>
      <c r="C3" s="283">
        <v>5</v>
      </c>
      <c r="D3" s="265">
        <v>10000</v>
      </c>
      <c r="E3" s="265">
        <f>SUM(C3*D3)</f>
        <v>50000</v>
      </c>
      <c r="F3" s="289"/>
      <c r="G3" s="290"/>
    </row>
    <row r="4" s="250" customFormat="1" ht="14" customHeight="1" spans="1:7">
      <c r="A4" s="284"/>
      <c r="B4" s="282" t="s">
        <v>10</v>
      </c>
      <c r="C4" s="283">
        <v>5</v>
      </c>
      <c r="D4" s="265">
        <v>20000</v>
      </c>
      <c r="E4" s="265">
        <f>SUM(C4*D4)</f>
        <v>100000</v>
      </c>
      <c r="F4" s="289"/>
      <c r="G4" s="290"/>
    </row>
    <row r="5" s="250" customFormat="1" ht="14" customHeight="1" spans="1:7">
      <c r="A5" s="284"/>
      <c r="B5" s="282" t="s">
        <v>11</v>
      </c>
      <c r="C5" s="283">
        <v>1.25</v>
      </c>
      <c r="D5" s="265">
        <v>95000</v>
      </c>
      <c r="E5" s="265">
        <v>119000</v>
      </c>
      <c r="F5" s="289"/>
      <c r="G5" s="290"/>
    </row>
    <row r="6" s="250" customFormat="1" ht="14" customHeight="1" spans="1:7">
      <c r="A6" s="284"/>
      <c r="B6" s="282" t="s">
        <v>12</v>
      </c>
      <c r="C6" s="283">
        <v>0.2</v>
      </c>
      <c r="D6" s="265">
        <v>60000</v>
      </c>
      <c r="E6" s="265">
        <f t="shared" ref="E5:E68" si="0">SUM(C6*D6)</f>
        <v>12000</v>
      </c>
      <c r="F6" s="289"/>
      <c r="G6" s="290"/>
    </row>
    <row r="7" s="250" customFormat="1" ht="14" customHeight="1" spans="1:7">
      <c r="A7" s="284"/>
      <c r="B7" s="282" t="s">
        <v>13</v>
      </c>
      <c r="C7" s="283">
        <v>1</v>
      </c>
      <c r="D7" s="265">
        <v>30000</v>
      </c>
      <c r="E7" s="265">
        <f t="shared" si="0"/>
        <v>30000</v>
      </c>
      <c r="F7" s="289"/>
      <c r="G7" s="290"/>
    </row>
    <row r="8" s="250" customFormat="1" ht="14" customHeight="1" spans="1:7">
      <c r="A8" s="284"/>
      <c r="B8" s="282" t="s">
        <v>14</v>
      </c>
      <c r="C8" s="283">
        <v>2</v>
      </c>
      <c r="D8" s="265">
        <v>35000</v>
      </c>
      <c r="E8" s="265">
        <f t="shared" si="0"/>
        <v>70000</v>
      </c>
      <c r="F8" s="289"/>
      <c r="G8" s="290"/>
    </row>
    <row r="9" s="250" customFormat="1" ht="14" customHeight="1" spans="1:7">
      <c r="A9" s="284"/>
      <c r="B9" s="282" t="s">
        <v>15</v>
      </c>
      <c r="C9" s="283">
        <v>10</v>
      </c>
      <c r="D9" s="265">
        <v>24000</v>
      </c>
      <c r="E9" s="265">
        <f t="shared" si="0"/>
        <v>240000</v>
      </c>
      <c r="F9" s="289"/>
      <c r="G9" s="290"/>
    </row>
    <row r="10" s="250" customFormat="1" ht="14" customHeight="1" spans="1:7">
      <c r="A10" s="284"/>
      <c r="B10" s="282" t="s">
        <v>16</v>
      </c>
      <c r="C10" s="283">
        <v>2</v>
      </c>
      <c r="D10" s="265">
        <v>45000</v>
      </c>
      <c r="E10" s="265">
        <f t="shared" si="0"/>
        <v>90000</v>
      </c>
      <c r="F10" s="289"/>
      <c r="G10" s="290"/>
    </row>
    <row r="11" s="250" customFormat="1" ht="14" customHeight="1" spans="1:7">
      <c r="A11" s="285"/>
      <c r="B11" s="282" t="s">
        <v>17</v>
      </c>
      <c r="C11" s="283">
        <v>5.845</v>
      </c>
      <c r="D11" s="265">
        <v>15000</v>
      </c>
      <c r="E11" s="265">
        <v>88000</v>
      </c>
      <c r="F11" s="291"/>
      <c r="G11" s="292"/>
    </row>
    <row r="12" s="250" customFormat="1" ht="14" customHeight="1" spans="1:7">
      <c r="A12" s="286">
        <v>46025</v>
      </c>
      <c r="B12" s="282" t="s">
        <v>18</v>
      </c>
      <c r="C12" s="283">
        <v>4</v>
      </c>
      <c r="D12" s="265">
        <v>108000</v>
      </c>
      <c r="E12" s="265">
        <f t="shared" si="0"/>
        <v>432000</v>
      </c>
      <c r="F12" s="265">
        <f>SUM(E12)</f>
        <v>432000</v>
      </c>
      <c r="G12" s="265">
        <f>SUM(F12)</f>
        <v>432000</v>
      </c>
    </row>
    <row r="13" s="250" customFormat="1" ht="14" customHeight="1" spans="1:7">
      <c r="A13" s="281">
        <v>46026</v>
      </c>
      <c r="B13" s="282" t="s">
        <v>7</v>
      </c>
      <c r="C13" s="283">
        <v>2.13</v>
      </c>
      <c r="D13" s="265">
        <v>70000</v>
      </c>
      <c r="E13" s="265">
        <v>149000</v>
      </c>
      <c r="F13" s="288">
        <f>SUM(E13:E18)</f>
        <v>468000</v>
      </c>
      <c r="G13" s="288" t="s">
        <v>8</v>
      </c>
    </row>
    <row r="14" s="250" customFormat="1" ht="14" customHeight="1" spans="1:7">
      <c r="A14" s="284"/>
      <c r="B14" s="282" t="s">
        <v>10</v>
      </c>
      <c r="C14" s="283">
        <v>5</v>
      </c>
      <c r="D14" s="265">
        <v>20000</v>
      </c>
      <c r="E14" s="265">
        <f t="shared" si="0"/>
        <v>100000</v>
      </c>
      <c r="F14" s="289"/>
      <c r="G14" s="289"/>
    </row>
    <row r="15" s="250" customFormat="1" ht="14" customHeight="1" spans="1:7">
      <c r="A15" s="284"/>
      <c r="B15" s="282" t="s">
        <v>15</v>
      </c>
      <c r="C15" s="283">
        <v>4</v>
      </c>
      <c r="D15" s="265">
        <v>24000</v>
      </c>
      <c r="E15" s="265">
        <f t="shared" si="0"/>
        <v>96000</v>
      </c>
      <c r="F15" s="289"/>
      <c r="G15" s="289"/>
    </row>
    <row r="16" s="250" customFormat="1" ht="14" customHeight="1" spans="1:7">
      <c r="A16" s="284"/>
      <c r="B16" s="282" t="s">
        <v>19</v>
      </c>
      <c r="C16" s="283">
        <v>0.3</v>
      </c>
      <c r="D16" s="265">
        <v>80000</v>
      </c>
      <c r="E16" s="265">
        <f t="shared" si="0"/>
        <v>24000</v>
      </c>
      <c r="F16" s="289"/>
      <c r="G16" s="289"/>
    </row>
    <row r="17" s="250" customFormat="1" ht="14" customHeight="1" spans="1:7">
      <c r="A17" s="284"/>
      <c r="B17" s="282" t="s">
        <v>13</v>
      </c>
      <c r="C17" s="283">
        <v>0.5</v>
      </c>
      <c r="D17" s="265">
        <v>30000</v>
      </c>
      <c r="E17" s="265">
        <f t="shared" si="0"/>
        <v>15000</v>
      </c>
      <c r="F17" s="289"/>
      <c r="G17" s="289"/>
    </row>
    <row r="18" s="250" customFormat="1" ht="14" customHeight="1" spans="1:7">
      <c r="A18" s="285"/>
      <c r="B18" s="282" t="s">
        <v>20</v>
      </c>
      <c r="C18" s="283">
        <v>2.2</v>
      </c>
      <c r="D18" s="265">
        <v>38000</v>
      </c>
      <c r="E18" s="265">
        <v>84000</v>
      </c>
      <c r="F18" s="291"/>
      <c r="G18" s="291"/>
    </row>
    <row r="19" s="250" customFormat="1" ht="14" customHeight="1" spans="1:7">
      <c r="A19" s="281">
        <v>46027</v>
      </c>
      <c r="B19" s="282" t="s">
        <v>21</v>
      </c>
      <c r="C19" s="283">
        <v>1.15</v>
      </c>
      <c r="D19" s="265">
        <v>38000</v>
      </c>
      <c r="E19" s="265">
        <v>44000</v>
      </c>
      <c r="F19" s="288">
        <f>SUM(E19:E28)</f>
        <v>868000</v>
      </c>
      <c r="G19" s="288" t="s">
        <v>8</v>
      </c>
    </row>
    <row r="20" s="250" customFormat="1" ht="14" customHeight="1" spans="1:7">
      <c r="A20" s="284"/>
      <c r="B20" s="282" t="s">
        <v>9</v>
      </c>
      <c r="C20" s="283">
        <v>8</v>
      </c>
      <c r="D20" s="265">
        <v>10000</v>
      </c>
      <c r="E20" s="265">
        <f t="shared" si="0"/>
        <v>80000</v>
      </c>
      <c r="F20" s="289"/>
      <c r="G20" s="289"/>
    </row>
    <row r="21" s="250" customFormat="1" ht="14" customHeight="1" spans="1:7">
      <c r="A21" s="284"/>
      <c r="B21" s="282" t="s">
        <v>7</v>
      </c>
      <c r="C21" s="283">
        <v>1.11</v>
      </c>
      <c r="D21" s="265">
        <v>70000</v>
      </c>
      <c r="E21" s="265">
        <v>78000</v>
      </c>
      <c r="F21" s="289"/>
      <c r="G21" s="289"/>
    </row>
    <row r="22" s="250" customFormat="1" ht="14" customHeight="1" spans="1:7">
      <c r="A22" s="284"/>
      <c r="B22" s="282" t="s">
        <v>10</v>
      </c>
      <c r="C22" s="283">
        <v>4</v>
      </c>
      <c r="D22" s="265">
        <v>20000</v>
      </c>
      <c r="E22" s="265">
        <f t="shared" si="0"/>
        <v>80000</v>
      </c>
      <c r="F22" s="289"/>
      <c r="G22" s="289"/>
    </row>
    <row r="23" s="250" customFormat="1" ht="14" customHeight="1" spans="1:7">
      <c r="A23" s="284"/>
      <c r="B23" s="282" t="s">
        <v>17</v>
      </c>
      <c r="C23" s="283">
        <v>9.39</v>
      </c>
      <c r="D23" s="265">
        <v>15000</v>
      </c>
      <c r="E23" s="265">
        <v>141000</v>
      </c>
      <c r="F23" s="289"/>
      <c r="G23" s="289"/>
    </row>
    <row r="24" s="250" customFormat="1" ht="14" customHeight="1" spans="1:7">
      <c r="A24" s="284"/>
      <c r="B24" s="282" t="s">
        <v>20</v>
      </c>
      <c r="C24" s="283">
        <v>1.12</v>
      </c>
      <c r="D24" s="265">
        <v>38000</v>
      </c>
      <c r="E24" s="265">
        <v>43000</v>
      </c>
      <c r="F24" s="289"/>
      <c r="G24" s="289"/>
    </row>
    <row r="25" s="250" customFormat="1" ht="14" customHeight="1" spans="1:7">
      <c r="A25" s="284"/>
      <c r="B25" s="282" t="s">
        <v>15</v>
      </c>
      <c r="C25" s="283">
        <v>3</v>
      </c>
      <c r="D25" s="265">
        <v>24000</v>
      </c>
      <c r="E25" s="265">
        <f t="shared" si="0"/>
        <v>72000</v>
      </c>
      <c r="F25" s="289"/>
      <c r="G25" s="289"/>
    </row>
    <row r="26" s="250" customFormat="1" ht="14" customHeight="1" spans="1:7">
      <c r="A26" s="284"/>
      <c r="B26" s="282" t="s">
        <v>22</v>
      </c>
      <c r="C26" s="283">
        <v>3</v>
      </c>
      <c r="D26" s="265">
        <v>40000</v>
      </c>
      <c r="E26" s="265">
        <f t="shared" si="0"/>
        <v>120000</v>
      </c>
      <c r="F26" s="289"/>
      <c r="G26" s="289"/>
    </row>
    <row r="27" s="250" customFormat="1" ht="14" customHeight="1" spans="1:7">
      <c r="A27" s="284"/>
      <c r="B27" s="282" t="s">
        <v>23</v>
      </c>
      <c r="C27" s="283">
        <v>2</v>
      </c>
      <c r="D27" s="265">
        <v>35000</v>
      </c>
      <c r="E27" s="265">
        <f t="shared" si="0"/>
        <v>70000</v>
      </c>
      <c r="F27" s="289"/>
      <c r="G27" s="289"/>
    </row>
    <row r="28" s="250" customFormat="1" ht="14" customHeight="1" spans="1:7">
      <c r="A28" s="285"/>
      <c r="B28" s="282" t="s">
        <v>24</v>
      </c>
      <c r="C28" s="283">
        <v>2</v>
      </c>
      <c r="D28" s="265">
        <v>70000</v>
      </c>
      <c r="E28" s="265">
        <f t="shared" si="0"/>
        <v>140000</v>
      </c>
      <c r="F28" s="291"/>
      <c r="G28" s="291"/>
    </row>
    <row r="29" s="250" customFormat="1" ht="14" customHeight="1" spans="1:7">
      <c r="A29" s="281">
        <v>46028</v>
      </c>
      <c r="B29" s="282" t="s">
        <v>9</v>
      </c>
      <c r="C29" s="283">
        <v>8</v>
      </c>
      <c r="D29" s="265">
        <v>10000</v>
      </c>
      <c r="E29" s="265">
        <f t="shared" si="0"/>
        <v>80000</v>
      </c>
      <c r="F29" s="288">
        <f>SUM(E29:E37)</f>
        <v>688000</v>
      </c>
      <c r="G29" s="288" t="s">
        <v>8</v>
      </c>
    </row>
    <row r="30" s="250" customFormat="1" ht="14" customHeight="1" spans="1:7">
      <c r="A30" s="284"/>
      <c r="B30" s="282" t="s">
        <v>25</v>
      </c>
      <c r="C30" s="283">
        <v>4</v>
      </c>
      <c r="D30" s="265">
        <v>20000</v>
      </c>
      <c r="E30" s="265">
        <f t="shared" si="0"/>
        <v>80000</v>
      </c>
      <c r="F30" s="289"/>
      <c r="G30" s="289"/>
    </row>
    <row r="31" s="250" customFormat="1" ht="14" customHeight="1" spans="1:7">
      <c r="A31" s="284"/>
      <c r="B31" s="282" t="s">
        <v>7</v>
      </c>
      <c r="C31" s="283">
        <v>1</v>
      </c>
      <c r="D31" s="265">
        <v>70000</v>
      </c>
      <c r="E31" s="265">
        <f t="shared" si="0"/>
        <v>70000</v>
      </c>
      <c r="F31" s="289"/>
      <c r="G31" s="289"/>
    </row>
    <row r="32" s="250" customFormat="1" ht="14" customHeight="1" spans="1:7">
      <c r="A32" s="284"/>
      <c r="B32" s="282" t="s">
        <v>26</v>
      </c>
      <c r="C32" s="283">
        <v>0.3</v>
      </c>
      <c r="D32" s="265">
        <v>20000</v>
      </c>
      <c r="E32" s="265">
        <f t="shared" si="0"/>
        <v>6000</v>
      </c>
      <c r="F32" s="289"/>
      <c r="G32" s="289"/>
    </row>
    <row r="33" s="250" customFormat="1" ht="14" customHeight="1" spans="1:7">
      <c r="A33" s="284"/>
      <c r="B33" s="282" t="s">
        <v>15</v>
      </c>
      <c r="C33" s="283">
        <v>5</v>
      </c>
      <c r="D33" s="265">
        <v>24000</v>
      </c>
      <c r="E33" s="265">
        <f t="shared" si="0"/>
        <v>120000</v>
      </c>
      <c r="F33" s="289"/>
      <c r="G33" s="289"/>
    </row>
    <row r="34" s="250" customFormat="1" ht="14" customHeight="1" spans="1:7">
      <c r="A34" s="284"/>
      <c r="B34" s="282" t="s">
        <v>27</v>
      </c>
      <c r="C34" s="283">
        <v>2</v>
      </c>
      <c r="D34" s="265">
        <v>40000</v>
      </c>
      <c r="E34" s="265">
        <f t="shared" si="0"/>
        <v>80000</v>
      </c>
      <c r="F34" s="289"/>
      <c r="G34" s="289"/>
    </row>
    <row r="35" s="250" customFormat="1" ht="14" customHeight="1" spans="1:7">
      <c r="A35" s="284"/>
      <c r="B35" s="282" t="s">
        <v>28</v>
      </c>
      <c r="C35" s="283">
        <v>1</v>
      </c>
      <c r="D35" s="265">
        <v>49000</v>
      </c>
      <c r="E35" s="265">
        <f t="shared" si="0"/>
        <v>49000</v>
      </c>
      <c r="F35" s="289"/>
      <c r="G35" s="289"/>
    </row>
    <row r="36" s="250" customFormat="1" ht="14" customHeight="1" spans="1:7">
      <c r="A36" s="284"/>
      <c r="B36" s="282" t="s">
        <v>17</v>
      </c>
      <c r="C36" s="283">
        <v>4.88</v>
      </c>
      <c r="D36" s="265">
        <v>15000</v>
      </c>
      <c r="E36" s="265">
        <v>73000</v>
      </c>
      <c r="F36" s="289"/>
      <c r="G36" s="289"/>
    </row>
    <row r="37" s="250" customFormat="1" ht="14" customHeight="1" spans="1:7">
      <c r="A37" s="285"/>
      <c r="B37" s="282" t="s">
        <v>29</v>
      </c>
      <c r="C37" s="283">
        <v>1</v>
      </c>
      <c r="D37" s="265">
        <v>130000</v>
      </c>
      <c r="E37" s="265">
        <f t="shared" si="0"/>
        <v>130000</v>
      </c>
      <c r="F37" s="291"/>
      <c r="G37" s="291"/>
    </row>
    <row r="38" s="250" customFormat="1" ht="14" customHeight="1" spans="1:7">
      <c r="A38" s="281">
        <v>46029</v>
      </c>
      <c r="B38" s="282" t="s">
        <v>15</v>
      </c>
      <c r="C38" s="283">
        <v>6</v>
      </c>
      <c r="D38" s="265">
        <v>24000</v>
      </c>
      <c r="E38" s="265">
        <f t="shared" si="0"/>
        <v>144000</v>
      </c>
      <c r="F38" s="288">
        <f>SUM(E38:E54)</f>
        <v>1020000</v>
      </c>
      <c r="G38" s="288" t="s">
        <v>8</v>
      </c>
    </row>
    <row r="39" s="250" customFormat="1" ht="14" customHeight="1" spans="1:7">
      <c r="A39" s="284"/>
      <c r="B39" s="282" t="s">
        <v>27</v>
      </c>
      <c r="C39" s="283">
        <v>1</v>
      </c>
      <c r="D39" s="265">
        <v>40000</v>
      </c>
      <c r="E39" s="265">
        <f t="shared" si="0"/>
        <v>40000</v>
      </c>
      <c r="F39" s="289"/>
      <c r="G39" s="289"/>
    </row>
    <row r="40" s="250" customFormat="1" ht="14" customHeight="1" spans="1:7">
      <c r="A40" s="284"/>
      <c r="B40" s="282" t="s">
        <v>28</v>
      </c>
      <c r="C40" s="283">
        <v>1</v>
      </c>
      <c r="D40" s="265">
        <v>49000</v>
      </c>
      <c r="E40" s="265">
        <f t="shared" si="0"/>
        <v>49000</v>
      </c>
      <c r="F40" s="289"/>
      <c r="G40" s="289"/>
    </row>
    <row r="41" s="250" customFormat="1" ht="14" customHeight="1" spans="1:7">
      <c r="A41" s="284"/>
      <c r="B41" s="282" t="s">
        <v>11</v>
      </c>
      <c r="C41" s="283">
        <v>0.75</v>
      </c>
      <c r="D41" s="265">
        <v>95000</v>
      </c>
      <c r="E41" s="265">
        <v>71000</v>
      </c>
      <c r="F41" s="289"/>
      <c r="G41" s="289"/>
    </row>
    <row r="42" s="250" customFormat="1" ht="14" customHeight="1" spans="1:7">
      <c r="A42" s="284"/>
      <c r="B42" s="282" t="s">
        <v>13</v>
      </c>
      <c r="C42" s="283">
        <v>0.5</v>
      </c>
      <c r="D42" s="265">
        <v>30000</v>
      </c>
      <c r="E42" s="265">
        <f t="shared" si="0"/>
        <v>15000</v>
      </c>
      <c r="F42" s="289"/>
      <c r="G42" s="289"/>
    </row>
    <row r="43" s="250" customFormat="1" ht="14" customHeight="1" spans="1:7">
      <c r="A43" s="284"/>
      <c r="B43" s="282" t="s">
        <v>7</v>
      </c>
      <c r="C43" s="283">
        <v>1.1</v>
      </c>
      <c r="D43" s="265">
        <v>70000</v>
      </c>
      <c r="E43" s="265">
        <f t="shared" si="0"/>
        <v>77000</v>
      </c>
      <c r="F43" s="289"/>
      <c r="G43" s="289"/>
    </row>
    <row r="44" s="250" customFormat="1" ht="14" customHeight="1" spans="1:7">
      <c r="A44" s="284"/>
      <c r="B44" s="282" t="s">
        <v>17</v>
      </c>
      <c r="C44" s="283">
        <v>2.99</v>
      </c>
      <c r="D44" s="265">
        <v>15000</v>
      </c>
      <c r="E44" s="265">
        <v>45000</v>
      </c>
      <c r="F44" s="289"/>
      <c r="G44" s="289"/>
    </row>
    <row r="45" s="250" customFormat="1" ht="14" customHeight="1" spans="1:7">
      <c r="A45" s="284"/>
      <c r="B45" s="282" t="s">
        <v>20</v>
      </c>
      <c r="C45" s="283">
        <v>1</v>
      </c>
      <c r="D45" s="265">
        <v>38000</v>
      </c>
      <c r="E45" s="265">
        <f t="shared" si="0"/>
        <v>38000</v>
      </c>
      <c r="F45" s="289"/>
      <c r="G45" s="289"/>
    </row>
    <row r="46" s="250" customFormat="1" ht="14" customHeight="1" spans="1:7">
      <c r="A46" s="284"/>
      <c r="B46" s="282" t="s">
        <v>30</v>
      </c>
      <c r="C46" s="283">
        <v>5</v>
      </c>
      <c r="D46" s="265">
        <v>10000</v>
      </c>
      <c r="E46" s="265">
        <f t="shared" si="0"/>
        <v>50000</v>
      </c>
      <c r="F46" s="289"/>
      <c r="G46" s="289"/>
    </row>
    <row r="47" s="250" customFormat="1" ht="14" customHeight="1" spans="1:7">
      <c r="A47" s="284"/>
      <c r="B47" s="282" t="s">
        <v>25</v>
      </c>
      <c r="C47" s="283">
        <v>3</v>
      </c>
      <c r="D47" s="265">
        <v>25000</v>
      </c>
      <c r="E47" s="265">
        <f t="shared" si="0"/>
        <v>75000</v>
      </c>
      <c r="F47" s="289"/>
      <c r="G47" s="289"/>
    </row>
    <row r="48" s="250" customFormat="1" ht="14" customHeight="1" spans="1:7">
      <c r="A48" s="284"/>
      <c r="B48" s="282" t="s">
        <v>31</v>
      </c>
      <c r="C48" s="283">
        <v>1</v>
      </c>
      <c r="D48" s="265">
        <v>25000</v>
      </c>
      <c r="E48" s="265">
        <f t="shared" si="0"/>
        <v>25000</v>
      </c>
      <c r="F48" s="289"/>
      <c r="G48" s="289"/>
    </row>
    <row r="49" s="250" customFormat="1" ht="14" customHeight="1" spans="1:7">
      <c r="A49" s="284"/>
      <c r="B49" s="282" t="s">
        <v>32</v>
      </c>
      <c r="C49" s="283">
        <v>0.3</v>
      </c>
      <c r="D49" s="265">
        <v>35000</v>
      </c>
      <c r="E49" s="265">
        <v>11000</v>
      </c>
      <c r="F49" s="289"/>
      <c r="G49" s="289"/>
    </row>
    <row r="50" s="250" customFormat="1" ht="14" customHeight="1" spans="1:7">
      <c r="A50" s="284"/>
      <c r="B50" s="282" t="s">
        <v>33</v>
      </c>
      <c r="C50" s="283">
        <v>1</v>
      </c>
      <c r="D50" s="265">
        <v>90000</v>
      </c>
      <c r="E50" s="265">
        <f t="shared" si="0"/>
        <v>90000</v>
      </c>
      <c r="F50" s="289"/>
      <c r="G50" s="289"/>
    </row>
    <row r="51" s="250" customFormat="1" ht="14" customHeight="1" spans="1:7">
      <c r="A51" s="284"/>
      <c r="B51" s="282" t="s">
        <v>34</v>
      </c>
      <c r="C51" s="283">
        <v>2</v>
      </c>
      <c r="D51" s="265">
        <v>75000</v>
      </c>
      <c r="E51" s="265">
        <f t="shared" si="0"/>
        <v>150000</v>
      </c>
      <c r="F51" s="289"/>
      <c r="G51" s="289"/>
    </row>
    <row r="52" s="250" customFormat="1" ht="14" customHeight="1" spans="1:7">
      <c r="A52" s="284"/>
      <c r="B52" s="282" t="s">
        <v>28</v>
      </c>
      <c r="C52" s="283">
        <v>2</v>
      </c>
      <c r="D52" s="265">
        <v>49000</v>
      </c>
      <c r="E52" s="265">
        <f t="shared" si="0"/>
        <v>98000</v>
      </c>
      <c r="F52" s="289"/>
      <c r="G52" s="289"/>
    </row>
    <row r="53" s="250" customFormat="1" ht="14" customHeight="1" spans="1:7">
      <c r="A53" s="284"/>
      <c r="B53" s="282" t="s">
        <v>35</v>
      </c>
      <c r="C53" s="283">
        <v>0.1</v>
      </c>
      <c r="D53" s="265">
        <v>20000</v>
      </c>
      <c r="E53" s="265">
        <f t="shared" si="0"/>
        <v>2000</v>
      </c>
      <c r="F53" s="289"/>
      <c r="G53" s="289"/>
    </row>
    <row r="54" s="250" customFormat="1" ht="14" customHeight="1" spans="1:7">
      <c r="A54" s="285"/>
      <c r="B54" s="282" t="s">
        <v>36</v>
      </c>
      <c r="C54" s="283">
        <v>2</v>
      </c>
      <c r="D54" s="265">
        <v>20000</v>
      </c>
      <c r="E54" s="265">
        <f t="shared" si="0"/>
        <v>40000</v>
      </c>
      <c r="F54" s="291"/>
      <c r="G54" s="291"/>
    </row>
    <row r="55" s="250" customFormat="1" ht="14" customHeight="1" spans="1:7">
      <c r="A55" s="281">
        <v>46030</v>
      </c>
      <c r="B55" s="282" t="s">
        <v>9</v>
      </c>
      <c r="C55" s="283">
        <v>5</v>
      </c>
      <c r="D55" s="265">
        <v>10000</v>
      </c>
      <c r="E55" s="265">
        <f t="shared" si="0"/>
        <v>50000</v>
      </c>
      <c r="F55" s="288">
        <f>SUM(E55:E64)</f>
        <v>823000</v>
      </c>
      <c r="G55" s="288" t="s">
        <v>8</v>
      </c>
    </row>
    <row r="56" s="250" customFormat="1" ht="14" customHeight="1" spans="1:7">
      <c r="A56" s="284"/>
      <c r="B56" s="282" t="s">
        <v>7</v>
      </c>
      <c r="C56" s="283">
        <v>1.08</v>
      </c>
      <c r="D56" s="265">
        <v>55000</v>
      </c>
      <c r="E56" s="265">
        <v>59000</v>
      </c>
      <c r="F56" s="289"/>
      <c r="G56" s="289"/>
    </row>
    <row r="57" s="250" customFormat="1" ht="14" customHeight="1" spans="1:7">
      <c r="A57" s="284"/>
      <c r="B57" s="282" t="s">
        <v>17</v>
      </c>
      <c r="C57" s="283">
        <v>7.28</v>
      </c>
      <c r="D57" s="265">
        <v>15000</v>
      </c>
      <c r="E57" s="265">
        <v>109000</v>
      </c>
      <c r="F57" s="289"/>
      <c r="G57" s="289"/>
    </row>
    <row r="58" s="250" customFormat="1" ht="14" customHeight="1" spans="1:7">
      <c r="A58" s="284"/>
      <c r="B58" s="282" t="s">
        <v>37</v>
      </c>
      <c r="C58" s="283">
        <v>1</v>
      </c>
      <c r="D58" s="265">
        <v>12000</v>
      </c>
      <c r="E58" s="265">
        <f t="shared" si="0"/>
        <v>12000</v>
      </c>
      <c r="F58" s="289"/>
      <c r="G58" s="289"/>
    </row>
    <row r="59" s="250" customFormat="1" ht="14" customHeight="1" spans="1:7">
      <c r="A59" s="284"/>
      <c r="B59" s="282" t="s">
        <v>13</v>
      </c>
      <c r="C59" s="283">
        <v>0.5</v>
      </c>
      <c r="D59" s="265">
        <v>30000</v>
      </c>
      <c r="E59" s="265">
        <f t="shared" si="0"/>
        <v>15000</v>
      </c>
      <c r="F59" s="289"/>
      <c r="G59" s="289"/>
    </row>
    <row r="60" s="250" customFormat="1" ht="14" customHeight="1" spans="1:7">
      <c r="A60" s="284"/>
      <c r="B60" s="282" t="s">
        <v>15</v>
      </c>
      <c r="C60" s="283">
        <v>8</v>
      </c>
      <c r="D60" s="265">
        <v>24000</v>
      </c>
      <c r="E60" s="265">
        <f t="shared" si="0"/>
        <v>192000</v>
      </c>
      <c r="F60" s="289"/>
      <c r="G60" s="289"/>
    </row>
    <row r="61" s="250" customFormat="1" ht="14" customHeight="1" spans="1:7">
      <c r="A61" s="284"/>
      <c r="B61" s="282" t="s">
        <v>27</v>
      </c>
      <c r="C61" s="283">
        <v>3</v>
      </c>
      <c r="D61" s="265">
        <v>40000</v>
      </c>
      <c r="E61" s="265">
        <f t="shared" si="0"/>
        <v>120000</v>
      </c>
      <c r="F61" s="289"/>
      <c r="G61" s="289"/>
    </row>
    <row r="62" s="250" customFormat="1" ht="14" customHeight="1" spans="1:7">
      <c r="A62" s="284"/>
      <c r="B62" s="282" t="s">
        <v>38</v>
      </c>
      <c r="C62" s="283">
        <v>4</v>
      </c>
      <c r="D62" s="265">
        <v>20000</v>
      </c>
      <c r="E62" s="265">
        <f t="shared" si="0"/>
        <v>80000</v>
      </c>
      <c r="F62" s="289"/>
      <c r="G62" s="289"/>
    </row>
    <row r="63" s="250" customFormat="1" ht="14" customHeight="1" spans="1:7">
      <c r="A63" s="284"/>
      <c r="B63" s="282" t="s">
        <v>39</v>
      </c>
      <c r="C63" s="283">
        <v>2</v>
      </c>
      <c r="D63" s="265">
        <v>45000</v>
      </c>
      <c r="E63" s="265">
        <f t="shared" si="0"/>
        <v>90000</v>
      </c>
      <c r="F63" s="289"/>
      <c r="G63" s="289"/>
    </row>
    <row r="64" s="250" customFormat="1" ht="14" customHeight="1" spans="1:7">
      <c r="A64" s="285"/>
      <c r="B64" s="282" t="s">
        <v>15</v>
      </c>
      <c r="C64" s="283">
        <v>4</v>
      </c>
      <c r="D64" s="265">
        <v>24000</v>
      </c>
      <c r="E64" s="265">
        <f t="shared" si="0"/>
        <v>96000</v>
      </c>
      <c r="F64" s="291"/>
      <c r="G64" s="291"/>
    </row>
    <row r="65" s="250" customFormat="1" ht="14" customHeight="1" spans="1:7">
      <c r="A65" s="281">
        <v>46031</v>
      </c>
      <c r="B65" s="282" t="s">
        <v>9</v>
      </c>
      <c r="C65" s="283">
        <v>6</v>
      </c>
      <c r="D65" s="265">
        <v>10000</v>
      </c>
      <c r="E65" s="265">
        <f t="shared" ref="E65:E74" si="1">SUM(C65*D65)</f>
        <v>60000</v>
      </c>
      <c r="F65" s="288">
        <f>SUM(E65:E74)</f>
        <v>784000</v>
      </c>
      <c r="G65" s="288" t="s">
        <v>8</v>
      </c>
    </row>
    <row r="66" s="250" customFormat="1" ht="14" customHeight="1" spans="1:7">
      <c r="A66" s="284"/>
      <c r="B66" s="282" t="s">
        <v>10</v>
      </c>
      <c r="C66" s="283">
        <v>3</v>
      </c>
      <c r="D66" s="265">
        <v>20000</v>
      </c>
      <c r="E66" s="265">
        <f t="shared" si="1"/>
        <v>60000</v>
      </c>
      <c r="F66" s="289"/>
      <c r="G66" s="289"/>
    </row>
    <row r="67" s="250" customFormat="1" ht="14" customHeight="1" spans="1:7">
      <c r="A67" s="284"/>
      <c r="B67" s="282" t="s">
        <v>7</v>
      </c>
      <c r="C67" s="283">
        <v>1</v>
      </c>
      <c r="D67" s="265">
        <v>70000</v>
      </c>
      <c r="E67" s="265">
        <f t="shared" si="1"/>
        <v>70000</v>
      </c>
      <c r="F67" s="289"/>
      <c r="G67" s="289"/>
    </row>
    <row r="68" s="250" customFormat="1" ht="14" customHeight="1" spans="1:7">
      <c r="A68" s="284"/>
      <c r="B68" s="282" t="s">
        <v>20</v>
      </c>
      <c r="C68" s="283">
        <v>1.1</v>
      </c>
      <c r="D68" s="265">
        <v>40000</v>
      </c>
      <c r="E68" s="265">
        <f t="shared" si="1"/>
        <v>44000</v>
      </c>
      <c r="F68" s="289"/>
      <c r="G68" s="289"/>
    </row>
    <row r="69" s="250" customFormat="1" ht="14" customHeight="1" spans="1:7">
      <c r="A69" s="284"/>
      <c r="B69" s="282" t="s">
        <v>37</v>
      </c>
      <c r="C69" s="283">
        <v>1.14</v>
      </c>
      <c r="D69" s="265">
        <v>15000</v>
      </c>
      <c r="E69" s="265">
        <v>17000</v>
      </c>
      <c r="F69" s="289"/>
      <c r="G69" s="289"/>
    </row>
    <row r="70" s="250" customFormat="1" ht="14" customHeight="1" spans="1:7">
      <c r="A70" s="284"/>
      <c r="B70" s="282" t="s">
        <v>40</v>
      </c>
      <c r="C70" s="283">
        <v>1</v>
      </c>
      <c r="D70" s="265">
        <v>48000</v>
      </c>
      <c r="E70" s="265">
        <f t="shared" si="1"/>
        <v>48000</v>
      </c>
      <c r="F70" s="289"/>
      <c r="G70" s="289"/>
    </row>
    <row r="71" s="250" customFormat="1" ht="14" customHeight="1" spans="1:7">
      <c r="A71" s="284"/>
      <c r="B71" s="282" t="s">
        <v>15</v>
      </c>
      <c r="C71" s="283">
        <v>8</v>
      </c>
      <c r="D71" s="265">
        <v>24000</v>
      </c>
      <c r="E71" s="265">
        <f t="shared" si="1"/>
        <v>192000</v>
      </c>
      <c r="F71" s="289"/>
      <c r="G71" s="289"/>
    </row>
    <row r="72" s="250" customFormat="1" ht="14" customHeight="1" spans="1:7">
      <c r="A72" s="284"/>
      <c r="B72" s="282" t="s">
        <v>28</v>
      </c>
      <c r="C72" s="283">
        <v>2</v>
      </c>
      <c r="D72" s="265">
        <v>49000</v>
      </c>
      <c r="E72" s="265">
        <f t="shared" si="1"/>
        <v>98000</v>
      </c>
      <c r="F72" s="289"/>
      <c r="G72" s="289"/>
    </row>
    <row r="73" s="250" customFormat="1" ht="14" customHeight="1" spans="1:7">
      <c r="A73" s="284"/>
      <c r="B73" s="282" t="s">
        <v>17</v>
      </c>
      <c r="C73" s="283">
        <v>4.365</v>
      </c>
      <c r="D73" s="265">
        <v>15000</v>
      </c>
      <c r="E73" s="265">
        <v>65000</v>
      </c>
      <c r="F73" s="289"/>
      <c r="G73" s="289"/>
    </row>
    <row r="74" s="250" customFormat="1" ht="14" customHeight="1" spans="1:8">
      <c r="A74" s="285"/>
      <c r="B74" s="282" t="s">
        <v>32</v>
      </c>
      <c r="C74" s="283">
        <v>2</v>
      </c>
      <c r="D74" s="265">
        <v>65000</v>
      </c>
      <c r="E74" s="265">
        <f t="shared" si="1"/>
        <v>130000</v>
      </c>
      <c r="F74" s="291"/>
      <c r="G74" s="291"/>
      <c r="H74" s="270"/>
    </row>
    <row r="75" s="250" customFormat="1" ht="14" customHeight="1" spans="1:7">
      <c r="A75" s="281">
        <v>46032</v>
      </c>
      <c r="B75" s="282" t="s">
        <v>10</v>
      </c>
      <c r="C75" s="283">
        <v>6</v>
      </c>
      <c r="D75" s="265">
        <v>20000</v>
      </c>
      <c r="E75" s="265">
        <f t="shared" ref="E75:E85" si="2">SUM(C75*D75)</f>
        <v>120000</v>
      </c>
      <c r="F75" s="288">
        <f>SUM(E75:E85)</f>
        <v>628000</v>
      </c>
      <c r="G75" s="288" t="s">
        <v>8</v>
      </c>
    </row>
    <row r="76" s="250" customFormat="1" ht="14" customHeight="1" spans="1:7">
      <c r="A76" s="284"/>
      <c r="B76" s="282" t="s">
        <v>41</v>
      </c>
      <c r="C76" s="283">
        <v>3</v>
      </c>
      <c r="D76" s="265">
        <v>70000</v>
      </c>
      <c r="E76" s="265">
        <f t="shared" si="2"/>
        <v>210000</v>
      </c>
      <c r="F76" s="289"/>
      <c r="G76" s="289"/>
    </row>
    <row r="77" s="250" customFormat="1" ht="14" customHeight="1" spans="1:7">
      <c r="A77" s="284"/>
      <c r="B77" s="282" t="s">
        <v>40</v>
      </c>
      <c r="C77" s="283">
        <v>2</v>
      </c>
      <c r="D77" s="265">
        <v>48000</v>
      </c>
      <c r="E77" s="265">
        <f t="shared" si="2"/>
        <v>96000</v>
      </c>
      <c r="F77" s="289"/>
      <c r="G77" s="289"/>
    </row>
    <row r="78" s="250" customFormat="1" ht="14" customHeight="1" spans="1:7">
      <c r="A78" s="284"/>
      <c r="B78" s="282" t="s">
        <v>32</v>
      </c>
      <c r="C78" s="283">
        <v>0.5</v>
      </c>
      <c r="D78" s="265">
        <v>15000</v>
      </c>
      <c r="E78" s="265">
        <v>8000</v>
      </c>
      <c r="F78" s="289"/>
      <c r="G78" s="289"/>
    </row>
    <row r="79" s="250" customFormat="1" ht="14" customHeight="1" spans="1:7">
      <c r="A79" s="284"/>
      <c r="B79" s="282" t="s">
        <v>13</v>
      </c>
      <c r="C79" s="283">
        <v>0.5</v>
      </c>
      <c r="D79" s="265">
        <v>25000</v>
      </c>
      <c r="E79" s="265">
        <v>13000</v>
      </c>
      <c r="F79" s="289"/>
      <c r="G79" s="289"/>
    </row>
    <row r="80" s="250" customFormat="1" ht="14" customHeight="1" spans="1:7">
      <c r="A80" s="284"/>
      <c r="B80" s="282" t="s">
        <v>37</v>
      </c>
      <c r="C80" s="283">
        <v>0.7</v>
      </c>
      <c r="D80" s="265">
        <v>15000</v>
      </c>
      <c r="E80" s="265">
        <v>11000</v>
      </c>
      <c r="F80" s="289"/>
      <c r="G80" s="289"/>
    </row>
    <row r="81" s="250" customFormat="1" ht="14" customHeight="1" spans="1:7">
      <c r="A81" s="284"/>
      <c r="B81" s="282" t="s">
        <v>42</v>
      </c>
      <c r="C81" s="293">
        <v>0.5</v>
      </c>
      <c r="D81" s="265">
        <v>30000</v>
      </c>
      <c r="E81" s="265">
        <f t="shared" si="2"/>
        <v>15000</v>
      </c>
      <c r="F81" s="289"/>
      <c r="G81" s="289"/>
    </row>
    <row r="82" s="250" customFormat="1" ht="14" customHeight="1" spans="1:7">
      <c r="A82" s="284"/>
      <c r="B82" s="282" t="s">
        <v>27</v>
      </c>
      <c r="C82" s="293">
        <v>1</v>
      </c>
      <c r="D82" s="265">
        <v>40000</v>
      </c>
      <c r="E82" s="265">
        <f t="shared" si="2"/>
        <v>40000</v>
      </c>
      <c r="F82" s="289"/>
      <c r="G82" s="289"/>
    </row>
    <row r="83" s="250" customFormat="1" ht="14" customHeight="1" spans="1:7">
      <c r="A83" s="284"/>
      <c r="B83" s="282" t="s">
        <v>28</v>
      </c>
      <c r="C83" s="293">
        <v>1</v>
      </c>
      <c r="D83" s="265">
        <v>49000</v>
      </c>
      <c r="E83" s="265">
        <f t="shared" si="2"/>
        <v>49000</v>
      </c>
      <c r="F83" s="289"/>
      <c r="G83" s="289"/>
    </row>
    <row r="84" s="250" customFormat="1" ht="14" customHeight="1" spans="1:7">
      <c r="A84" s="284"/>
      <c r="B84" s="282" t="s">
        <v>43</v>
      </c>
      <c r="C84" s="293">
        <v>2</v>
      </c>
      <c r="D84" s="265">
        <v>24000</v>
      </c>
      <c r="E84" s="265">
        <f t="shared" si="2"/>
        <v>48000</v>
      </c>
      <c r="F84" s="289"/>
      <c r="G84" s="289"/>
    </row>
    <row r="85" s="250" customFormat="1" ht="14" customHeight="1" spans="1:7">
      <c r="A85" s="285"/>
      <c r="B85" s="282" t="s">
        <v>44</v>
      </c>
      <c r="C85" s="293">
        <v>0.5</v>
      </c>
      <c r="D85" s="265">
        <v>35000</v>
      </c>
      <c r="E85" s="265">
        <v>18000</v>
      </c>
      <c r="F85" s="291"/>
      <c r="G85" s="291"/>
    </row>
    <row r="86" s="250" customFormat="1" ht="14" customHeight="1" spans="1:7">
      <c r="A86" s="281">
        <v>46033</v>
      </c>
      <c r="B86" s="282" t="s">
        <v>45</v>
      </c>
      <c r="C86" s="293">
        <v>6</v>
      </c>
      <c r="D86" s="265">
        <v>20000</v>
      </c>
      <c r="E86" s="265">
        <f>D86*C86</f>
        <v>120000</v>
      </c>
      <c r="F86" s="288">
        <f>SUM(E86:E100)</f>
        <v>978000</v>
      </c>
      <c r="G86" s="288" t="s">
        <v>8</v>
      </c>
    </row>
    <row r="87" s="250" customFormat="1" ht="14" customHeight="1" spans="1:7">
      <c r="A87" s="284"/>
      <c r="B87" s="282" t="s">
        <v>41</v>
      </c>
      <c r="C87" s="293">
        <v>3</v>
      </c>
      <c r="D87" s="265">
        <v>70000</v>
      </c>
      <c r="E87" s="265">
        <f t="shared" ref="E87:E100" si="3">D87*C87</f>
        <v>210000</v>
      </c>
      <c r="F87" s="289"/>
      <c r="G87" s="289"/>
    </row>
    <row r="88" s="250" customFormat="1" ht="14" customHeight="1" spans="1:7">
      <c r="A88" s="284"/>
      <c r="B88" s="282" t="s">
        <v>40</v>
      </c>
      <c r="C88" s="293">
        <v>1</v>
      </c>
      <c r="D88" s="265">
        <v>48000</v>
      </c>
      <c r="E88" s="265">
        <f t="shared" si="3"/>
        <v>48000</v>
      </c>
      <c r="F88" s="289"/>
      <c r="G88" s="289"/>
    </row>
    <row r="89" s="250" customFormat="1" ht="14" customHeight="1" spans="1:7">
      <c r="A89" s="284"/>
      <c r="B89" s="282" t="s">
        <v>32</v>
      </c>
      <c r="C89" s="293">
        <v>0.3</v>
      </c>
      <c r="D89" s="265">
        <v>20000</v>
      </c>
      <c r="E89" s="265">
        <f t="shared" si="3"/>
        <v>6000</v>
      </c>
      <c r="F89" s="289"/>
      <c r="G89" s="289"/>
    </row>
    <row r="90" s="250" customFormat="1" ht="14" customHeight="1" spans="1:7">
      <c r="A90" s="284"/>
      <c r="B90" s="282" t="s">
        <v>13</v>
      </c>
      <c r="C90" s="293">
        <v>0.5</v>
      </c>
      <c r="D90" s="265">
        <v>30000</v>
      </c>
      <c r="E90" s="265">
        <f t="shared" si="3"/>
        <v>15000</v>
      </c>
      <c r="F90" s="289"/>
      <c r="G90" s="289"/>
    </row>
    <row r="91" s="250" customFormat="1" ht="14" customHeight="1" spans="1:7">
      <c r="A91" s="284"/>
      <c r="B91" s="282" t="s">
        <v>37</v>
      </c>
      <c r="C91" s="293">
        <v>0.59</v>
      </c>
      <c r="D91" s="265">
        <v>15000</v>
      </c>
      <c r="E91" s="265">
        <v>9000</v>
      </c>
      <c r="F91" s="289"/>
      <c r="G91" s="289"/>
    </row>
    <row r="92" s="250" customFormat="1" ht="14" customHeight="1" spans="1:7">
      <c r="A92" s="284"/>
      <c r="B92" s="282" t="s">
        <v>42</v>
      </c>
      <c r="C92" s="293">
        <v>0.5</v>
      </c>
      <c r="D92" s="265">
        <v>30000</v>
      </c>
      <c r="E92" s="265">
        <f t="shared" si="3"/>
        <v>15000</v>
      </c>
      <c r="F92" s="289"/>
      <c r="G92" s="289"/>
    </row>
    <row r="93" s="250" customFormat="1" ht="14" customHeight="1" spans="1:7">
      <c r="A93" s="284"/>
      <c r="B93" s="282" t="s">
        <v>30</v>
      </c>
      <c r="C93" s="293">
        <v>5</v>
      </c>
      <c r="D93" s="265">
        <v>10000</v>
      </c>
      <c r="E93" s="265">
        <f t="shared" si="3"/>
        <v>50000</v>
      </c>
      <c r="F93" s="289"/>
      <c r="G93" s="289"/>
    </row>
    <row r="94" s="250" customFormat="1" ht="14" customHeight="1" spans="1:7">
      <c r="A94" s="284"/>
      <c r="B94" s="282" t="s">
        <v>46</v>
      </c>
      <c r="C94" s="293">
        <v>1.32</v>
      </c>
      <c r="D94" s="265">
        <v>40000</v>
      </c>
      <c r="E94" s="265">
        <v>53000</v>
      </c>
      <c r="F94" s="289"/>
      <c r="G94" s="289"/>
    </row>
    <row r="95" s="250" customFormat="1" ht="14" customHeight="1" spans="1:7">
      <c r="A95" s="284"/>
      <c r="B95" s="282" t="s">
        <v>47</v>
      </c>
      <c r="C95" s="293">
        <v>15</v>
      </c>
      <c r="D95" s="265">
        <v>2000</v>
      </c>
      <c r="E95" s="265">
        <f t="shared" si="3"/>
        <v>30000</v>
      </c>
      <c r="F95" s="289"/>
      <c r="G95" s="289"/>
    </row>
    <row r="96" s="250" customFormat="1" ht="14" customHeight="1" spans="1:7">
      <c r="A96" s="284"/>
      <c r="B96" s="282" t="s">
        <v>44</v>
      </c>
      <c r="C96" s="293">
        <v>0.3</v>
      </c>
      <c r="D96" s="265">
        <v>35000</v>
      </c>
      <c r="E96" s="265">
        <v>11000</v>
      </c>
      <c r="F96" s="289"/>
      <c r="G96" s="289"/>
    </row>
    <row r="97" s="250" customFormat="1" ht="14" customHeight="1" spans="1:7">
      <c r="A97" s="284"/>
      <c r="B97" s="282" t="s">
        <v>27</v>
      </c>
      <c r="C97" s="293">
        <v>3</v>
      </c>
      <c r="D97" s="265">
        <v>40000</v>
      </c>
      <c r="E97" s="265">
        <f t="shared" si="3"/>
        <v>120000</v>
      </c>
      <c r="F97" s="289"/>
      <c r="G97" s="289"/>
    </row>
    <row r="98" s="250" customFormat="1" ht="14" customHeight="1" spans="1:7">
      <c r="A98" s="284"/>
      <c r="B98" s="282" t="s">
        <v>28</v>
      </c>
      <c r="C98" s="293">
        <v>3</v>
      </c>
      <c r="D98" s="265">
        <v>49000</v>
      </c>
      <c r="E98" s="265">
        <f t="shared" si="3"/>
        <v>147000</v>
      </c>
      <c r="F98" s="289"/>
      <c r="G98" s="289"/>
    </row>
    <row r="99" s="250" customFormat="1" ht="14" customHeight="1" spans="1:7">
      <c r="A99" s="284"/>
      <c r="B99" s="282" t="s">
        <v>15</v>
      </c>
      <c r="C99" s="293">
        <v>3</v>
      </c>
      <c r="D99" s="265">
        <v>24000</v>
      </c>
      <c r="E99" s="265">
        <f t="shared" si="3"/>
        <v>72000</v>
      </c>
      <c r="F99" s="289"/>
      <c r="G99" s="289"/>
    </row>
    <row r="100" s="250" customFormat="1" ht="14" customHeight="1" spans="1:7">
      <c r="A100" s="285"/>
      <c r="B100" s="282" t="s">
        <v>48</v>
      </c>
      <c r="C100" s="293">
        <v>4</v>
      </c>
      <c r="D100" s="265">
        <v>18000</v>
      </c>
      <c r="E100" s="265">
        <f t="shared" si="3"/>
        <v>72000</v>
      </c>
      <c r="F100" s="291"/>
      <c r="G100" s="291"/>
    </row>
    <row r="101" s="250" customFormat="1" ht="14" customHeight="1" spans="1:7">
      <c r="A101" s="281">
        <v>46034</v>
      </c>
      <c r="B101" s="282" t="s">
        <v>30</v>
      </c>
      <c r="C101" s="293">
        <v>5</v>
      </c>
      <c r="D101" s="265">
        <v>10000</v>
      </c>
      <c r="E101" s="265">
        <f t="shared" ref="E101:E109" si="4">D101*C101</f>
        <v>50000</v>
      </c>
      <c r="F101" s="288">
        <f>SUM(E101:E109)</f>
        <v>359000</v>
      </c>
      <c r="G101" s="288" t="s">
        <v>8</v>
      </c>
    </row>
    <row r="102" s="250" customFormat="1" ht="14" customHeight="1" spans="1:7">
      <c r="A102" s="284"/>
      <c r="B102" s="282" t="s">
        <v>45</v>
      </c>
      <c r="C102" s="293">
        <v>3</v>
      </c>
      <c r="D102" s="265">
        <v>20000</v>
      </c>
      <c r="E102" s="265">
        <f t="shared" si="4"/>
        <v>60000</v>
      </c>
      <c r="F102" s="289"/>
      <c r="G102" s="289"/>
    </row>
    <row r="103" s="250" customFormat="1" ht="14" customHeight="1" spans="1:7">
      <c r="A103" s="284"/>
      <c r="B103" s="282" t="s">
        <v>7</v>
      </c>
      <c r="C103" s="293">
        <v>1</v>
      </c>
      <c r="D103" s="265">
        <v>70000</v>
      </c>
      <c r="E103" s="265">
        <f t="shared" si="4"/>
        <v>70000</v>
      </c>
      <c r="F103" s="289"/>
      <c r="G103" s="289"/>
    </row>
    <row r="104" s="250" customFormat="1" ht="14" customHeight="1" spans="1:7">
      <c r="A104" s="284"/>
      <c r="B104" s="282" t="s">
        <v>19</v>
      </c>
      <c r="C104" s="293">
        <v>0.3</v>
      </c>
      <c r="D104" s="265">
        <v>80000</v>
      </c>
      <c r="E104" s="265">
        <f t="shared" si="4"/>
        <v>24000</v>
      </c>
      <c r="F104" s="289"/>
      <c r="G104" s="289"/>
    </row>
    <row r="105" s="250" customFormat="1" ht="14" customHeight="1" spans="1:7">
      <c r="A105" s="284"/>
      <c r="B105" s="282" t="s">
        <v>20</v>
      </c>
      <c r="C105" s="293">
        <v>1.08</v>
      </c>
      <c r="D105" s="265">
        <v>40000</v>
      </c>
      <c r="E105" s="265">
        <v>43000</v>
      </c>
      <c r="F105" s="289"/>
      <c r="G105" s="289"/>
    </row>
    <row r="106" s="250" customFormat="1" ht="14" customHeight="1" spans="1:7">
      <c r="A106" s="284"/>
      <c r="B106" s="282" t="s">
        <v>13</v>
      </c>
      <c r="C106" s="293">
        <v>0.3</v>
      </c>
      <c r="D106" s="265">
        <v>30000</v>
      </c>
      <c r="E106" s="265">
        <f t="shared" si="4"/>
        <v>9000</v>
      </c>
      <c r="F106" s="289"/>
      <c r="G106" s="289"/>
    </row>
    <row r="107" s="250" customFormat="1" ht="14" customHeight="1" spans="1:7">
      <c r="A107" s="284"/>
      <c r="B107" s="282" t="s">
        <v>32</v>
      </c>
      <c r="C107" s="293">
        <v>0.3</v>
      </c>
      <c r="D107" s="265">
        <v>20000</v>
      </c>
      <c r="E107" s="265">
        <f t="shared" si="4"/>
        <v>6000</v>
      </c>
      <c r="F107" s="289"/>
      <c r="G107" s="289"/>
    </row>
    <row r="108" s="250" customFormat="1" ht="14" customHeight="1" spans="1:7">
      <c r="A108" s="284"/>
      <c r="B108" s="282" t="s">
        <v>28</v>
      </c>
      <c r="C108" s="293">
        <v>1</v>
      </c>
      <c r="D108" s="265">
        <v>49000</v>
      </c>
      <c r="E108" s="265">
        <f t="shared" si="4"/>
        <v>49000</v>
      </c>
      <c r="F108" s="289"/>
      <c r="G108" s="289"/>
    </row>
    <row r="109" s="250" customFormat="1" ht="14" customHeight="1" spans="1:7">
      <c r="A109" s="285"/>
      <c r="B109" s="282" t="s">
        <v>43</v>
      </c>
      <c r="C109" s="293">
        <v>2</v>
      </c>
      <c r="D109" s="265">
        <v>24000</v>
      </c>
      <c r="E109" s="265">
        <f t="shared" si="4"/>
        <v>48000</v>
      </c>
      <c r="F109" s="291"/>
      <c r="G109" s="291"/>
    </row>
    <row r="110" s="250" customFormat="1" ht="14" customHeight="1" spans="1:7">
      <c r="A110" s="281">
        <v>46035</v>
      </c>
      <c r="B110" s="282" t="s">
        <v>30</v>
      </c>
      <c r="C110" s="293">
        <v>10</v>
      </c>
      <c r="D110" s="265">
        <v>10000</v>
      </c>
      <c r="E110" s="265">
        <f t="shared" ref="E110:E122" si="5">D110*C110</f>
        <v>100000</v>
      </c>
      <c r="F110" s="288">
        <f>SUM(E110:E122)</f>
        <v>859000</v>
      </c>
      <c r="G110" s="288" t="s">
        <v>8</v>
      </c>
    </row>
    <row r="111" s="250" customFormat="1" ht="14" customHeight="1" spans="1:7">
      <c r="A111" s="284"/>
      <c r="B111" s="282" t="s">
        <v>25</v>
      </c>
      <c r="C111" s="293">
        <v>4</v>
      </c>
      <c r="D111" s="265">
        <v>20000</v>
      </c>
      <c r="E111" s="265">
        <f t="shared" si="5"/>
        <v>80000</v>
      </c>
      <c r="F111" s="289"/>
      <c r="G111" s="289"/>
    </row>
    <row r="112" s="250" customFormat="1" ht="14" customHeight="1" spans="1:7">
      <c r="A112" s="284"/>
      <c r="B112" s="282" t="s">
        <v>41</v>
      </c>
      <c r="C112" s="293">
        <v>1</v>
      </c>
      <c r="D112" s="265">
        <v>70000</v>
      </c>
      <c r="E112" s="265">
        <f t="shared" si="5"/>
        <v>70000</v>
      </c>
      <c r="F112" s="289"/>
      <c r="G112" s="289"/>
    </row>
    <row r="113" s="250" customFormat="1" ht="14" customHeight="1" spans="1:7">
      <c r="A113" s="284"/>
      <c r="B113" s="282" t="s">
        <v>19</v>
      </c>
      <c r="C113" s="293">
        <v>0.3</v>
      </c>
      <c r="D113" s="265">
        <v>80000</v>
      </c>
      <c r="E113" s="265">
        <f t="shared" si="5"/>
        <v>24000</v>
      </c>
      <c r="F113" s="289"/>
      <c r="G113" s="289"/>
    </row>
    <row r="114" s="250" customFormat="1" ht="14" customHeight="1" spans="1:7">
      <c r="A114" s="284"/>
      <c r="B114" s="282" t="s">
        <v>20</v>
      </c>
      <c r="C114" s="293">
        <v>1.27</v>
      </c>
      <c r="D114" s="265">
        <v>40000</v>
      </c>
      <c r="E114" s="265">
        <v>51000</v>
      </c>
      <c r="F114" s="289"/>
      <c r="G114" s="289"/>
    </row>
    <row r="115" s="250" customFormat="1" ht="14" customHeight="1" spans="1:7">
      <c r="A115" s="284"/>
      <c r="B115" s="282" t="s">
        <v>13</v>
      </c>
      <c r="C115" s="293">
        <v>0.3</v>
      </c>
      <c r="D115" s="265">
        <v>30000</v>
      </c>
      <c r="E115" s="265">
        <f t="shared" si="5"/>
        <v>9000</v>
      </c>
      <c r="F115" s="289"/>
      <c r="G115" s="289"/>
    </row>
    <row r="116" s="250" customFormat="1" ht="14" customHeight="1" spans="1:7">
      <c r="A116" s="284"/>
      <c r="B116" s="282" t="s">
        <v>32</v>
      </c>
      <c r="C116" s="293">
        <v>0.3</v>
      </c>
      <c r="D116" s="265">
        <v>20000</v>
      </c>
      <c r="E116" s="265">
        <f t="shared" si="5"/>
        <v>6000</v>
      </c>
      <c r="F116" s="289"/>
      <c r="G116" s="289"/>
    </row>
    <row r="117" s="250" customFormat="1" ht="14" customHeight="1" spans="1:7">
      <c r="A117" s="284"/>
      <c r="B117" s="282" t="s">
        <v>28</v>
      </c>
      <c r="C117" s="293">
        <v>1</v>
      </c>
      <c r="D117" s="265">
        <v>49000</v>
      </c>
      <c r="E117" s="265">
        <f t="shared" si="5"/>
        <v>49000</v>
      </c>
      <c r="F117" s="289"/>
      <c r="G117" s="289"/>
    </row>
    <row r="118" s="250" customFormat="1" ht="14" customHeight="1" spans="1:7">
      <c r="A118" s="284"/>
      <c r="B118" s="282" t="s">
        <v>15</v>
      </c>
      <c r="C118" s="293">
        <v>8</v>
      </c>
      <c r="D118" s="265">
        <v>24000</v>
      </c>
      <c r="E118" s="265">
        <f t="shared" si="5"/>
        <v>192000</v>
      </c>
      <c r="F118" s="289"/>
      <c r="G118" s="289"/>
    </row>
    <row r="119" s="250" customFormat="1" ht="14" customHeight="1" spans="1:7">
      <c r="A119" s="284"/>
      <c r="B119" s="282" t="s">
        <v>27</v>
      </c>
      <c r="C119" s="293">
        <v>2</v>
      </c>
      <c r="D119" s="265">
        <v>40000</v>
      </c>
      <c r="E119" s="265">
        <f t="shared" si="5"/>
        <v>80000</v>
      </c>
      <c r="F119" s="289"/>
      <c r="G119" s="289"/>
    </row>
    <row r="120" s="250" customFormat="1" ht="14" customHeight="1" spans="1:7">
      <c r="A120" s="284"/>
      <c r="B120" s="282" t="s">
        <v>47</v>
      </c>
      <c r="C120" s="293">
        <v>19</v>
      </c>
      <c r="D120" s="265">
        <v>2000</v>
      </c>
      <c r="E120" s="265">
        <f t="shared" si="5"/>
        <v>38000</v>
      </c>
      <c r="F120" s="289"/>
      <c r="G120" s="289"/>
    </row>
    <row r="121" s="250" customFormat="1" ht="14" customHeight="1" spans="1:7">
      <c r="A121" s="284"/>
      <c r="B121" s="282" t="s">
        <v>33</v>
      </c>
      <c r="C121" s="293">
        <v>1</v>
      </c>
      <c r="D121" s="265">
        <v>90000</v>
      </c>
      <c r="E121" s="265">
        <f t="shared" si="5"/>
        <v>90000</v>
      </c>
      <c r="F121" s="289"/>
      <c r="G121" s="289"/>
    </row>
    <row r="122" s="250" customFormat="1" ht="14" customHeight="1" spans="1:7">
      <c r="A122" s="285"/>
      <c r="B122" s="282" t="s">
        <v>14</v>
      </c>
      <c r="C122" s="293">
        <v>2</v>
      </c>
      <c r="D122" s="265">
        <v>35000</v>
      </c>
      <c r="E122" s="265">
        <f t="shared" si="5"/>
        <v>70000</v>
      </c>
      <c r="F122" s="291"/>
      <c r="G122" s="291"/>
    </row>
    <row r="123" s="250" customFormat="1" ht="14" customHeight="1" spans="1:7">
      <c r="A123" s="281">
        <v>46036</v>
      </c>
      <c r="B123" s="282" t="s">
        <v>30</v>
      </c>
      <c r="C123" s="293">
        <v>10</v>
      </c>
      <c r="D123" s="265">
        <v>10000</v>
      </c>
      <c r="E123" s="265">
        <f t="shared" ref="E123:E138" si="6">D123*C123</f>
        <v>100000</v>
      </c>
      <c r="F123" s="288">
        <f>SUM(E123:E138)</f>
        <v>1105000</v>
      </c>
      <c r="G123" s="288" t="s">
        <v>8</v>
      </c>
    </row>
    <row r="124" s="250" customFormat="1" spans="1:7">
      <c r="A124" s="284"/>
      <c r="B124" s="282" t="s">
        <v>10</v>
      </c>
      <c r="C124" s="293">
        <v>4</v>
      </c>
      <c r="D124" s="265">
        <v>20000</v>
      </c>
      <c r="E124" s="265">
        <f t="shared" si="6"/>
        <v>80000</v>
      </c>
      <c r="F124" s="289"/>
      <c r="G124" s="289"/>
    </row>
    <row r="125" s="250" customFormat="1" spans="1:7">
      <c r="A125" s="284"/>
      <c r="B125" s="282" t="s">
        <v>41</v>
      </c>
      <c r="C125" s="293">
        <v>2.18</v>
      </c>
      <c r="D125" s="265">
        <v>70000</v>
      </c>
      <c r="E125" s="265">
        <v>153000</v>
      </c>
      <c r="F125" s="289"/>
      <c r="G125" s="289"/>
    </row>
    <row r="126" s="250" customFormat="1" spans="1:7">
      <c r="A126" s="284"/>
      <c r="B126" s="282" t="s">
        <v>40</v>
      </c>
      <c r="C126" s="293">
        <v>3</v>
      </c>
      <c r="D126" s="265">
        <v>48000</v>
      </c>
      <c r="E126" s="265">
        <f t="shared" si="6"/>
        <v>144000</v>
      </c>
      <c r="F126" s="289"/>
      <c r="G126" s="289"/>
    </row>
    <row r="127" s="250" customFormat="1" spans="1:7">
      <c r="A127" s="284"/>
      <c r="B127" s="282" t="s">
        <v>21</v>
      </c>
      <c r="C127" s="293">
        <v>1</v>
      </c>
      <c r="D127" s="265">
        <v>38000</v>
      </c>
      <c r="E127" s="265">
        <f t="shared" si="6"/>
        <v>38000</v>
      </c>
      <c r="F127" s="289"/>
      <c r="G127" s="289"/>
    </row>
    <row r="128" s="250" customFormat="1" spans="1:7">
      <c r="A128" s="284"/>
      <c r="B128" s="282" t="s">
        <v>19</v>
      </c>
      <c r="C128" s="293">
        <v>0.3</v>
      </c>
      <c r="D128" s="265">
        <v>80000</v>
      </c>
      <c r="E128" s="265">
        <f t="shared" si="6"/>
        <v>24000</v>
      </c>
      <c r="F128" s="289"/>
      <c r="G128" s="289"/>
    </row>
    <row r="129" s="250" customFormat="1" spans="1:7">
      <c r="A129" s="284"/>
      <c r="B129" s="282" t="s">
        <v>13</v>
      </c>
      <c r="C129" s="293">
        <v>0.3</v>
      </c>
      <c r="D129" s="265">
        <v>30000</v>
      </c>
      <c r="E129" s="265">
        <f t="shared" si="6"/>
        <v>9000</v>
      </c>
      <c r="F129" s="289"/>
      <c r="G129" s="289"/>
    </row>
    <row r="130" s="250" customFormat="1" spans="1:7">
      <c r="A130" s="284"/>
      <c r="B130" s="282" t="s">
        <v>32</v>
      </c>
      <c r="C130" s="293">
        <v>0.5</v>
      </c>
      <c r="D130" s="265">
        <v>20000</v>
      </c>
      <c r="E130" s="265">
        <f t="shared" si="6"/>
        <v>10000</v>
      </c>
      <c r="F130" s="289"/>
      <c r="G130" s="289"/>
    </row>
    <row r="131" s="250" customFormat="1" spans="1:7">
      <c r="A131" s="284"/>
      <c r="B131" s="282" t="s">
        <v>17</v>
      </c>
      <c r="C131" s="293">
        <v>6.97</v>
      </c>
      <c r="D131" s="265">
        <v>15000</v>
      </c>
      <c r="E131" s="265">
        <v>105000</v>
      </c>
      <c r="F131" s="289"/>
      <c r="G131" s="289"/>
    </row>
    <row r="132" s="250" customFormat="1" spans="1:7">
      <c r="A132" s="284"/>
      <c r="B132" s="282" t="s">
        <v>49</v>
      </c>
      <c r="C132" s="293">
        <v>0.3</v>
      </c>
      <c r="D132" s="265">
        <v>80000</v>
      </c>
      <c r="E132" s="265">
        <f t="shared" si="6"/>
        <v>24000</v>
      </c>
      <c r="F132" s="289"/>
      <c r="G132" s="289"/>
    </row>
    <row r="133" s="250" customFormat="1" spans="1:7">
      <c r="A133" s="284"/>
      <c r="B133" s="282" t="s">
        <v>42</v>
      </c>
      <c r="C133" s="293">
        <v>1</v>
      </c>
      <c r="D133" s="265">
        <v>30000</v>
      </c>
      <c r="E133" s="265">
        <f t="shared" si="6"/>
        <v>30000</v>
      </c>
      <c r="F133" s="289"/>
      <c r="G133" s="289"/>
    </row>
    <row r="134" s="250" customFormat="1" spans="1:7">
      <c r="A134" s="284"/>
      <c r="B134" s="282" t="s">
        <v>11</v>
      </c>
      <c r="C134" s="293">
        <v>1</v>
      </c>
      <c r="D134" s="265">
        <v>95000</v>
      </c>
      <c r="E134" s="265">
        <f t="shared" si="6"/>
        <v>95000</v>
      </c>
      <c r="F134" s="289"/>
      <c r="G134" s="289"/>
    </row>
    <row r="135" s="250" customFormat="1" spans="1:7">
      <c r="A135" s="284"/>
      <c r="B135" s="282" t="s">
        <v>37</v>
      </c>
      <c r="C135" s="293">
        <v>2</v>
      </c>
      <c r="D135" s="265">
        <v>12000</v>
      </c>
      <c r="E135" s="265">
        <f t="shared" si="6"/>
        <v>24000</v>
      </c>
      <c r="F135" s="289"/>
      <c r="G135" s="289"/>
    </row>
    <row r="136" s="250" customFormat="1" spans="1:7">
      <c r="A136" s="284"/>
      <c r="B136" s="282" t="s">
        <v>28</v>
      </c>
      <c r="C136" s="293">
        <v>1</v>
      </c>
      <c r="D136" s="265">
        <v>49000</v>
      </c>
      <c r="E136" s="265">
        <f t="shared" si="6"/>
        <v>49000</v>
      </c>
      <c r="F136" s="289"/>
      <c r="G136" s="289"/>
    </row>
    <row r="137" s="250" customFormat="1" spans="1:7">
      <c r="A137" s="284"/>
      <c r="B137" s="282" t="s">
        <v>43</v>
      </c>
      <c r="C137" s="293">
        <v>5</v>
      </c>
      <c r="D137" s="265">
        <v>24000</v>
      </c>
      <c r="E137" s="265">
        <f t="shared" si="6"/>
        <v>120000</v>
      </c>
      <c r="F137" s="289"/>
      <c r="G137" s="289"/>
    </row>
    <row r="138" s="250" customFormat="1" spans="1:7">
      <c r="A138" s="285"/>
      <c r="B138" s="282" t="s">
        <v>50</v>
      </c>
      <c r="C138" s="293">
        <v>2</v>
      </c>
      <c r="D138" s="265">
        <v>50000</v>
      </c>
      <c r="E138" s="265">
        <f t="shared" si="6"/>
        <v>100000</v>
      </c>
      <c r="F138" s="291"/>
      <c r="G138" s="291"/>
    </row>
    <row r="139" s="250" customFormat="1" spans="1:7">
      <c r="A139" s="281">
        <v>46037</v>
      </c>
      <c r="B139" s="282" t="s">
        <v>9</v>
      </c>
      <c r="C139" s="293">
        <v>8</v>
      </c>
      <c r="D139" s="265">
        <v>10000</v>
      </c>
      <c r="E139" s="265">
        <f t="shared" ref="E139:E156" si="7">D139*C139</f>
        <v>80000</v>
      </c>
      <c r="F139" s="288">
        <f>SUM(E139:E150)</f>
        <v>798000</v>
      </c>
      <c r="G139" s="288" t="s">
        <v>8</v>
      </c>
    </row>
    <row r="140" s="250" customFormat="1" spans="1:7">
      <c r="A140" s="284"/>
      <c r="B140" s="282" t="s">
        <v>21</v>
      </c>
      <c r="C140" s="293">
        <v>1</v>
      </c>
      <c r="D140" s="265">
        <v>38000</v>
      </c>
      <c r="E140" s="265">
        <f t="shared" si="7"/>
        <v>38000</v>
      </c>
      <c r="F140" s="289"/>
      <c r="G140" s="289"/>
    </row>
    <row r="141" s="250" customFormat="1" spans="1:7">
      <c r="A141" s="284"/>
      <c r="B141" s="282" t="s">
        <v>41</v>
      </c>
      <c r="C141" s="293">
        <v>2</v>
      </c>
      <c r="D141" s="265">
        <v>70000</v>
      </c>
      <c r="E141" s="265">
        <f t="shared" si="7"/>
        <v>140000</v>
      </c>
      <c r="F141" s="289"/>
      <c r="G141" s="289"/>
    </row>
    <row r="142" s="250" customFormat="1" spans="1:7">
      <c r="A142" s="284"/>
      <c r="B142" s="282" t="s">
        <v>10</v>
      </c>
      <c r="C142" s="293">
        <v>2</v>
      </c>
      <c r="D142" s="265">
        <v>20000</v>
      </c>
      <c r="E142" s="265">
        <f t="shared" si="7"/>
        <v>40000</v>
      </c>
      <c r="F142" s="289"/>
      <c r="G142" s="289"/>
    </row>
    <row r="143" s="250" customFormat="1" spans="1:7">
      <c r="A143" s="284"/>
      <c r="B143" s="282" t="s">
        <v>20</v>
      </c>
      <c r="C143" s="293">
        <v>1.2</v>
      </c>
      <c r="D143" s="265">
        <v>40000</v>
      </c>
      <c r="E143" s="265">
        <f t="shared" si="7"/>
        <v>48000</v>
      </c>
      <c r="F143" s="289"/>
      <c r="G143" s="289"/>
    </row>
    <row r="144" s="250" customFormat="1" spans="1:7">
      <c r="A144" s="284"/>
      <c r="B144" s="282" t="s">
        <v>51</v>
      </c>
      <c r="C144" s="293">
        <v>0.5</v>
      </c>
      <c r="D144" s="265">
        <v>35000</v>
      </c>
      <c r="E144" s="265">
        <v>18000</v>
      </c>
      <c r="F144" s="289"/>
      <c r="G144" s="289"/>
    </row>
    <row r="145" s="250" customFormat="1" spans="1:7">
      <c r="A145" s="284"/>
      <c r="B145" s="282" t="s">
        <v>11</v>
      </c>
      <c r="C145" s="293">
        <v>0.5</v>
      </c>
      <c r="D145" s="265">
        <v>95000</v>
      </c>
      <c r="E145" s="265">
        <v>48000</v>
      </c>
      <c r="F145" s="289"/>
      <c r="G145" s="289"/>
    </row>
    <row r="146" s="250" customFormat="1" spans="1:7">
      <c r="A146" s="284"/>
      <c r="B146" s="282" t="s">
        <v>32</v>
      </c>
      <c r="C146" s="293">
        <v>0.5</v>
      </c>
      <c r="D146" s="265">
        <v>20000</v>
      </c>
      <c r="E146" s="265">
        <f t="shared" si="7"/>
        <v>10000</v>
      </c>
      <c r="F146" s="289"/>
      <c r="G146" s="289"/>
    </row>
    <row r="147" s="250" customFormat="1" spans="1:7">
      <c r="A147" s="284"/>
      <c r="B147" s="282" t="s">
        <v>13</v>
      </c>
      <c r="C147" s="293">
        <v>0.5</v>
      </c>
      <c r="D147" s="265">
        <v>30000</v>
      </c>
      <c r="E147" s="265">
        <f t="shared" si="7"/>
        <v>15000</v>
      </c>
      <c r="F147" s="289"/>
      <c r="G147" s="289"/>
    </row>
    <row r="148" s="250" customFormat="1" spans="1:7">
      <c r="A148" s="284"/>
      <c r="B148" s="282" t="s">
        <v>43</v>
      </c>
      <c r="C148" s="293">
        <v>8</v>
      </c>
      <c r="D148" s="265">
        <v>24000</v>
      </c>
      <c r="E148" s="265">
        <f t="shared" si="7"/>
        <v>192000</v>
      </c>
      <c r="F148" s="289"/>
      <c r="G148" s="289"/>
    </row>
    <row r="149" s="250" customFormat="1" spans="1:7">
      <c r="A149" s="284"/>
      <c r="B149" s="282" t="s">
        <v>22</v>
      </c>
      <c r="C149" s="293">
        <v>3</v>
      </c>
      <c r="D149" s="265">
        <v>40000</v>
      </c>
      <c r="E149" s="265">
        <f t="shared" si="7"/>
        <v>120000</v>
      </c>
      <c r="F149" s="289"/>
      <c r="G149" s="289"/>
    </row>
    <row r="150" s="250" customFormat="1" spans="1:7">
      <c r="A150" s="285"/>
      <c r="B150" s="282" t="s">
        <v>28</v>
      </c>
      <c r="C150" s="293">
        <v>1</v>
      </c>
      <c r="D150" s="265">
        <v>49000</v>
      </c>
      <c r="E150" s="265">
        <f t="shared" si="7"/>
        <v>49000</v>
      </c>
      <c r="F150" s="291"/>
      <c r="G150" s="291"/>
    </row>
    <row r="151" s="250" customFormat="1" spans="1:7">
      <c r="A151" s="281">
        <v>46038</v>
      </c>
      <c r="B151" s="294" t="s">
        <v>30</v>
      </c>
      <c r="C151" s="283">
        <v>6</v>
      </c>
      <c r="D151" s="295">
        <v>10000</v>
      </c>
      <c r="E151" s="265">
        <f t="shared" si="7"/>
        <v>60000</v>
      </c>
      <c r="F151" s="288">
        <f>SUM(E151:E163)</f>
        <v>738000</v>
      </c>
      <c r="G151" s="288" t="s">
        <v>8</v>
      </c>
    </row>
    <row r="152" s="250" customFormat="1" spans="1:7">
      <c r="A152" s="284"/>
      <c r="B152" s="294" t="s">
        <v>45</v>
      </c>
      <c r="C152" s="283">
        <v>5</v>
      </c>
      <c r="D152" s="295">
        <v>20000</v>
      </c>
      <c r="E152" s="265">
        <f t="shared" si="7"/>
        <v>100000</v>
      </c>
      <c r="F152" s="289"/>
      <c r="G152" s="289"/>
    </row>
    <row r="153" s="250" customFormat="1" spans="1:7">
      <c r="A153" s="284"/>
      <c r="B153" s="294" t="s">
        <v>7</v>
      </c>
      <c r="C153" s="283">
        <v>3</v>
      </c>
      <c r="D153" s="295">
        <v>70000</v>
      </c>
      <c r="E153" s="265">
        <f t="shared" si="7"/>
        <v>210000</v>
      </c>
      <c r="F153" s="289"/>
      <c r="G153" s="289"/>
    </row>
    <row r="154" s="250" customFormat="1" spans="1:7">
      <c r="A154" s="284"/>
      <c r="B154" s="294" t="s">
        <v>37</v>
      </c>
      <c r="C154" s="283">
        <v>1</v>
      </c>
      <c r="D154" s="295">
        <v>15000</v>
      </c>
      <c r="E154" s="265">
        <f t="shared" si="7"/>
        <v>15000</v>
      </c>
      <c r="F154" s="289"/>
      <c r="G154" s="289"/>
    </row>
    <row r="155" s="250" customFormat="1" spans="1:7">
      <c r="A155" s="284"/>
      <c r="B155" s="294" t="s">
        <v>40</v>
      </c>
      <c r="C155" s="283">
        <v>1</v>
      </c>
      <c r="D155" s="295">
        <v>48000</v>
      </c>
      <c r="E155" s="265">
        <f t="shared" si="7"/>
        <v>48000</v>
      </c>
      <c r="F155" s="289"/>
      <c r="G155" s="289"/>
    </row>
    <row r="156" s="250" customFormat="1" spans="1:7">
      <c r="A156" s="284"/>
      <c r="B156" s="294" t="s">
        <v>20</v>
      </c>
      <c r="C156" s="283">
        <v>1.1</v>
      </c>
      <c r="D156" s="295">
        <v>40000</v>
      </c>
      <c r="E156" s="265">
        <f t="shared" si="7"/>
        <v>44000</v>
      </c>
      <c r="F156" s="289"/>
      <c r="G156" s="289"/>
    </row>
    <row r="157" s="250" customFormat="1" spans="1:7">
      <c r="A157" s="284"/>
      <c r="B157" s="294" t="s">
        <v>17</v>
      </c>
      <c r="C157" s="283">
        <v>3.225</v>
      </c>
      <c r="D157" s="295">
        <v>15000</v>
      </c>
      <c r="E157" s="265">
        <v>48000</v>
      </c>
      <c r="F157" s="289"/>
      <c r="G157" s="289"/>
    </row>
    <row r="158" s="250" customFormat="1" spans="1:7">
      <c r="A158" s="284"/>
      <c r="B158" s="294" t="s">
        <v>47</v>
      </c>
      <c r="C158" s="283">
        <v>1</v>
      </c>
      <c r="D158" s="295">
        <v>34000</v>
      </c>
      <c r="E158" s="265">
        <f t="shared" ref="E158:E163" si="8">D158*C158</f>
        <v>34000</v>
      </c>
      <c r="F158" s="289"/>
      <c r="G158" s="289"/>
    </row>
    <row r="159" s="250" customFormat="1" spans="1:8">
      <c r="A159" s="284"/>
      <c r="B159" s="294" t="s">
        <v>32</v>
      </c>
      <c r="C159" s="283">
        <v>0.3</v>
      </c>
      <c r="D159" s="295">
        <v>20000</v>
      </c>
      <c r="E159" s="265">
        <f t="shared" si="8"/>
        <v>6000</v>
      </c>
      <c r="F159" s="289"/>
      <c r="G159" s="289"/>
      <c r="H159" s="270"/>
    </row>
    <row r="160" s="250" customFormat="1" spans="1:8">
      <c r="A160" s="284"/>
      <c r="B160" s="294" t="s">
        <v>13</v>
      </c>
      <c r="C160" s="283">
        <v>0.3</v>
      </c>
      <c r="D160" s="295">
        <v>30000</v>
      </c>
      <c r="E160" s="265">
        <f t="shared" si="8"/>
        <v>9000</v>
      </c>
      <c r="F160" s="289"/>
      <c r="G160" s="289"/>
      <c r="H160" s="270"/>
    </row>
    <row r="161" s="250" customFormat="1" spans="1:7">
      <c r="A161" s="284"/>
      <c r="B161" s="294" t="s">
        <v>28</v>
      </c>
      <c r="C161" s="283">
        <v>1</v>
      </c>
      <c r="D161" s="295">
        <v>49000</v>
      </c>
      <c r="E161" s="265">
        <f t="shared" si="8"/>
        <v>49000</v>
      </c>
      <c r="F161" s="289"/>
      <c r="G161" s="289"/>
    </row>
    <row r="162" s="250" customFormat="1" spans="1:7">
      <c r="A162" s="284"/>
      <c r="B162" s="294" t="s">
        <v>43</v>
      </c>
      <c r="C162" s="283">
        <v>4</v>
      </c>
      <c r="D162" s="295">
        <v>24000</v>
      </c>
      <c r="E162" s="265">
        <f t="shared" si="8"/>
        <v>96000</v>
      </c>
      <c r="F162" s="289"/>
      <c r="G162" s="289"/>
    </row>
    <row r="163" s="250" customFormat="1" spans="1:7">
      <c r="A163" s="285"/>
      <c r="B163" s="294" t="s">
        <v>38</v>
      </c>
      <c r="C163" s="283">
        <v>1</v>
      </c>
      <c r="D163" s="295">
        <v>19000</v>
      </c>
      <c r="E163" s="265">
        <f t="shared" si="8"/>
        <v>19000</v>
      </c>
      <c r="F163" s="291"/>
      <c r="G163" s="291"/>
    </row>
    <row r="164" s="250" customFormat="1" spans="1:7">
      <c r="A164" s="281">
        <v>46039</v>
      </c>
      <c r="B164" s="282" t="s">
        <v>9</v>
      </c>
      <c r="C164" s="293">
        <v>10</v>
      </c>
      <c r="D164" s="265">
        <v>10000</v>
      </c>
      <c r="E164" s="265">
        <f t="shared" ref="E164:E180" si="9">D164*C164</f>
        <v>100000</v>
      </c>
      <c r="F164" s="288">
        <f>SUM(E164:E179)</f>
        <v>907000</v>
      </c>
      <c r="G164" s="288" t="s">
        <v>8</v>
      </c>
    </row>
    <row r="165" s="250" customFormat="1" spans="1:7">
      <c r="A165" s="284"/>
      <c r="B165" s="282" t="s">
        <v>41</v>
      </c>
      <c r="C165" s="293">
        <v>2</v>
      </c>
      <c r="D165" s="265">
        <v>70000</v>
      </c>
      <c r="E165" s="265">
        <f t="shared" si="9"/>
        <v>140000</v>
      </c>
      <c r="F165" s="289"/>
      <c r="G165" s="289"/>
    </row>
    <row r="166" s="250" customFormat="1" spans="1:7">
      <c r="A166" s="284"/>
      <c r="B166" s="282" t="s">
        <v>10</v>
      </c>
      <c r="C166" s="293">
        <v>3</v>
      </c>
      <c r="D166" s="265">
        <v>20000</v>
      </c>
      <c r="E166" s="265">
        <f t="shared" si="9"/>
        <v>60000</v>
      </c>
      <c r="F166" s="289"/>
      <c r="G166" s="289"/>
    </row>
    <row r="167" s="250" customFormat="1" spans="1:7">
      <c r="A167" s="284"/>
      <c r="B167" s="282" t="s">
        <v>32</v>
      </c>
      <c r="C167" s="293">
        <v>0.5</v>
      </c>
      <c r="D167" s="265">
        <v>20000</v>
      </c>
      <c r="E167" s="265">
        <f t="shared" si="9"/>
        <v>10000</v>
      </c>
      <c r="F167" s="289"/>
      <c r="G167" s="289"/>
    </row>
    <row r="168" s="250" customFormat="1" spans="1:7">
      <c r="A168" s="284"/>
      <c r="B168" s="282" t="s">
        <v>17</v>
      </c>
      <c r="C168" s="293">
        <v>3.595</v>
      </c>
      <c r="D168" s="265">
        <v>15000</v>
      </c>
      <c r="E168" s="265">
        <v>54000</v>
      </c>
      <c r="F168" s="289"/>
      <c r="G168" s="289"/>
    </row>
    <row r="169" s="250" customFormat="1" spans="1:7">
      <c r="A169" s="284"/>
      <c r="B169" s="282" t="s">
        <v>37</v>
      </c>
      <c r="C169" s="293">
        <v>2</v>
      </c>
      <c r="D169" s="265">
        <v>15000</v>
      </c>
      <c r="E169" s="265">
        <f t="shared" si="9"/>
        <v>30000</v>
      </c>
      <c r="F169" s="289"/>
      <c r="G169" s="289"/>
    </row>
    <row r="170" s="250" customFormat="1" spans="1:7">
      <c r="A170" s="284"/>
      <c r="B170" s="282" t="s">
        <v>20</v>
      </c>
      <c r="C170" s="293">
        <v>1</v>
      </c>
      <c r="D170" s="265">
        <v>40000</v>
      </c>
      <c r="E170" s="265">
        <f t="shared" si="9"/>
        <v>40000</v>
      </c>
      <c r="F170" s="289"/>
      <c r="G170" s="289"/>
    </row>
    <row r="171" s="250" customFormat="1" spans="1:7">
      <c r="A171" s="284"/>
      <c r="B171" s="282" t="s">
        <v>52</v>
      </c>
      <c r="C171" s="293">
        <v>0.2</v>
      </c>
      <c r="D171" s="265">
        <v>150000</v>
      </c>
      <c r="E171" s="265">
        <f t="shared" si="9"/>
        <v>30000</v>
      </c>
      <c r="F171" s="289"/>
      <c r="G171" s="289"/>
    </row>
    <row r="172" s="250" customFormat="1" spans="1:7">
      <c r="A172" s="284"/>
      <c r="B172" s="282" t="s">
        <v>12</v>
      </c>
      <c r="C172" s="293">
        <v>0.2</v>
      </c>
      <c r="D172" s="265">
        <v>50000</v>
      </c>
      <c r="E172" s="265">
        <f t="shared" si="9"/>
        <v>10000</v>
      </c>
      <c r="F172" s="289"/>
      <c r="G172" s="289"/>
    </row>
    <row r="173" s="250" customFormat="1" spans="1:7">
      <c r="A173" s="284"/>
      <c r="B173" s="282" t="s">
        <v>13</v>
      </c>
      <c r="C173" s="293">
        <v>0.5</v>
      </c>
      <c r="D173" s="265">
        <v>30000</v>
      </c>
      <c r="E173" s="265">
        <f t="shared" si="9"/>
        <v>15000</v>
      </c>
      <c r="F173" s="289"/>
      <c r="G173" s="289"/>
    </row>
    <row r="174" s="250" customFormat="1" spans="1:7">
      <c r="A174" s="284"/>
      <c r="B174" s="282" t="s">
        <v>43</v>
      </c>
      <c r="C174" s="293">
        <v>6</v>
      </c>
      <c r="D174" s="265">
        <v>24000</v>
      </c>
      <c r="E174" s="265">
        <f t="shared" si="9"/>
        <v>144000</v>
      </c>
      <c r="F174" s="289"/>
      <c r="G174" s="289"/>
    </row>
    <row r="175" s="250" customFormat="1" spans="1:7">
      <c r="A175" s="284"/>
      <c r="B175" s="282" t="s">
        <v>27</v>
      </c>
      <c r="C175" s="293">
        <v>2</v>
      </c>
      <c r="D175" s="265">
        <v>40000</v>
      </c>
      <c r="E175" s="265">
        <f t="shared" si="9"/>
        <v>80000</v>
      </c>
      <c r="F175" s="289"/>
      <c r="G175" s="289"/>
    </row>
    <row r="176" s="250" customFormat="1" spans="1:7">
      <c r="A176" s="284"/>
      <c r="B176" s="282" t="s">
        <v>28</v>
      </c>
      <c r="C176" s="293">
        <v>1</v>
      </c>
      <c r="D176" s="265">
        <v>49000</v>
      </c>
      <c r="E176" s="265">
        <f t="shared" si="9"/>
        <v>49000</v>
      </c>
      <c r="F176" s="289"/>
      <c r="G176" s="289"/>
    </row>
    <row r="177" s="250" customFormat="1" spans="1:7">
      <c r="A177" s="284"/>
      <c r="B177" s="282" t="s">
        <v>38</v>
      </c>
      <c r="C177" s="293">
        <v>4</v>
      </c>
      <c r="D177" s="265">
        <v>20000</v>
      </c>
      <c r="E177" s="265">
        <f t="shared" si="9"/>
        <v>80000</v>
      </c>
      <c r="F177" s="289"/>
      <c r="G177" s="289"/>
    </row>
    <row r="178" s="250" customFormat="1" spans="1:7">
      <c r="A178" s="284"/>
      <c r="B178" s="282" t="s">
        <v>53</v>
      </c>
      <c r="C178" s="293">
        <v>1</v>
      </c>
      <c r="D178" s="265">
        <v>45000</v>
      </c>
      <c r="E178" s="265">
        <f t="shared" si="9"/>
        <v>45000</v>
      </c>
      <c r="F178" s="289"/>
      <c r="G178" s="289"/>
    </row>
    <row r="179" s="250" customFormat="1" spans="1:7">
      <c r="A179" s="285"/>
      <c r="B179" s="282" t="s">
        <v>54</v>
      </c>
      <c r="C179" s="293">
        <v>4</v>
      </c>
      <c r="D179" s="265">
        <v>5000</v>
      </c>
      <c r="E179" s="265">
        <f t="shared" si="9"/>
        <v>20000</v>
      </c>
      <c r="F179" s="291"/>
      <c r="G179" s="291"/>
    </row>
    <row r="180" s="250" customFormat="1" spans="1:7">
      <c r="A180" s="281">
        <v>46040</v>
      </c>
      <c r="B180" s="282" t="s">
        <v>30</v>
      </c>
      <c r="C180" s="293">
        <v>8</v>
      </c>
      <c r="D180" s="265">
        <v>10000</v>
      </c>
      <c r="E180" s="265">
        <f t="shared" ref="E180:E192" si="10">D180*C180</f>
        <v>80000</v>
      </c>
      <c r="F180" s="288">
        <f>SUM(E180:E192)</f>
        <v>875000</v>
      </c>
      <c r="G180" s="288" t="s">
        <v>8</v>
      </c>
    </row>
    <row r="181" s="250" customFormat="1" spans="1:7">
      <c r="A181" s="284"/>
      <c r="B181" s="282" t="s">
        <v>41</v>
      </c>
      <c r="C181" s="293">
        <v>2.1</v>
      </c>
      <c r="D181" s="265">
        <v>70000</v>
      </c>
      <c r="E181" s="265">
        <f t="shared" si="10"/>
        <v>147000</v>
      </c>
      <c r="F181" s="289"/>
      <c r="G181" s="289"/>
    </row>
    <row r="182" s="250" customFormat="1" spans="1:7">
      <c r="A182" s="284"/>
      <c r="B182" s="282" t="s">
        <v>25</v>
      </c>
      <c r="C182" s="293">
        <v>4</v>
      </c>
      <c r="D182" s="265">
        <v>20000</v>
      </c>
      <c r="E182" s="265">
        <f t="shared" si="10"/>
        <v>80000</v>
      </c>
      <c r="F182" s="289"/>
      <c r="G182" s="289"/>
    </row>
    <row r="183" s="250" customFormat="1" spans="1:7">
      <c r="A183" s="284"/>
      <c r="B183" s="282" t="s">
        <v>32</v>
      </c>
      <c r="C183" s="293">
        <v>0.3</v>
      </c>
      <c r="D183" s="265">
        <v>20000</v>
      </c>
      <c r="E183" s="265">
        <f t="shared" si="10"/>
        <v>6000</v>
      </c>
      <c r="F183" s="289"/>
      <c r="G183" s="289"/>
    </row>
    <row r="184" s="250" customFormat="1" spans="1:7">
      <c r="A184" s="284"/>
      <c r="B184" s="282" t="s">
        <v>37</v>
      </c>
      <c r="C184" s="293">
        <v>1.1</v>
      </c>
      <c r="D184" s="265">
        <v>15000</v>
      </c>
      <c r="E184" s="265">
        <v>17000</v>
      </c>
      <c r="F184" s="289"/>
      <c r="G184" s="289"/>
    </row>
    <row r="185" s="250" customFormat="1" spans="1:7">
      <c r="A185" s="284"/>
      <c r="B185" s="282" t="s">
        <v>40</v>
      </c>
      <c r="C185" s="293">
        <v>1</v>
      </c>
      <c r="D185" s="265">
        <v>48000</v>
      </c>
      <c r="E185" s="265">
        <f t="shared" si="10"/>
        <v>48000</v>
      </c>
      <c r="F185" s="289"/>
      <c r="G185" s="289"/>
    </row>
    <row r="186" s="250" customFormat="1" spans="1:7">
      <c r="A186" s="284"/>
      <c r="B186" s="282" t="s">
        <v>17</v>
      </c>
      <c r="C186" s="293">
        <v>6.14</v>
      </c>
      <c r="D186" s="265">
        <v>15000</v>
      </c>
      <c r="E186" s="265">
        <v>92000</v>
      </c>
      <c r="F186" s="289"/>
      <c r="G186" s="289"/>
    </row>
    <row r="187" s="250" customFormat="1" spans="1:7">
      <c r="A187" s="284"/>
      <c r="B187" s="282" t="s">
        <v>13</v>
      </c>
      <c r="C187" s="293">
        <v>0.5</v>
      </c>
      <c r="D187" s="265">
        <v>30000</v>
      </c>
      <c r="E187" s="265">
        <f t="shared" si="10"/>
        <v>15000</v>
      </c>
      <c r="F187" s="289"/>
      <c r="G187" s="289"/>
    </row>
    <row r="188" s="250" customFormat="1" spans="1:7">
      <c r="A188" s="284"/>
      <c r="B188" s="282" t="s">
        <v>11</v>
      </c>
      <c r="C188" s="293">
        <v>0.5</v>
      </c>
      <c r="D188" s="265">
        <v>95000</v>
      </c>
      <c r="E188" s="265">
        <v>48000</v>
      </c>
      <c r="F188" s="289"/>
      <c r="G188" s="289"/>
    </row>
    <row r="189" s="250" customFormat="1" spans="1:7">
      <c r="A189" s="284"/>
      <c r="B189" s="282" t="s">
        <v>43</v>
      </c>
      <c r="C189" s="293">
        <v>6</v>
      </c>
      <c r="D189" s="265">
        <v>24000</v>
      </c>
      <c r="E189" s="265">
        <f t="shared" si="10"/>
        <v>144000</v>
      </c>
      <c r="F189" s="289"/>
      <c r="G189" s="289"/>
    </row>
    <row r="190" s="250" customFormat="1" spans="1:7">
      <c r="A190" s="284"/>
      <c r="B190" s="282" t="s">
        <v>27</v>
      </c>
      <c r="C190" s="293">
        <v>1</v>
      </c>
      <c r="D190" s="265">
        <v>40000</v>
      </c>
      <c r="E190" s="265">
        <f t="shared" si="10"/>
        <v>40000</v>
      </c>
      <c r="F190" s="289"/>
      <c r="G190" s="289"/>
    </row>
    <row r="191" s="250" customFormat="1" spans="1:7">
      <c r="A191" s="284"/>
      <c r="B191" s="282" t="s">
        <v>28</v>
      </c>
      <c r="C191" s="293">
        <v>2</v>
      </c>
      <c r="D191" s="265">
        <v>49000</v>
      </c>
      <c r="E191" s="265">
        <f t="shared" si="10"/>
        <v>98000</v>
      </c>
      <c r="F191" s="289"/>
      <c r="G191" s="289"/>
    </row>
    <row r="192" s="250" customFormat="1" spans="1:7">
      <c r="A192" s="285"/>
      <c r="B192" s="282" t="s">
        <v>42</v>
      </c>
      <c r="C192" s="293">
        <v>2</v>
      </c>
      <c r="D192" s="265">
        <v>30000</v>
      </c>
      <c r="E192" s="265">
        <f t="shared" si="10"/>
        <v>60000</v>
      </c>
      <c r="F192" s="291"/>
      <c r="G192" s="291"/>
    </row>
    <row r="193" s="250" customFormat="1" spans="1:7">
      <c r="A193" s="281">
        <v>46041</v>
      </c>
      <c r="B193" s="282" t="s">
        <v>30</v>
      </c>
      <c r="C193" s="293">
        <v>10</v>
      </c>
      <c r="D193" s="265">
        <v>10000</v>
      </c>
      <c r="E193" s="265">
        <f t="shared" ref="E193:E206" si="11">D193*C193</f>
        <v>100000</v>
      </c>
      <c r="F193" s="288">
        <f>SUM(E193:E206)</f>
        <v>855000</v>
      </c>
      <c r="G193" s="288" t="s">
        <v>8</v>
      </c>
    </row>
    <row r="194" s="250" customFormat="1" spans="1:7">
      <c r="A194" s="284"/>
      <c r="B194" s="282" t="s">
        <v>25</v>
      </c>
      <c r="C194" s="293">
        <v>4</v>
      </c>
      <c r="D194" s="265">
        <v>20000</v>
      </c>
      <c r="E194" s="265">
        <f t="shared" si="11"/>
        <v>80000</v>
      </c>
      <c r="F194" s="289"/>
      <c r="G194" s="289"/>
    </row>
    <row r="195" s="250" customFormat="1" spans="1:7">
      <c r="A195" s="284"/>
      <c r="B195" s="282" t="s">
        <v>41</v>
      </c>
      <c r="C195" s="293">
        <v>2.1</v>
      </c>
      <c r="D195" s="265">
        <v>70000</v>
      </c>
      <c r="E195" s="265">
        <f t="shared" si="11"/>
        <v>147000</v>
      </c>
      <c r="F195" s="289"/>
      <c r="G195" s="289"/>
    </row>
    <row r="196" s="250" customFormat="1" spans="1:7">
      <c r="A196" s="284"/>
      <c r="B196" s="282" t="s">
        <v>20</v>
      </c>
      <c r="C196" s="293">
        <v>1</v>
      </c>
      <c r="D196" s="265">
        <v>40000</v>
      </c>
      <c r="E196" s="265">
        <f t="shared" si="11"/>
        <v>40000</v>
      </c>
      <c r="F196" s="289"/>
      <c r="G196" s="289"/>
    </row>
    <row r="197" s="250" customFormat="1" spans="1:7">
      <c r="A197" s="284"/>
      <c r="B197" s="282" t="s">
        <v>40</v>
      </c>
      <c r="C197" s="293">
        <v>1</v>
      </c>
      <c r="D197" s="265">
        <v>48000</v>
      </c>
      <c r="E197" s="265">
        <f t="shared" si="11"/>
        <v>48000</v>
      </c>
      <c r="F197" s="289"/>
      <c r="G197" s="289"/>
    </row>
    <row r="198" s="250" customFormat="1" spans="1:7">
      <c r="A198" s="284"/>
      <c r="B198" s="282" t="s">
        <v>32</v>
      </c>
      <c r="C198" s="293">
        <v>0.5</v>
      </c>
      <c r="D198" s="265">
        <v>20000</v>
      </c>
      <c r="E198" s="265">
        <f t="shared" si="11"/>
        <v>10000</v>
      </c>
      <c r="F198" s="289"/>
      <c r="G198" s="289"/>
    </row>
    <row r="199" s="250" customFormat="1" spans="1:7">
      <c r="A199" s="284"/>
      <c r="B199" s="282" t="s">
        <v>17</v>
      </c>
      <c r="C199" s="293">
        <v>3.3</v>
      </c>
      <c r="D199" s="265">
        <v>15000</v>
      </c>
      <c r="E199" s="265">
        <v>50000</v>
      </c>
      <c r="F199" s="289"/>
      <c r="G199" s="289"/>
    </row>
    <row r="200" s="250" customFormat="1" spans="1:7">
      <c r="A200" s="284"/>
      <c r="B200" s="282" t="s">
        <v>15</v>
      </c>
      <c r="C200" s="293">
        <v>5</v>
      </c>
      <c r="D200" s="265">
        <v>24000</v>
      </c>
      <c r="E200" s="265">
        <f t="shared" si="11"/>
        <v>120000</v>
      </c>
      <c r="F200" s="289"/>
      <c r="G200" s="289"/>
    </row>
    <row r="201" s="250" customFormat="1" spans="1:7">
      <c r="A201" s="284"/>
      <c r="B201" s="282" t="s">
        <v>27</v>
      </c>
      <c r="C201" s="293">
        <v>1</v>
      </c>
      <c r="D201" s="265">
        <v>40000</v>
      </c>
      <c r="E201" s="265">
        <f t="shared" si="11"/>
        <v>40000</v>
      </c>
      <c r="F201" s="289"/>
      <c r="G201" s="289"/>
    </row>
    <row r="202" s="250" customFormat="1" spans="1:7">
      <c r="A202" s="284"/>
      <c r="B202" s="282" t="s">
        <v>23</v>
      </c>
      <c r="C202" s="293">
        <v>2</v>
      </c>
      <c r="D202" s="265">
        <v>35000</v>
      </c>
      <c r="E202" s="265">
        <f t="shared" si="11"/>
        <v>70000</v>
      </c>
      <c r="F202" s="289"/>
      <c r="G202" s="289"/>
    </row>
    <row r="203" s="250" customFormat="1" spans="1:7">
      <c r="A203" s="284"/>
      <c r="B203" s="282" t="s">
        <v>55</v>
      </c>
      <c r="C203" s="293">
        <v>1</v>
      </c>
      <c r="D203" s="265">
        <v>95000</v>
      </c>
      <c r="E203" s="265">
        <f t="shared" si="11"/>
        <v>95000</v>
      </c>
      <c r="F203" s="289"/>
      <c r="G203" s="289"/>
    </row>
    <row r="204" s="250" customFormat="1" spans="1:7">
      <c r="A204" s="284"/>
      <c r="B204" s="282" t="s">
        <v>13</v>
      </c>
      <c r="C204" s="293">
        <v>0.5</v>
      </c>
      <c r="D204" s="265">
        <v>30000</v>
      </c>
      <c r="E204" s="265">
        <f t="shared" si="11"/>
        <v>15000</v>
      </c>
      <c r="F204" s="289"/>
      <c r="G204" s="289"/>
    </row>
    <row r="205" s="250" customFormat="1" spans="1:7">
      <c r="A205" s="284"/>
      <c r="B205" s="282" t="s">
        <v>31</v>
      </c>
      <c r="C205" s="293">
        <v>1</v>
      </c>
      <c r="D205" s="265">
        <v>25000</v>
      </c>
      <c r="E205" s="265">
        <f t="shared" si="11"/>
        <v>25000</v>
      </c>
      <c r="F205" s="289"/>
      <c r="G205" s="289"/>
    </row>
    <row r="206" s="250" customFormat="1" spans="1:7">
      <c r="A206" s="285"/>
      <c r="B206" s="282" t="s">
        <v>56</v>
      </c>
      <c r="C206" s="293">
        <v>1</v>
      </c>
      <c r="D206" s="265">
        <v>15000</v>
      </c>
      <c r="E206" s="265">
        <f t="shared" si="11"/>
        <v>15000</v>
      </c>
      <c r="F206" s="291"/>
      <c r="G206" s="291"/>
    </row>
    <row r="207" s="250" customFormat="1" spans="1:7">
      <c r="A207" s="281">
        <v>46042</v>
      </c>
      <c r="B207" s="282" t="s">
        <v>25</v>
      </c>
      <c r="C207" s="293">
        <v>4</v>
      </c>
      <c r="D207" s="265">
        <v>20000</v>
      </c>
      <c r="E207" s="265">
        <f t="shared" ref="E207:E222" si="12">D207*C207</f>
        <v>80000</v>
      </c>
      <c r="F207" s="288">
        <f>SUM(E207:E222)</f>
        <v>1110000</v>
      </c>
      <c r="G207" s="288" t="s">
        <v>8</v>
      </c>
    </row>
    <row r="208" s="250" customFormat="1" spans="1:7">
      <c r="A208" s="284"/>
      <c r="B208" s="282" t="s">
        <v>41</v>
      </c>
      <c r="C208" s="293">
        <v>2</v>
      </c>
      <c r="D208" s="265">
        <v>70000</v>
      </c>
      <c r="E208" s="265">
        <f t="shared" si="12"/>
        <v>140000</v>
      </c>
      <c r="F208" s="289"/>
      <c r="G208" s="289"/>
    </row>
    <row r="209" s="250" customFormat="1" spans="1:7">
      <c r="A209" s="284"/>
      <c r="B209" s="282" t="s">
        <v>9</v>
      </c>
      <c r="C209" s="293">
        <v>6</v>
      </c>
      <c r="D209" s="265">
        <v>10000</v>
      </c>
      <c r="E209" s="265">
        <f t="shared" si="12"/>
        <v>60000</v>
      </c>
      <c r="F209" s="289"/>
      <c r="G209" s="289"/>
    </row>
    <row r="210" s="250" customFormat="1" spans="1:7">
      <c r="A210" s="284"/>
      <c r="B210" s="282" t="s">
        <v>37</v>
      </c>
      <c r="C210" s="293">
        <v>1</v>
      </c>
      <c r="D210" s="265">
        <v>15000</v>
      </c>
      <c r="E210" s="265">
        <f t="shared" si="12"/>
        <v>15000</v>
      </c>
      <c r="F210" s="289"/>
      <c r="G210" s="289"/>
    </row>
    <row r="211" s="250" customFormat="1" spans="1:7">
      <c r="A211" s="284"/>
      <c r="B211" s="282" t="s">
        <v>42</v>
      </c>
      <c r="C211" s="293">
        <v>1</v>
      </c>
      <c r="D211" s="265">
        <v>30000</v>
      </c>
      <c r="E211" s="265">
        <f t="shared" si="12"/>
        <v>30000</v>
      </c>
      <c r="F211" s="289"/>
      <c r="G211" s="289"/>
    </row>
    <row r="212" s="250" customFormat="1" spans="1:7">
      <c r="A212" s="284"/>
      <c r="B212" s="282" t="s">
        <v>32</v>
      </c>
      <c r="C212" s="293">
        <v>0.5</v>
      </c>
      <c r="D212" s="265">
        <v>20000</v>
      </c>
      <c r="E212" s="265">
        <f t="shared" si="12"/>
        <v>10000</v>
      </c>
      <c r="F212" s="289"/>
      <c r="G212" s="289"/>
    </row>
    <row r="213" s="250" customFormat="1" spans="1:7">
      <c r="A213" s="284"/>
      <c r="B213" s="282" t="s">
        <v>13</v>
      </c>
      <c r="C213" s="293">
        <v>0.5</v>
      </c>
      <c r="D213" s="265">
        <v>30000</v>
      </c>
      <c r="E213" s="265">
        <f t="shared" si="12"/>
        <v>15000</v>
      </c>
      <c r="F213" s="289"/>
      <c r="G213" s="289"/>
    </row>
    <row r="214" s="250" customFormat="1" spans="1:7">
      <c r="A214" s="284"/>
      <c r="B214" s="282" t="s">
        <v>51</v>
      </c>
      <c r="C214" s="293">
        <v>0.5</v>
      </c>
      <c r="D214" s="265">
        <v>35000</v>
      </c>
      <c r="E214" s="265">
        <v>18000</v>
      </c>
      <c r="F214" s="289"/>
      <c r="G214" s="289"/>
    </row>
    <row r="215" s="250" customFormat="1" spans="1:7">
      <c r="A215" s="284"/>
      <c r="B215" s="282" t="s">
        <v>40</v>
      </c>
      <c r="C215" s="293">
        <v>1</v>
      </c>
      <c r="D215" s="265">
        <v>48000</v>
      </c>
      <c r="E215" s="265">
        <f t="shared" si="12"/>
        <v>48000</v>
      </c>
      <c r="F215" s="289"/>
      <c r="G215" s="289"/>
    </row>
    <row r="216" s="250" customFormat="1" spans="1:7">
      <c r="A216" s="284"/>
      <c r="B216" s="282" t="s">
        <v>17</v>
      </c>
      <c r="C216" s="293">
        <v>7.665</v>
      </c>
      <c r="D216" s="265">
        <v>15000</v>
      </c>
      <c r="E216" s="265">
        <v>115000</v>
      </c>
      <c r="F216" s="289"/>
      <c r="G216" s="289"/>
    </row>
    <row r="217" s="250" customFormat="1" spans="1:7">
      <c r="A217" s="284"/>
      <c r="B217" s="282" t="s">
        <v>11</v>
      </c>
      <c r="C217" s="293">
        <v>0.75</v>
      </c>
      <c r="D217" s="265">
        <v>100000</v>
      </c>
      <c r="E217" s="265">
        <f t="shared" si="12"/>
        <v>75000</v>
      </c>
      <c r="F217" s="289"/>
      <c r="G217" s="289"/>
    </row>
    <row r="218" s="250" customFormat="1" spans="1:7">
      <c r="A218" s="284"/>
      <c r="B218" s="282" t="s">
        <v>15</v>
      </c>
      <c r="C218" s="293">
        <v>4</v>
      </c>
      <c r="D218" s="265">
        <v>24000</v>
      </c>
      <c r="E218" s="265">
        <f t="shared" si="12"/>
        <v>96000</v>
      </c>
      <c r="F218" s="289"/>
      <c r="G218" s="289"/>
    </row>
    <row r="219" s="250" customFormat="1" spans="1:7">
      <c r="A219" s="284"/>
      <c r="B219" s="282" t="s">
        <v>28</v>
      </c>
      <c r="C219" s="293">
        <v>2</v>
      </c>
      <c r="D219" s="265">
        <v>49000</v>
      </c>
      <c r="E219" s="265">
        <f t="shared" si="12"/>
        <v>98000</v>
      </c>
      <c r="F219" s="289"/>
      <c r="G219" s="289"/>
    </row>
    <row r="220" s="250" customFormat="1" spans="1:7">
      <c r="A220" s="284"/>
      <c r="B220" s="282" t="s">
        <v>27</v>
      </c>
      <c r="C220" s="293">
        <v>2</v>
      </c>
      <c r="D220" s="265">
        <v>40000</v>
      </c>
      <c r="E220" s="265">
        <f t="shared" si="12"/>
        <v>80000</v>
      </c>
      <c r="F220" s="289"/>
      <c r="G220" s="289"/>
    </row>
    <row r="221" s="250" customFormat="1" spans="1:7">
      <c r="A221" s="284"/>
      <c r="B221" s="282" t="s">
        <v>57</v>
      </c>
      <c r="C221" s="293">
        <v>1</v>
      </c>
      <c r="D221" s="265">
        <v>80000</v>
      </c>
      <c r="E221" s="265">
        <f t="shared" si="12"/>
        <v>80000</v>
      </c>
      <c r="F221" s="289"/>
      <c r="G221" s="289"/>
    </row>
    <row r="222" s="250" customFormat="1" spans="1:7">
      <c r="A222" s="285"/>
      <c r="B222" s="282" t="s">
        <v>58</v>
      </c>
      <c r="C222" s="293">
        <v>10</v>
      </c>
      <c r="D222" s="265">
        <v>15000</v>
      </c>
      <c r="E222" s="265">
        <f t="shared" si="12"/>
        <v>150000</v>
      </c>
      <c r="F222" s="291"/>
      <c r="G222" s="291"/>
    </row>
    <row r="223" s="250" customFormat="1" spans="1:7">
      <c r="A223" s="281">
        <v>46043</v>
      </c>
      <c r="B223" s="282" t="s">
        <v>25</v>
      </c>
      <c r="C223" s="293">
        <v>3</v>
      </c>
      <c r="D223" s="265">
        <v>20000</v>
      </c>
      <c r="E223" s="265">
        <f t="shared" ref="E223:E232" si="13">D223*C223</f>
        <v>60000</v>
      </c>
      <c r="F223" s="288">
        <f>SUM(E223:E232)</f>
        <v>709000</v>
      </c>
      <c r="G223" s="288" t="s">
        <v>8</v>
      </c>
    </row>
    <row r="224" s="250" customFormat="1" spans="1:7">
      <c r="A224" s="284"/>
      <c r="B224" s="282" t="s">
        <v>41</v>
      </c>
      <c r="C224" s="293">
        <v>2</v>
      </c>
      <c r="D224" s="265">
        <v>70000</v>
      </c>
      <c r="E224" s="265">
        <f t="shared" si="13"/>
        <v>140000</v>
      </c>
      <c r="F224" s="289"/>
      <c r="G224" s="289"/>
    </row>
    <row r="225" s="250" customFormat="1" spans="1:7">
      <c r="A225" s="284"/>
      <c r="B225" s="282" t="s">
        <v>9</v>
      </c>
      <c r="C225" s="293">
        <v>6</v>
      </c>
      <c r="D225" s="265">
        <v>10000</v>
      </c>
      <c r="E225" s="265">
        <f t="shared" si="13"/>
        <v>60000</v>
      </c>
      <c r="F225" s="289"/>
      <c r="G225" s="289"/>
    </row>
    <row r="226" s="250" customFormat="1" spans="1:7">
      <c r="A226" s="284"/>
      <c r="B226" s="282" t="s">
        <v>32</v>
      </c>
      <c r="C226" s="293">
        <v>0.3</v>
      </c>
      <c r="D226" s="265">
        <v>20000</v>
      </c>
      <c r="E226" s="265">
        <f t="shared" si="13"/>
        <v>6000</v>
      </c>
      <c r="F226" s="289"/>
      <c r="G226" s="289"/>
    </row>
    <row r="227" s="250" customFormat="1" spans="1:7">
      <c r="A227" s="284"/>
      <c r="B227" s="282" t="s">
        <v>13</v>
      </c>
      <c r="C227" s="293">
        <v>0.5</v>
      </c>
      <c r="D227" s="265">
        <v>30000</v>
      </c>
      <c r="E227" s="265">
        <f t="shared" si="13"/>
        <v>15000</v>
      </c>
      <c r="F227" s="289"/>
      <c r="G227" s="289"/>
    </row>
    <row r="228" s="250" customFormat="1" spans="1:7">
      <c r="A228" s="284"/>
      <c r="B228" s="282" t="s">
        <v>51</v>
      </c>
      <c r="C228" s="293">
        <v>0.5</v>
      </c>
      <c r="D228" s="265">
        <v>35000</v>
      </c>
      <c r="E228" s="265">
        <v>18000</v>
      </c>
      <c r="F228" s="289"/>
      <c r="G228" s="289"/>
    </row>
    <row r="229" s="250" customFormat="1" spans="1:7">
      <c r="A229" s="284"/>
      <c r="B229" s="282" t="s">
        <v>40</v>
      </c>
      <c r="C229" s="293">
        <v>1</v>
      </c>
      <c r="D229" s="265">
        <v>48000</v>
      </c>
      <c r="E229" s="265">
        <f t="shared" si="13"/>
        <v>48000</v>
      </c>
      <c r="F229" s="289"/>
      <c r="G229" s="289"/>
    </row>
    <row r="230" s="250" customFormat="1" spans="1:7">
      <c r="A230" s="284"/>
      <c r="B230" s="282" t="s">
        <v>11</v>
      </c>
      <c r="C230" s="293">
        <v>0.75</v>
      </c>
      <c r="D230" s="265">
        <v>95000</v>
      </c>
      <c r="E230" s="265">
        <v>71000</v>
      </c>
      <c r="F230" s="289"/>
      <c r="G230" s="289"/>
    </row>
    <row r="231" s="250" customFormat="1" spans="1:7">
      <c r="A231" s="284"/>
      <c r="B231" s="282" t="s">
        <v>15</v>
      </c>
      <c r="C231" s="293">
        <v>4</v>
      </c>
      <c r="D231" s="265">
        <v>24000</v>
      </c>
      <c r="E231" s="265">
        <f t="shared" si="13"/>
        <v>96000</v>
      </c>
      <c r="F231" s="289"/>
      <c r="G231" s="289"/>
    </row>
    <row r="232" s="250" customFormat="1" spans="1:7">
      <c r="A232" s="285"/>
      <c r="B232" s="282" t="s">
        <v>56</v>
      </c>
      <c r="C232" s="293">
        <v>13</v>
      </c>
      <c r="D232" s="265">
        <v>15000</v>
      </c>
      <c r="E232" s="265">
        <f t="shared" si="13"/>
        <v>195000</v>
      </c>
      <c r="F232" s="291"/>
      <c r="G232" s="291"/>
    </row>
    <row r="233" s="250" customFormat="1" spans="1:7">
      <c r="A233" s="281">
        <v>46044</v>
      </c>
      <c r="B233" s="282" t="s">
        <v>9</v>
      </c>
      <c r="C233" s="293">
        <v>8</v>
      </c>
      <c r="D233" s="265">
        <v>10000</v>
      </c>
      <c r="E233" s="265">
        <f t="shared" ref="E233:E245" si="14">D233*C233</f>
        <v>80000</v>
      </c>
      <c r="F233" s="288">
        <f>SUM(E233:E245)</f>
        <v>1042000</v>
      </c>
      <c r="G233" s="288" t="s">
        <v>8</v>
      </c>
    </row>
    <row r="234" s="250" customFormat="1" spans="1:7">
      <c r="A234" s="284"/>
      <c r="B234" s="282" t="s">
        <v>21</v>
      </c>
      <c r="C234" s="293">
        <v>1</v>
      </c>
      <c r="D234" s="265">
        <v>38000</v>
      </c>
      <c r="E234" s="265">
        <f t="shared" si="14"/>
        <v>38000</v>
      </c>
      <c r="F234" s="289"/>
      <c r="G234" s="289"/>
    </row>
    <row r="235" s="250" customFormat="1" spans="1:7">
      <c r="A235" s="284"/>
      <c r="B235" s="282" t="s">
        <v>41</v>
      </c>
      <c r="C235" s="293">
        <v>2</v>
      </c>
      <c r="D235" s="265">
        <v>70000</v>
      </c>
      <c r="E235" s="265">
        <f t="shared" si="14"/>
        <v>140000</v>
      </c>
      <c r="F235" s="289"/>
      <c r="G235" s="289"/>
    </row>
    <row r="236" s="250" customFormat="1" spans="1:7">
      <c r="A236" s="284"/>
      <c r="B236" s="282" t="s">
        <v>25</v>
      </c>
      <c r="C236" s="293">
        <v>3</v>
      </c>
      <c r="D236" s="265">
        <v>20000</v>
      </c>
      <c r="E236" s="265">
        <f t="shared" si="14"/>
        <v>60000</v>
      </c>
      <c r="F236" s="289"/>
      <c r="G236" s="289"/>
    </row>
    <row r="237" s="250" customFormat="1" spans="1:7">
      <c r="A237" s="284"/>
      <c r="B237" s="282" t="s">
        <v>20</v>
      </c>
      <c r="C237" s="293">
        <v>2</v>
      </c>
      <c r="D237" s="265">
        <v>40000</v>
      </c>
      <c r="E237" s="265">
        <f t="shared" si="14"/>
        <v>80000</v>
      </c>
      <c r="F237" s="289"/>
      <c r="G237" s="289"/>
    </row>
    <row r="238" s="250" customFormat="1" spans="1:7">
      <c r="A238" s="284"/>
      <c r="B238" s="282" t="s">
        <v>39</v>
      </c>
      <c r="C238" s="293">
        <v>1</v>
      </c>
      <c r="D238" s="265">
        <v>45000</v>
      </c>
      <c r="E238" s="265">
        <f t="shared" si="14"/>
        <v>45000</v>
      </c>
      <c r="F238" s="289"/>
      <c r="G238" s="289"/>
    </row>
    <row r="239" s="250" customFormat="1" spans="1:7">
      <c r="A239" s="284"/>
      <c r="B239" s="282" t="s">
        <v>32</v>
      </c>
      <c r="C239" s="293">
        <v>0.5</v>
      </c>
      <c r="D239" s="265">
        <v>20000</v>
      </c>
      <c r="E239" s="265">
        <f t="shared" si="14"/>
        <v>10000</v>
      </c>
      <c r="F239" s="289"/>
      <c r="G239" s="289"/>
    </row>
    <row r="240" s="250" customFormat="1" spans="1:7">
      <c r="A240" s="284"/>
      <c r="B240" s="282" t="s">
        <v>17</v>
      </c>
      <c r="C240" s="293">
        <v>5.985</v>
      </c>
      <c r="D240" s="265">
        <v>15000</v>
      </c>
      <c r="E240" s="265">
        <v>90000</v>
      </c>
      <c r="F240" s="289"/>
      <c r="G240" s="289"/>
    </row>
    <row r="241" s="250" customFormat="1" spans="1:7">
      <c r="A241" s="284"/>
      <c r="B241" s="282" t="s">
        <v>11</v>
      </c>
      <c r="C241" s="293">
        <v>0.5</v>
      </c>
      <c r="D241" s="265">
        <v>95000</v>
      </c>
      <c r="E241" s="265">
        <v>48000</v>
      </c>
      <c r="F241" s="289"/>
      <c r="G241" s="289"/>
    </row>
    <row r="242" s="250" customFormat="1" spans="1:7">
      <c r="A242" s="284"/>
      <c r="B242" s="282" t="s">
        <v>43</v>
      </c>
      <c r="C242" s="293">
        <v>8</v>
      </c>
      <c r="D242" s="265">
        <v>24000</v>
      </c>
      <c r="E242" s="265">
        <f t="shared" si="14"/>
        <v>192000</v>
      </c>
      <c r="F242" s="289"/>
      <c r="G242" s="289"/>
    </row>
    <row r="243" s="250" customFormat="1" spans="1:7">
      <c r="A243" s="284"/>
      <c r="B243" s="282" t="s">
        <v>28</v>
      </c>
      <c r="C243" s="293">
        <v>3</v>
      </c>
      <c r="D243" s="265">
        <v>49000</v>
      </c>
      <c r="E243" s="265">
        <f t="shared" si="14"/>
        <v>147000</v>
      </c>
      <c r="F243" s="289"/>
      <c r="G243" s="289"/>
    </row>
    <row r="244" s="250" customFormat="1" spans="1:7">
      <c r="A244" s="284"/>
      <c r="B244" s="282" t="s">
        <v>22</v>
      </c>
      <c r="C244" s="293">
        <v>2</v>
      </c>
      <c r="D244" s="265">
        <v>40000</v>
      </c>
      <c r="E244" s="265">
        <f t="shared" si="14"/>
        <v>80000</v>
      </c>
      <c r="F244" s="289"/>
      <c r="G244" s="289"/>
    </row>
    <row r="245" s="250" customFormat="1" spans="1:7">
      <c r="A245" s="285"/>
      <c r="B245" s="282" t="s">
        <v>47</v>
      </c>
      <c r="C245" s="293">
        <v>16</v>
      </c>
      <c r="D245" s="265">
        <v>2000</v>
      </c>
      <c r="E245" s="265">
        <f t="shared" si="14"/>
        <v>32000</v>
      </c>
      <c r="F245" s="291"/>
      <c r="G245" s="291"/>
    </row>
    <row r="246" s="250" customFormat="1" spans="1:7">
      <c r="A246" s="281">
        <v>46045</v>
      </c>
      <c r="B246" s="282" t="s">
        <v>9</v>
      </c>
      <c r="C246" s="293">
        <v>10</v>
      </c>
      <c r="D246" s="265">
        <v>10000</v>
      </c>
      <c r="E246" s="265">
        <f t="shared" ref="E246:E257" si="15">D246*C246</f>
        <v>100000</v>
      </c>
      <c r="F246" s="288">
        <f>SUM(E246:E257)</f>
        <v>798000</v>
      </c>
      <c r="G246" s="288" t="s">
        <v>8</v>
      </c>
    </row>
    <row r="247" s="250" customFormat="1" spans="1:7">
      <c r="A247" s="284"/>
      <c r="B247" s="282" t="s">
        <v>25</v>
      </c>
      <c r="C247" s="293">
        <v>4</v>
      </c>
      <c r="D247" s="265">
        <v>20000</v>
      </c>
      <c r="E247" s="265">
        <f t="shared" si="15"/>
        <v>80000</v>
      </c>
      <c r="F247" s="289"/>
      <c r="G247" s="289"/>
    </row>
    <row r="248" s="250" customFormat="1" spans="1:7">
      <c r="A248" s="284"/>
      <c r="B248" s="282" t="s">
        <v>41</v>
      </c>
      <c r="C248" s="293">
        <v>1</v>
      </c>
      <c r="D248" s="265">
        <v>70000</v>
      </c>
      <c r="E248" s="265">
        <f t="shared" si="15"/>
        <v>70000</v>
      </c>
      <c r="F248" s="289"/>
      <c r="G248" s="289"/>
    </row>
    <row r="249" s="250" customFormat="1" spans="1:7">
      <c r="A249" s="284"/>
      <c r="B249" s="282" t="s">
        <v>17</v>
      </c>
      <c r="C249" s="293">
        <v>3.775</v>
      </c>
      <c r="D249" s="265">
        <v>15000</v>
      </c>
      <c r="E249" s="265">
        <v>57000</v>
      </c>
      <c r="F249" s="289"/>
      <c r="G249" s="289"/>
    </row>
    <row r="250" s="250" customFormat="1" spans="1:7">
      <c r="A250" s="284"/>
      <c r="B250" s="282" t="s">
        <v>20</v>
      </c>
      <c r="C250" s="293">
        <v>1</v>
      </c>
      <c r="D250" s="265">
        <v>40000</v>
      </c>
      <c r="E250" s="265">
        <f t="shared" si="15"/>
        <v>40000</v>
      </c>
      <c r="F250" s="289"/>
      <c r="G250" s="289"/>
    </row>
    <row r="251" s="250" customFormat="1" spans="1:7">
      <c r="A251" s="284"/>
      <c r="B251" s="282" t="s">
        <v>42</v>
      </c>
      <c r="C251" s="293">
        <v>1</v>
      </c>
      <c r="D251" s="265">
        <v>30000</v>
      </c>
      <c r="E251" s="265">
        <f t="shared" si="15"/>
        <v>30000</v>
      </c>
      <c r="F251" s="289"/>
      <c r="G251" s="289"/>
    </row>
    <row r="252" s="250" customFormat="1" spans="1:7">
      <c r="A252" s="284"/>
      <c r="B252" s="282" t="s">
        <v>37</v>
      </c>
      <c r="C252" s="293">
        <v>1</v>
      </c>
      <c r="D252" s="265">
        <v>15000</v>
      </c>
      <c r="E252" s="265">
        <f t="shared" si="15"/>
        <v>15000</v>
      </c>
      <c r="F252" s="289"/>
      <c r="G252" s="289"/>
    </row>
    <row r="253" s="250" customFormat="1" spans="1:7">
      <c r="A253" s="284"/>
      <c r="B253" s="282" t="s">
        <v>11</v>
      </c>
      <c r="C253" s="293">
        <v>0.75</v>
      </c>
      <c r="D253" s="265">
        <v>95000</v>
      </c>
      <c r="E253" s="265">
        <v>71000</v>
      </c>
      <c r="F253" s="289"/>
      <c r="G253" s="289"/>
    </row>
    <row r="254" s="250" customFormat="1" spans="1:7">
      <c r="A254" s="284"/>
      <c r="B254" s="282" t="s">
        <v>13</v>
      </c>
      <c r="C254" s="293">
        <v>0.5</v>
      </c>
      <c r="D254" s="265">
        <v>30000</v>
      </c>
      <c r="E254" s="265">
        <f t="shared" si="15"/>
        <v>15000</v>
      </c>
      <c r="F254" s="289"/>
      <c r="G254" s="289"/>
    </row>
    <row r="255" s="250" customFormat="1" spans="1:7">
      <c r="A255" s="284"/>
      <c r="B255" s="282" t="s">
        <v>40</v>
      </c>
      <c r="C255" s="293">
        <v>1</v>
      </c>
      <c r="D255" s="265">
        <v>48000</v>
      </c>
      <c r="E255" s="265">
        <f t="shared" si="15"/>
        <v>48000</v>
      </c>
      <c r="F255" s="289"/>
      <c r="G255" s="289"/>
    </row>
    <row r="256" s="250" customFormat="1" spans="1:7">
      <c r="A256" s="284"/>
      <c r="B256" s="282" t="s">
        <v>15</v>
      </c>
      <c r="C256" s="293">
        <v>8</v>
      </c>
      <c r="D256" s="265">
        <v>24000</v>
      </c>
      <c r="E256" s="265">
        <f t="shared" si="15"/>
        <v>192000</v>
      </c>
      <c r="F256" s="289"/>
      <c r="G256" s="289"/>
    </row>
    <row r="257" s="250" customFormat="1" spans="1:7">
      <c r="A257" s="285"/>
      <c r="B257" s="282" t="s">
        <v>22</v>
      </c>
      <c r="C257" s="293">
        <v>2</v>
      </c>
      <c r="D257" s="265">
        <v>40000</v>
      </c>
      <c r="E257" s="265">
        <f t="shared" si="15"/>
        <v>80000</v>
      </c>
      <c r="F257" s="291"/>
      <c r="G257" s="291"/>
    </row>
    <row r="258" s="250" customFormat="1" spans="1:7">
      <c r="A258" s="281">
        <v>46046</v>
      </c>
      <c r="B258" s="282" t="s">
        <v>42</v>
      </c>
      <c r="C258" s="293">
        <v>1</v>
      </c>
      <c r="D258" s="265">
        <v>25000</v>
      </c>
      <c r="E258" s="265">
        <f t="shared" ref="E258:E269" si="16">D258*C258</f>
        <v>25000</v>
      </c>
      <c r="F258" s="288">
        <f>SUM(E258:E269)</f>
        <v>518000</v>
      </c>
      <c r="G258" s="288" t="s">
        <v>8</v>
      </c>
    </row>
    <row r="259" s="250" customFormat="1" spans="1:7">
      <c r="A259" s="284"/>
      <c r="B259" s="282" t="s">
        <v>37</v>
      </c>
      <c r="C259" s="293">
        <v>1</v>
      </c>
      <c r="D259" s="265">
        <v>15000</v>
      </c>
      <c r="E259" s="265">
        <f t="shared" si="16"/>
        <v>15000</v>
      </c>
      <c r="F259" s="289"/>
      <c r="G259" s="289"/>
    </row>
    <row r="260" s="250" customFormat="1" spans="1:7">
      <c r="A260" s="284"/>
      <c r="B260" s="282" t="s">
        <v>25</v>
      </c>
      <c r="C260" s="293">
        <v>3</v>
      </c>
      <c r="D260" s="265">
        <v>20000</v>
      </c>
      <c r="E260" s="265">
        <f t="shared" si="16"/>
        <v>60000</v>
      </c>
      <c r="F260" s="289"/>
      <c r="G260" s="289"/>
    </row>
    <row r="261" s="250" customFormat="1" spans="1:7">
      <c r="A261" s="284"/>
      <c r="B261" s="282" t="s">
        <v>41</v>
      </c>
      <c r="C261" s="293">
        <v>1</v>
      </c>
      <c r="D261" s="265">
        <v>70000</v>
      </c>
      <c r="E261" s="265">
        <f t="shared" si="16"/>
        <v>70000</v>
      </c>
      <c r="F261" s="289"/>
      <c r="G261" s="289"/>
    </row>
    <row r="262" s="250" customFormat="1" spans="1:7">
      <c r="A262" s="284"/>
      <c r="B262" s="282" t="s">
        <v>40</v>
      </c>
      <c r="C262" s="293">
        <v>1</v>
      </c>
      <c r="D262" s="265">
        <v>48000</v>
      </c>
      <c r="E262" s="265">
        <f t="shared" si="16"/>
        <v>48000</v>
      </c>
      <c r="F262" s="289"/>
      <c r="G262" s="289"/>
    </row>
    <row r="263" s="250" customFormat="1" spans="1:7">
      <c r="A263" s="284"/>
      <c r="B263" s="282" t="s">
        <v>20</v>
      </c>
      <c r="C263" s="293">
        <v>1</v>
      </c>
      <c r="D263" s="265">
        <v>40000</v>
      </c>
      <c r="E263" s="265">
        <f t="shared" si="16"/>
        <v>40000</v>
      </c>
      <c r="F263" s="289"/>
      <c r="G263" s="289"/>
    </row>
    <row r="264" s="250" customFormat="1" spans="1:7">
      <c r="A264" s="284"/>
      <c r="B264" s="282" t="s">
        <v>19</v>
      </c>
      <c r="C264" s="293">
        <v>0.3</v>
      </c>
      <c r="D264" s="265">
        <v>80000</v>
      </c>
      <c r="E264" s="265">
        <f t="shared" si="16"/>
        <v>24000</v>
      </c>
      <c r="F264" s="289"/>
      <c r="G264" s="289"/>
    </row>
    <row r="265" s="250" customFormat="1" spans="1:7">
      <c r="A265" s="284"/>
      <c r="B265" s="282" t="s">
        <v>32</v>
      </c>
      <c r="C265" s="293">
        <v>0.3</v>
      </c>
      <c r="D265" s="265">
        <v>20000</v>
      </c>
      <c r="E265" s="265">
        <f t="shared" si="16"/>
        <v>6000</v>
      </c>
      <c r="F265" s="289"/>
      <c r="G265" s="289"/>
    </row>
    <row r="266" s="250" customFormat="1" spans="1:7">
      <c r="A266" s="284"/>
      <c r="B266" s="282" t="s">
        <v>59</v>
      </c>
      <c r="C266" s="293">
        <v>0.3</v>
      </c>
      <c r="D266" s="265">
        <v>150000</v>
      </c>
      <c r="E266" s="265">
        <f t="shared" si="16"/>
        <v>45000</v>
      </c>
      <c r="F266" s="289"/>
      <c r="G266" s="289"/>
    </row>
    <row r="267" s="250" customFormat="1" spans="1:7">
      <c r="A267" s="284"/>
      <c r="B267" s="282" t="s">
        <v>43</v>
      </c>
      <c r="C267" s="293">
        <v>4</v>
      </c>
      <c r="D267" s="265">
        <v>24000</v>
      </c>
      <c r="E267" s="265">
        <f t="shared" si="16"/>
        <v>96000</v>
      </c>
      <c r="F267" s="289"/>
      <c r="G267" s="289"/>
    </row>
    <row r="268" s="250" customFormat="1" spans="1:7">
      <c r="A268" s="284"/>
      <c r="B268" s="282" t="s">
        <v>27</v>
      </c>
      <c r="C268" s="293">
        <v>1</v>
      </c>
      <c r="D268" s="265">
        <v>40000</v>
      </c>
      <c r="E268" s="265">
        <f t="shared" si="16"/>
        <v>40000</v>
      </c>
      <c r="F268" s="289"/>
      <c r="G268" s="289"/>
    </row>
    <row r="269" s="250" customFormat="1" spans="1:7">
      <c r="A269" s="285"/>
      <c r="B269" s="282" t="s">
        <v>28</v>
      </c>
      <c r="C269" s="293">
        <v>1</v>
      </c>
      <c r="D269" s="265">
        <v>49000</v>
      </c>
      <c r="E269" s="265">
        <f t="shared" si="16"/>
        <v>49000</v>
      </c>
      <c r="F269" s="291"/>
      <c r="G269" s="291"/>
    </row>
    <row r="270" s="250" customFormat="1" spans="1:7">
      <c r="A270" s="281">
        <v>46047</v>
      </c>
      <c r="B270" s="282" t="s">
        <v>9</v>
      </c>
      <c r="C270" s="293">
        <v>8</v>
      </c>
      <c r="D270" s="265">
        <v>10000</v>
      </c>
      <c r="E270" s="265">
        <f t="shared" ref="E270:E275" si="17">D270*C270</f>
        <v>80000</v>
      </c>
      <c r="F270" s="288">
        <f>SUM(E270:E275)</f>
        <v>454000</v>
      </c>
      <c r="G270" s="288" t="s">
        <v>8</v>
      </c>
    </row>
    <row r="271" s="250" customFormat="1" spans="1:7">
      <c r="A271" s="284"/>
      <c r="B271" s="282" t="s">
        <v>41</v>
      </c>
      <c r="C271" s="293">
        <v>1</v>
      </c>
      <c r="D271" s="265">
        <v>70000</v>
      </c>
      <c r="E271" s="265">
        <f t="shared" si="17"/>
        <v>70000</v>
      </c>
      <c r="F271" s="289"/>
      <c r="G271" s="289"/>
    </row>
    <row r="272" s="250" customFormat="1" spans="1:7">
      <c r="A272" s="284"/>
      <c r="B272" s="282" t="s">
        <v>25</v>
      </c>
      <c r="C272" s="293">
        <v>2</v>
      </c>
      <c r="D272" s="265">
        <v>20000</v>
      </c>
      <c r="E272" s="265">
        <f t="shared" si="17"/>
        <v>40000</v>
      </c>
      <c r="F272" s="289"/>
      <c r="G272" s="289"/>
    </row>
    <row r="273" s="250" customFormat="1" spans="1:7">
      <c r="A273" s="284"/>
      <c r="B273" s="282" t="s">
        <v>47</v>
      </c>
      <c r="C273" s="293">
        <v>16</v>
      </c>
      <c r="D273" s="265">
        <v>2000</v>
      </c>
      <c r="E273" s="265">
        <f t="shared" si="17"/>
        <v>32000</v>
      </c>
      <c r="F273" s="289"/>
      <c r="G273" s="289"/>
    </row>
    <row r="274" s="250" customFormat="1" spans="1:7">
      <c r="A274" s="284"/>
      <c r="B274" s="282" t="s">
        <v>43</v>
      </c>
      <c r="C274" s="293">
        <v>8</v>
      </c>
      <c r="D274" s="265">
        <v>24000</v>
      </c>
      <c r="E274" s="265">
        <f t="shared" si="17"/>
        <v>192000</v>
      </c>
      <c r="F274" s="289"/>
      <c r="G274" s="289"/>
    </row>
    <row r="275" s="250" customFormat="1" spans="1:7">
      <c r="A275" s="285"/>
      <c r="B275" s="282" t="s">
        <v>27</v>
      </c>
      <c r="C275" s="293">
        <v>1</v>
      </c>
      <c r="D275" s="265">
        <v>40000</v>
      </c>
      <c r="E275" s="265">
        <f t="shared" si="17"/>
        <v>40000</v>
      </c>
      <c r="F275" s="291"/>
      <c r="G275" s="291"/>
    </row>
    <row r="276" s="250" customFormat="1" spans="1:7">
      <c r="A276" s="281">
        <v>46048</v>
      </c>
      <c r="B276" s="282" t="s">
        <v>9</v>
      </c>
      <c r="C276" s="293">
        <v>10</v>
      </c>
      <c r="D276" s="265">
        <v>10000</v>
      </c>
      <c r="E276" s="265">
        <f t="shared" ref="E276:E286" si="18">D276*C276</f>
        <v>100000</v>
      </c>
      <c r="F276" s="288">
        <f>SUM(E276:E286)</f>
        <v>588000</v>
      </c>
      <c r="G276" s="288" t="s">
        <v>8</v>
      </c>
    </row>
    <row r="277" s="250" customFormat="1" spans="1:7">
      <c r="A277" s="284"/>
      <c r="B277" s="282" t="s">
        <v>25</v>
      </c>
      <c r="C277" s="293">
        <v>4</v>
      </c>
      <c r="D277" s="265">
        <v>20000</v>
      </c>
      <c r="E277" s="265">
        <f t="shared" si="18"/>
        <v>80000</v>
      </c>
      <c r="F277" s="289"/>
      <c r="G277" s="289"/>
    </row>
    <row r="278" s="250" customFormat="1" spans="1:7">
      <c r="A278" s="284"/>
      <c r="B278" s="282" t="s">
        <v>41</v>
      </c>
      <c r="C278" s="293">
        <v>1</v>
      </c>
      <c r="D278" s="265">
        <v>70000</v>
      </c>
      <c r="E278" s="265">
        <f t="shared" si="18"/>
        <v>70000</v>
      </c>
      <c r="F278" s="289"/>
      <c r="G278" s="289"/>
    </row>
    <row r="279" s="250" customFormat="1" spans="1:7">
      <c r="A279" s="284"/>
      <c r="B279" s="282" t="s">
        <v>42</v>
      </c>
      <c r="C279" s="293">
        <v>1</v>
      </c>
      <c r="D279" s="265">
        <v>25000</v>
      </c>
      <c r="E279" s="265">
        <f t="shared" si="18"/>
        <v>25000</v>
      </c>
      <c r="F279" s="289"/>
      <c r="G279" s="289"/>
    </row>
    <row r="280" s="250" customFormat="1" spans="1:7">
      <c r="A280" s="284"/>
      <c r="B280" s="282" t="s">
        <v>37</v>
      </c>
      <c r="C280" s="293">
        <v>1</v>
      </c>
      <c r="D280" s="265">
        <v>15000</v>
      </c>
      <c r="E280" s="265">
        <f t="shared" si="18"/>
        <v>15000</v>
      </c>
      <c r="F280" s="289"/>
      <c r="G280" s="289"/>
    </row>
    <row r="281" s="250" customFormat="1" spans="1:7">
      <c r="A281" s="284"/>
      <c r="B281" s="282" t="s">
        <v>32</v>
      </c>
      <c r="C281" s="293">
        <v>0.3</v>
      </c>
      <c r="D281" s="265">
        <v>20000</v>
      </c>
      <c r="E281" s="265">
        <f t="shared" si="18"/>
        <v>6000</v>
      </c>
      <c r="F281" s="289"/>
      <c r="G281" s="289"/>
    </row>
    <row r="282" s="250" customFormat="1" spans="1:7">
      <c r="A282" s="284"/>
      <c r="B282" s="282" t="s">
        <v>40</v>
      </c>
      <c r="C282" s="293">
        <v>1</v>
      </c>
      <c r="D282" s="265">
        <v>48000</v>
      </c>
      <c r="E282" s="265">
        <f t="shared" si="18"/>
        <v>48000</v>
      </c>
      <c r="F282" s="289"/>
      <c r="G282" s="289"/>
    </row>
    <row r="283" s="250" customFormat="1" spans="1:7">
      <c r="A283" s="284"/>
      <c r="B283" s="282" t="s">
        <v>17</v>
      </c>
      <c r="C283" s="293">
        <v>3.41</v>
      </c>
      <c r="D283" s="265">
        <v>15000</v>
      </c>
      <c r="E283" s="265">
        <v>51000</v>
      </c>
      <c r="F283" s="289"/>
      <c r="G283" s="289"/>
    </row>
    <row r="284" s="250" customFormat="1" spans="1:7">
      <c r="A284" s="284"/>
      <c r="B284" s="282" t="s">
        <v>31</v>
      </c>
      <c r="C284" s="293">
        <v>1</v>
      </c>
      <c r="D284" s="265">
        <v>25000</v>
      </c>
      <c r="E284" s="265">
        <f t="shared" si="18"/>
        <v>25000</v>
      </c>
      <c r="F284" s="289"/>
      <c r="G284" s="289"/>
    </row>
    <row r="285" s="250" customFormat="1" spans="1:7">
      <c r="A285" s="284"/>
      <c r="B285" s="282" t="s">
        <v>27</v>
      </c>
      <c r="C285" s="293">
        <v>3</v>
      </c>
      <c r="D285" s="265">
        <v>40000</v>
      </c>
      <c r="E285" s="265">
        <f t="shared" si="18"/>
        <v>120000</v>
      </c>
      <c r="F285" s="289"/>
      <c r="G285" s="289"/>
    </row>
    <row r="286" s="250" customFormat="1" spans="1:7">
      <c r="A286" s="285"/>
      <c r="B286" s="282" t="s">
        <v>11</v>
      </c>
      <c r="C286" s="293">
        <v>0.5</v>
      </c>
      <c r="D286" s="265">
        <v>95000</v>
      </c>
      <c r="E286" s="265">
        <v>48000</v>
      </c>
      <c r="F286" s="291"/>
      <c r="G286" s="291"/>
    </row>
    <row r="287" s="250" customFormat="1" spans="1:7">
      <c r="A287" s="281">
        <v>46049</v>
      </c>
      <c r="B287" s="282" t="s">
        <v>46</v>
      </c>
      <c r="C287" s="293">
        <v>1</v>
      </c>
      <c r="D287" s="265">
        <v>38000</v>
      </c>
      <c r="E287" s="265">
        <f>D287*C287</f>
        <v>38000</v>
      </c>
      <c r="F287" s="288">
        <f>SUM(E287:E298)</f>
        <v>752000</v>
      </c>
      <c r="G287" s="288" t="s">
        <v>8</v>
      </c>
    </row>
    <row r="288" s="250" customFormat="1" spans="1:7">
      <c r="A288" s="284"/>
      <c r="B288" s="282" t="s">
        <v>60</v>
      </c>
      <c r="C288" s="293">
        <v>0.3</v>
      </c>
      <c r="D288" s="265">
        <v>35000</v>
      </c>
      <c r="E288" s="265">
        <v>11000</v>
      </c>
      <c r="F288" s="289"/>
      <c r="G288" s="289"/>
    </row>
    <row r="289" s="250" customFormat="1" spans="1:7">
      <c r="A289" s="284"/>
      <c r="B289" s="282" t="s">
        <v>32</v>
      </c>
      <c r="C289" s="293">
        <v>0.5</v>
      </c>
      <c r="D289" s="265">
        <v>20000</v>
      </c>
      <c r="E289" s="265">
        <f t="shared" ref="E288:E298" si="19">D289*C289</f>
        <v>10000</v>
      </c>
      <c r="F289" s="289"/>
      <c r="G289" s="289"/>
    </row>
    <row r="290" s="250" customFormat="1" spans="1:7">
      <c r="A290" s="284"/>
      <c r="B290" s="282" t="s">
        <v>41</v>
      </c>
      <c r="C290" s="293">
        <v>1</v>
      </c>
      <c r="D290" s="265">
        <v>70000</v>
      </c>
      <c r="E290" s="265">
        <f t="shared" si="19"/>
        <v>70000</v>
      </c>
      <c r="F290" s="289"/>
      <c r="G290" s="289"/>
    </row>
    <row r="291" s="250" customFormat="1" spans="1:7">
      <c r="A291" s="284"/>
      <c r="B291" s="282" t="s">
        <v>25</v>
      </c>
      <c r="C291" s="293">
        <v>3</v>
      </c>
      <c r="D291" s="265">
        <v>20000</v>
      </c>
      <c r="E291" s="265">
        <f t="shared" si="19"/>
        <v>60000</v>
      </c>
      <c r="F291" s="289"/>
      <c r="G291" s="289"/>
    </row>
    <row r="292" s="250" customFormat="1" spans="1:7">
      <c r="A292" s="284"/>
      <c r="B292" s="282" t="s">
        <v>13</v>
      </c>
      <c r="C292" s="293">
        <v>0.5</v>
      </c>
      <c r="D292" s="265">
        <v>30000</v>
      </c>
      <c r="E292" s="265">
        <f t="shared" si="19"/>
        <v>15000</v>
      </c>
      <c r="F292" s="289"/>
      <c r="G292" s="289"/>
    </row>
    <row r="293" s="250" customFormat="1" spans="1:7">
      <c r="A293" s="284"/>
      <c r="B293" s="282" t="s">
        <v>17</v>
      </c>
      <c r="C293" s="293">
        <v>3.375</v>
      </c>
      <c r="D293" s="265">
        <v>15000</v>
      </c>
      <c r="E293" s="265">
        <v>51000</v>
      </c>
      <c r="F293" s="289"/>
      <c r="G293" s="289"/>
    </row>
    <row r="294" s="250" customFormat="1" spans="1:7">
      <c r="A294" s="284"/>
      <c r="B294" s="282" t="s">
        <v>57</v>
      </c>
      <c r="C294" s="293">
        <v>1</v>
      </c>
      <c r="D294" s="265">
        <v>75000</v>
      </c>
      <c r="E294" s="265">
        <f t="shared" si="19"/>
        <v>75000</v>
      </c>
      <c r="F294" s="289"/>
      <c r="G294" s="289"/>
    </row>
    <row r="295" s="250" customFormat="1" spans="1:7">
      <c r="A295" s="284"/>
      <c r="B295" s="282" t="s">
        <v>43</v>
      </c>
      <c r="C295" s="293">
        <v>6</v>
      </c>
      <c r="D295" s="265">
        <v>24000</v>
      </c>
      <c r="E295" s="265">
        <f t="shared" si="19"/>
        <v>144000</v>
      </c>
      <c r="F295" s="289"/>
      <c r="G295" s="289"/>
    </row>
    <row r="296" s="250" customFormat="1" spans="1:7">
      <c r="A296" s="284"/>
      <c r="B296" s="282" t="s">
        <v>28</v>
      </c>
      <c r="C296" s="293">
        <v>2</v>
      </c>
      <c r="D296" s="265">
        <v>49000</v>
      </c>
      <c r="E296" s="265">
        <f t="shared" si="19"/>
        <v>98000</v>
      </c>
      <c r="F296" s="289"/>
      <c r="G296" s="289"/>
    </row>
    <row r="297" s="250" customFormat="1" spans="1:7">
      <c r="A297" s="284"/>
      <c r="B297" s="282" t="s">
        <v>27</v>
      </c>
      <c r="C297" s="293">
        <v>2</v>
      </c>
      <c r="D297" s="265">
        <v>40000</v>
      </c>
      <c r="E297" s="265">
        <f t="shared" si="19"/>
        <v>80000</v>
      </c>
      <c r="F297" s="289"/>
      <c r="G297" s="289"/>
    </row>
    <row r="298" s="250" customFormat="1" spans="1:7">
      <c r="A298" s="285"/>
      <c r="B298" s="282" t="s">
        <v>61</v>
      </c>
      <c r="C298" s="293">
        <v>2</v>
      </c>
      <c r="D298" s="265">
        <v>50000</v>
      </c>
      <c r="E298" s="265">
        <f t="shared" si="19"/>
        <v>100000</v>
      </c>
      <c r="F298" s="291"/>
      <c r="G298" s="291"/>
    </row>
    <row r="299" s="250" customFormat="1" spans="1:7">
      <c r="A299" s="281">
        <v>46050</v>
      </c>
      <c r="B299" s="282" t="s">
        <v>38</v>
      </c>
      <c r="C299" s="293">
        <v>4</v>
      </c>
      <c r="D299" s="265">
        <v>20000</v>
      </c>
      <c r="E299" s="265">
        <f t="shared" ref="E299:E306" si="20">D299*C299</f>
        <v>80000</v>
      </c>
      <c r="F299" s="288">
        <f>SUM(E299:E306)</f>
        <v>544000</v>
      </c>
      <c r="G299" s="288" t="s">
        <v>8</v>
      </c>
    </row>
    <row r="300" s="250" customFormat="1" spans="1:7">
      <c r="A300" s="284"/>
      <c r="B300" s="282" t="s">
        <v>9</v>
      </c>
      <c r="C300" s="293">
        <v>8</v>
      </c>
      <c r="D300" s="265">
        <v>10000</v>
      </c>
      <c r="E300" s="265">
        <f t="shared" si="20"/>
        <v>80000</v>
      </c>
      <c r="F300" s="289"/>
      <c r="G300" s="289"/>
    </row>
    <row r="301" s="250" customFormat="1" spans="1:7">
      <c r="A301" s="284"/>
      <c r="B301" s="282" t="s">
        <v>7</v>
      </c>
      <c r="C301" s="293">
        <v>1</v>
      </c>
      <c r="D301" s="265">
        <v>70000</v>
      </c>
      <c r="E301" s="265">
        <f t="shared" si="20"/>
        <v>70000</v>
      </c>
      <c r="F301" s="289"/>
      <c r="G301" s="289"/>
    </row>
    <row r="302" s="250" customFormat="1" spans="1:7">
      <c r="A302" s="284"/>
      <c r="B302" s="282" t="s">
        <v>25</v>
      </c>
      <c r="C302" s="293">
        <v>3</v>
      </c>
      <c r="D302" s="265">
        <v>20000</v>
      </c>
      <c r="E302" s="265">
        <f t="shared" si="20"/>
        <v>60000</v>
      </c>
      <c r="F302" s="289"/>
      <c r="G302" s="289"/>
    </row>
    <row r="303" s="250" customFormat="1" spans="1:7">
      <c r="A303" s="284"/>
      <c r="B303" s="282" t="s">
        <v>42</v>
      </c>
      <c r="C303" s="293">
        <v>1</v>
      </c>
      <c r="D303" s="265">
        <v>30000</v>
      </c>
      <c r="E303" s="265">
        <f t="shared" si="20"/>
        <v>30000</v>
      </c>
      <c r="F303" s="289"/>
      <c r="G303" s="289"/>
    </row>
    <row r="304" s="250" customFormat="1" spans="1:7">
      <c r="A304" s="284"/>
      <c r="B304" s="282" t="s">
        <v>11</v>
      </c>
      <c r="C304" s="293">
        <v>0.25</v>
      </c>
      <c r="D304" s="265">
        <v>96000</v>
      </c>
      <c r="E304" s="265">
        <f t="shared" si="20"/>
        <v>24000</v>
      </c>
      <c r="F304" s="289"/>
      <c r="G304" s="289"/>
    </row>
    <row r="305" s="250" customFormat="1" spans="1:7">
      <c r="A305" s="284"/>
      <c r="B305" s="282" t="s">
        <v>15</v>
      </c>
      <c r="C305" s="293">
        <v>5</v>
      </c>
      <c r="D305" s="265">
        <v>24000</v>
      </c>
      <c r="E305" s="265">
        <f t="shared" si="20"/>
        <v>120000</v>
      </c>
      <c r="F305" s="289"/>
      <c r="G305" s="289"/>
    </row>
    <row r="306" s="250" customFormat="1" spans="1:7">
      <c r="A306" s="285"/>
      <c r="B306" s="282" t="s">
        <v>27</v>
      </c>
      <c r="C306" s="293">
        <v>2</v>
      </c>
      <c r="D306" s="265">
        <v>40000</v>
      </c>
      <c r="E306" s="265">
        <f t="shared" si="20"/>
        <v>80000</v>
      </c>
      <c r="F306" s="291"/>
      <c r="G306" s="291"/>
    </row>
    <row r="307" s="250" customFormat="1" spans="1:7">
      <c r="A307" s="281">
        <v>46051</v>
      </c>
      <c r="B307" s="282" t="s">
        <v>9</v>
      </c>
      <c r="C307" s="293">
        <v>8</v>
      </c>
      <c r="D307" s="265">
        <v>10000</v>
      </c>
      <c r="E307" s="265">
        <f t="shared" ref="E307:E315" si="21">D307*C307</f>
        <v>80000</v>
      </c>
      <c r="F307" s="288">
        <f>SUM(E307:E315)</f>
        <v>618000</v>
      </c>
      <c r="G307" s="288" t="s">
        <v>8</v>
      </c>
    </row>
    <row r="308" s="250" customFormat="1" spans="1:7">
      <c r="A308" s="284"/>
      <c r="B308" s="282" t="s">
        <v>17</v>
      </c>
      <c r="C308" s="293">
        <v>3.67</v>
      </c>
      <c r="D308" s="265">
        <v>15000</v>
      </c>
      <c r="E308" s="265">
        <v>55000</v>
      </c>
      <c r="F308" s="289"/>
      <c r="G308" s="289"/>
    </row>
    <row r="309" s="250" customFormat="1" spans="1:7">
      <c r="A309" s="284"/>
      <c r="B309" s="282" t="s">
        <v>20</v>
      </c>
      <c r="C309" s="293">
        <v>2</v>
      </c>
      <c r="D309" s="265">
        <v>40000</v>
      </c>
      <c r="E309" s="265">
        <f t="shared" si="21"/>
        <v>80000</v>
      </c>
      <c r="F309" s="289"/>
      <c r="G309" s="289"/>
    </row>
    <row r="310" s="250" customFormat="1" spans="1:7">
      <c r="A310" s="284"/>
      <c r="B310" s="282" t="s">
        <v>40</v>
      </c>
      <c r="C310" s="293">
        <v>1</v>
      </c>
      <c r="D310" s="265">
        <v>48000</v>
      </c>
      <c r="E310" s="265">
        <f t="shared" si="21"/>
        <v>48000</v>
      </c>
      <c r="F310" s="289"/>
      <c r="G310" s="289"/>
    </row>
    <row r="311" s="250" customFormat="1" spans="1:7">
      <c r="A311" s="284"/>
      <c r="B311" s="282" t="s">
        <v>43</v>
      </c>
      <c r="C311" s="293">
        <v>6</v>
      </c>
      <c r="D311" s="265">
        <v>24000</v>
      </c>
      <c r="E311" s="265">
        <f t="shared" si="21"/>
        <v>144000</v>
      </c>
      <c r="F311" s="289"/>
      <c r="G311" s="289"/>
    </row>
    <row r="312" s="250" customFormat="1" spans="1:7">
      <c r="A312" s="284"/>
      <c r="B312" s="282" t="s">
        <v>27</v>
      </c>
      <c r="C312" s="293">
        <v>2</v>
      </c>
      <c r="D312" s="265">
        <v>40000</v>
      </c>
      <c r="E312" s="265">
        <f t="shared" si="21"/>
        <v>80000</v>
      </c>
      <c r="F312" s="289"/>
      <c r="G312" s="289"/>
    </row>
    <row r="313" s="250" customFormat="1" spans="1:7">
      <c r="A313" s="284"/>
      <c r="B313" s="282" t="s">
        <v>47</v>
      </c>
      <c r="C313" s="293">
        <v>17</v>
      </c>
      <c r="D313" s="265">
        <v>2000</v>
      </c>
      <c r="E313" s="265">
        <f t="shared" si="21"/>
        <v>34000</v>
      </c>
      <c r="F313" s="289"/>
      <c r="G313" s="289"/>
    </row>
    <row r="314" s="250" customFormat="1" spans="1:7">
      <c r="A314" s="284"/>
      <c r="B314" s="282" t="s">
        <v>11</v>
      </c>
      <c r="C314" s="293">
        <v>1</v>
      </c>
      <c r="D314" s="265">
        <v>95000</v>
      </c>
      <c r="E314" s="265">
        <f t="shared" si="21"/>
        <v>95000</v>
      </c>
      <c r="F314" s="289"/>
      <c r="G314" s="289"/>
    </row>
    <row r="315" s="250" customFormat="1" spans="1:7">
      <c r="A315" s="285"/>
      <c r="B315" s="282" t="s">
        <v>35</v>
      </c>
      <c r="C315" s="293">
        <v>0.1</v>
      </c>
      <c r="D315" s="265">
        <v>20000</v>
      </c>
      <c r="E315" s="265">
        <f t="shared" si="21"/>
        <v>2000</v>
      </c>
      <c r="F315" s="291"/>
      <c r="G315" s="291"/>
    </row>
    <row r="316" s="250" customFormat="1" spans="1:7">
      <c r="A316" s="281">
        <v>46052</v>
      </c>
      <c r="B316" s="282" t="s">
        <v>41</v>
      </c>
      <c r="C316" s="293">
        <v>1</v>
      </c>
      <c r="D316" s="265">
        <v>70000</v>
      </c>
      <c r="E316" s="265">
        <f t="shared" ref="E316:E322" si="22">D316*C316</f>
        <v>70000</v>
      </c>
      <c r="F316" s="288">
        <f>SUM(E316:E322)</f>
        <v>407000</v>
      </c>
      <c r="G316" s="288" t="s">
        <v>8</v>
      </c>
    </row>
    <row r="317" s="250" customFormat="1" spans="1:7">
      <c r="A317" s="284"/>
      <c r="B317" s="282" t="s">
        <v>25</v>
      </c>
      <c r="C317" s="293">
        <v>3</v>
      </c>
      <c r="D317" s="265">
        <v>25000</v>
      </c>
      <c r="E317" s="265">
        <f t="shared" si="22"/>
        <v>75000</v>
      </c>
      <c r="F317" s="289"/>
      <c r="G317" s="289"/>
    </row>
    <row r="318" s="250" customFormat="1" spans="1:7">
      <c r="A318" s="284"/>
      <c r="B318" s="282" t="s">
        <v>49</v>
      </c>
      <c r="C318" s="293">
        <v>0.3</v>
      </c>
      <c r="D318" s="265">
        <v>90000</v>
      </c>
      <c r="E318" s="265">
        <f t="shared" si="22"/>
        <v>27000</v>
      </c>
      <c r="F318" s="289"/>
      <c r="G318" s="289"/>
    </row>
    <row r="319" s="250" customFormat="1" spans="1:7">
      <c r="A319" s="284"/>
      <c r="B319" s="282" t="s">
        <v>17</v>
      </c>
      <c r="C319" s="293">
        <v>6.63</v>
      </c>
      <c r="D319" s="265">
        <v>15000</v>
      </c>
      <c r="E319" s="265">
        <v>99000</v>
      </c>
      <c r="F319" s="289"/>
      <c r="G319" s="289"/>
    </row>
    <row r="320" s="250" customFormat="1" spans="1:7">
      <c r="A320" s="284"/>
      <c r="B320" s="282" t="s">
        <v>37</v>
      </c>
      <c r="C320" s="293">
        <v>1</v>
      </c>
      <c r="D320" s="265">
        <v>15000</v>
      </c>
      <c r="E320" s="265">
        <f t="shared" si="22"/>
        <v>15000</v>
      </c>
      <c r="F320" s="289"/>
      <c r="G320" s="289"/>
    </row>
    <row r="321" s="250" customFormat="1" spans="1:7">
      <c r="A321" s="284"/>
      <c r="B321" s="282" t="s">
        <v>42</v>
      </c>
      <c r="C321" s="293">
        <v>1</v>
      </c>
      <c r="D321" s="265">
        <v>25000</v>
      </c>
      <c r="E321" s="265">
        <f t="shared" si="22"/>
        <v>25000</v>
      </c>
      <c r="F321" s="289"/>
      <c r="G321" s="289"/>
    </row>
    <row r="322" s="250" customFormat="1" spans="1:7">
      <c r="A322" s="285"/>
      <c r="B322" s="282" t="s">
        <v>40</v>
      </c>
      <c r="C322" s="293">
        <v>2</v>
      </c>
      <c r="D322" s="265">
        <v>48000</v>
      </c>
      <c r="E322" s="265">
        <f t="shared" si="22"/>
        <v>96000</v>
      </c>
      <c r="F322" s="291"/>
      <c r="G322" s="291"/>
    </row>
    <row r="323" s="250" customFormat="1" spans="1:7">
      <c r="A323" s="281">
        <v>46053</v>
      </c>
      <c r="B323" s="282" t="s">
        <v>42</v>
      </c>
      <c r="C323" s="293">
        <v>2</v>
      </c>
      <c r="D323" s="265">
        <v>30000</v>
      </c>
      <c r="E323" s="265">
        <f t="shared" ref="E323:E336" si="23">D323*C323</f>
        <v>60000</v>
      </c>
      <c r="F323" s="288">
        <f>SUM(E323:E336)</f>
        <v>1029000</v>
      </c>
      <c r="G323" s="288" t="s">
        <v>8</v>
      </c>
    </row>
    <row r="324" s="250" customFormat="1" spans="1:7">
      <c r="A324" s="284"/>
      <c r="B324" s="282" t="s">
        <v>39</v>
      </c>
      <c r="C324" s="293">
        <v>2</v>
      </c>
      <c r="D324" s="265">
        <v>40000</v>
      </c>
      <c r="E324" s="265">
        <f t="shared" si="23"/>
        <v>80000</v>
      </c>
      <c r="F324" s="289"/>
      <c r="G324" s="289"/>
    </row>
    <row r="325" s="250" customFormat="1" spans="1:7">
      <c r="A325" s="284"/>
      <c r="B325" s="282" t="s">
        <v>9</v>
      </c>
      <c r="C325" s="293">
        <v>10</v>
      </c>
      <c r="D325" s="265">
        <v>10000</v>
      </c>
      <c r="E325" s="265">
        <f t="shared" si="23"/>
        <v>100000</v>
      </c>
      <c r="F325" s="289"/>
      <c r="G325" s="289"/>
    </row>
    <row r="326" s="250" customFormat="1" spans="1:7">
      <c r="A326" s="284"/>
      <c r="B326" s="282" t="s">
        <v>37</v>
      </c>
      <c r="C326" s="293">
        <v>1</v>
      </c>
      <c r="D326" s="265">
        <v>15000</v>
      </c>
      <c r="E326" s="265">
        <f t="shared" si="23"/>
        <v>15000</v>
      </c>
      <c r="F326" s="289"/>
      <c r="G326" s="289"/>
    </row>
    <row r="327" s="250" customFormat="1" spans="1:7">
      <c r="A327" s="284"/>
      <c r="B327" s="282" t="s">
        <v>41</v>
      </c>
      <c r="C327" s="293">
        <v>2</v>
      </c>
      <c r="D327" s="265">
        <v>70000</v>
      </c>
      <c r="E327" s="265">
        <f t="shared" si="23"/>
        <v>140000</v>
      </c>
      <c r="F327" s="289"/>
      <c r="G327" s="289"/>
    </row>
    <row r="328" s="250" customFormat="1" spans="1:7">
      <c r="A328" s="284"/>
      <c r="B328" s="282" t="s">
        <v>25</v>
      </c>
      <c r="C328" s="293">
        <v>4</v>
      </c>
      <c r="D328" s="265">
        <v>25000</v>
      </c>
      <c r="E328" s="265">
        <f t="shared" si="23"/>
        <v>100000</v>
      </c>
      <c r="F328" s="289"/>
      <c r="G328" s="289"/>
    </row>
    <row r="329" s="250" customFormat="1" spans="1:7">
      <c r="A329" s="284"/>
      <c r="B329" s="282" t="s">
        <v>40</v>
      </c>
      <c r="C329" s="293">
        <v>1</v>
      </c>
      <c r="D329" s="265">
        <v>48000</v>
      </c>
      <c r="E329" s="265">
        <f t="shared" si="23"/>
        <v>48000</v>
      </c>
      <c r="F329" s="289"/>
      <c r="G329" s="289"/>
    </row>
    <row r="330" s="250" customFormat="1" spans="1:7">
      <c r="A330" s="284"/>
      <c r="B330" s="282" t="s">
        <v>11</v>
      </c>
      <c r="C330" s="293">
        <v>0.5</v>
      </c>
      <c r="D330" s="265">
        <v>100000</v>
      </c>
      <c r="E330" s="265">
        <f t="shared" si="23"/>
        <v>50000</v>
      </c>
      <c r="F330" s="289"/>
      <c r="G330" s="289"/>
    </row>
    <row r="331" s="250" customFormat="1" spans="1:7">
      <c r="A331" s="284"/>
      <c r="B331" s="282" t="s">
        <v>43</v>
      </c>
      <c r="C331" s="293">
        <v>8</v>
      </c>
      <c r="D331" s="265">
        <v>24000</v>
      </c>
      <c r="E331" s="265">
        <f t="shared" si="23"/>
        <v>192000</v>
      </c>
      <c r="F331" s="289"/>
      <c r="G331" s="289"/>
    </row>
    <row r="332" s="250" customFormat="1" spans="1:7">
      <c r="A332" s="284"/>
      <c r="B332" s="282" t="s">
        <v>28</v>
      </c>
      <c r="C332" s="293">
        <v>1</v>
      </c>
      <c r="D332" s="265">
        <v>49000</v>
      </c>
      <c r="E332" s="265">
        <f t="shared" si="23"/>
        <v>49000</v>
      </c>
      <c r="F332" s="289"/>
      <c r="G332" s="289"/>
    </row>
    <row r="333" s="250" customFormat="1" spans="1:7">
      <c r="A333" s="284"/>
      <c r="B333" s="282" t="s">
        <v>27</v>
      </c>
      <c r="C333" s="293">
        <v>2</v>
      </c>
      <c r="D333" s="265">
        <v>40000</v>
      </c>
      <c r="E333" s="265">
        <f t="shared" si="23"/>
        <v>80000</v>
      </c>
      <c r="F333" s="289"/>
      <c r="G333" s="289"/>
    </row>
    <row r="334" s="250" customFormat="1" spans="1:7">
      <c r="A334" s="284"/>
      <c r="B334" s="282" t="s">
        <v>62</v>
      </c>
      <c r="C334" s="293">
        <v>1</v>
      </c>
      <c r="D334" s="265">
        <v>70000</v>
      </c>
      <c r="E334" s="265">
        <f t="shared" si="23"/>
        <v>70000</v>
      </c>
      <c r="F334" s="289"/>
      <c r="G334" s="289"/>
    </row>
    <row r="335" s="250" customFormat="1" spans="1:7">
      <c r="A335" s="284"/>
      <c r="B335" s="282" t="s">
        <v>14</v>
      </c>
      <c r="C335" s="293">
        <v>1</v>
      </c>
      <c r="D335" s="265">
        <v>35000</v>
      </c>
      <c r="E335" s="265">
        <f t="shared" si="23"/>
        <v>35000</v>
      </c>
      <c r="F335" s="289"/>
      <c r="G335" s="289"/>
    </row>
    <row r="336" s="250" customFormat="1" spans="1:7">
      <c r="A336" s="285"/>
      <c r="B336" s="282" t="s">
        <v>32</v>
      </c>
      <c r="C336" s="293">
        <v>0.5</v>
      </c>
      <c r="D336" s="265">
        <v>20000</v>
      </c>
      <c r="E336" s="265">
        <f t="shared" si="23"/>
        <v>10000</v>
      </c>
      <c r="F336" s="291"/>
      <c r="G336" s="291"/>
    </row>
    <row r="337" s="250" customFormat="1" ht="17.6" spans="1:7">
      <c r="A337" s="286"/>
      <c r="B337" s="282"/>
      <c r="C337" s="293"/>
      <c r="D337" s="265"/>
      <c r="E337" s="265"/>
      <c r="F337" s="265"/>
      <c r="G337" s="265"/>
    </row>
    <row r="338" s="250" customFormat="1" ht="17.6" spans="1:7">
      <c r="A338" s="286"/>
      <c r="B338" s="282"/>
      <c r="C338" s="293"/>
      <c r="D338" s="265"/>
      <c r="E338" s="265"/>
      <c r="F338" s="265"/>
      <c r="G338" s="265"/>
    </row>
    <row r="339" s="250" customFormat="1" ht="17.6" spans="1:7">
      <c r="A339" s="286"/>
      <c r="B339" s="282"/>
      <c r="C339" s="293"/>
      <c r="D339" s="265"/>
      <c r="E339" s="265"/>
      <c r="F339" s="265"/>
      <c r="G339" s="265"/>
    </row>
    <row r="340" s="250" customFormat="1" spans="1:7">
      <c r="A340" s="296" t="s">
        <v>63</v>
      </c>
      <c r="B340" s="297"/>
      <c r="C340" s="297"/>
      <c r="D340" s="297"/>
      <c r="E340" s="298"/>
      <c r="F340" s="265">
        <f>SUM(F2:F339)</f>
        <v>22634000</v>
      </c>
      <c r="G340" s="270"/>
    </row>
    <row r="341" s="250" customFormat="1" spans="1:3">
      <c r="A341" s="252"/>
      <c r="C341" s="251"/>
    </row>
    <row r="342" s="250" customFormat="1" spans="1:3">
      <c r="A342" s="252"/>
      <c r="C342" s="251"/>
    </row>
    <row r="343" s="250" customFormat="1" spans="1:3">
      <c r="A343" s="252"/>
      <c r="C343" s="251"/>
    </row>
    <row r="344" s="250" customFormat="1" spans="1:3">
      <c r="A344" s="252"/>
      <c r="C344" s="251"/>
    </row>
    <row r="345" s="250" customFormat="1" spans="1:3">
      <c r="A345" s="252"/>
      <c r="C345" s="251"/>
    </row>
    <row r="346" s="250" customFormat="1" spans="1:3">
      <c r="A346" s="252"/>
      <c r="C346" s="251"/>
    </row>
    <row r="347" s="250" customFormat="1" spans="1:3">
      <c r="A347" s="252"/>
      <c r="C347" s="251"/>
    </row>
    <row r="348" s="250" customFormat="1" spans="1:3">
      <c r="A348" s="252"/>
      <c r="C348" s="251"/>
    </row>
    <row r="349" s="250" customFormat="1" spans="1:3">
      <c r="A349" s="252"/>
      <c r="C349" s="251"/>
    </row>
    <row r="350" s="250" customFormat="1" spans="1:3">
      <c r="A350" s="252"/>
      <c r="C350" s="251"/>
    </row>
    <row r="351" s="250" customFormat="1" spans="1:3">
      <c r="A351" s="252"/>
      <c r="C351" s="251"/>
    </row>
    <row r="352" s="250" customFormat="1" spans="1:3">
      <c r="A352" s="252"/>
      <c r="C352" s="251"/>
    </row>
    <row r="353" s="250" customFormat="1" spans="1:3">
      <c r="A353" s="252"/>
      <c r="C353" s="251"/>
    </row>
    <row r="354" s="250" customFormat="1" spans="1:3">
      <c r="A354" s="252"/>
      <c r="C354" s="251"/>
    </row>
    <row r="355" s="250" customFormat="1" spans="1:3">
      <c r="A355" s="252"/>
      <c r="C355" s="251"/>
    </row>
    <row r="356" s="250" customFormat="1" spans="1:3">
      <c r="A356" s="252"/>
      <c r="C356" s="251"/>
    </row>
    <row r="357" s="250" customFormat="1" spans="1:3">
      <c r="A357" s="252"/>
      <c r="C357" s="251"/>
    </row>
    <row r="358" s="250" customFormat="1" spans="1:3">
      <c r="A358" s="252"/>
      <c r="C358" s="251"/>
    </row>
    <row r="359" s="250" customFormat="1" spans="1:3">
      <c r="A359" s="252"/>
      <c r="C359" s="251"/>
    </row>
    <row r="360" s="250" customFormat="1" spans="1:3">
      <c r="A360" s="252"/>
      <c r="C360" s="251"/>
    </row>
    <row r="361" s="250" customFormat="1" spans="1:3">
      <c r="A361" s="252"/>
      <c r="C361" s="251"/>
    </row>
    <row r="362" s="250" customFormat="1" spans="1:3">
      <c r="A362" s="252"/>
      <c r="C362" s="251"/>
    </row>
    <row r="363" s="250" customFormat="1" spans="1:3">
      <c r="A363" s="252"/>
      <c r="C363" s="251"/>
    </row>
    <row r="364" s="250" customFormat="1" spans="1:3">
      <c r="A364" s="252"/>
      <c r="C364" s="251"/>
    </row>
    <row r="365" s="250" customFormat="1" spans="1:3">
      <c r="A365" s="252"/>
      <c r="C365" s="251"/>
    </row>
    <row r="366" s="250" customFormat="1" spans="1:3">
      <c r="A366" s="252"/>
      <c r="C366" s="251"/>
    </row>
    <row r="367" s="250" customFormat="1" spans="1:3">
      <c r="A367" s="252"/>
      <c r="C367" s="251"/>
    </row>
    <row r="368" s="250" customFormat="1" spans="1:3">
      <c r="A368" s="252"/>
      <c r="C368" s="251"/>
    </row>
    <row r="369" s="250" customFormat="1" spans="1:3">
      <c r="A369" s="252"/>
      <c r="C369" s="251"/>
    </row>
    <row r="370" s="250" customFormat="1" spans="1:3">
      <c r="A370" s="252"/>
      <c r="C370" s="251"/>
    </row>
    <row r="371" s="250" customFormat="1" spans="1:3">
      <c r="A371" s="252"/>
      <c r="C371" s="251"/>
    </row>
    <row r="372" s="250" customFormat="1" spans="1:3">
      <c r="A372" s="252"/>
      <c r="C372" s="251"/>
    </row>
    <row r="373" s="250" customFormat="1" spans="1:3">
      <c r="A373" s="252"/>
      <c r="C373" s="251"/>
    </row>
    <row r="374" s="250" customFormat="1" spans="1:3">
      <c r="A374" s="252"/>
      <c r="C374" s="251"/>
    </row>
    <row r="375" s="250" customFormat="1" spans="1:3">
      <c r="A375" s="252"/>
      <c r="C375" s="251"/>
    </row>
    <row r="376" s="250" customFormat="1" spans="1:3">
      <c r="A376" s="252"/>
      <c r="C376" s="251"/>
    </row>
    <row r="377" s="250" customFormat="1" spans="1:3">
      <c r="A377" s="252"/>
      <c r="C377" s="251"/>
    </row>
    <row r="378" s="250" customFormat="1" spans="1:3">
      <c r="A378" s="252"/>
      <c r="C378" s="251"/>
    </row>
    <row r="379" s="250" customFormat="1" spans="1:3">
      <c r="A379" s="252"/>
      <c r="C379" s="251"/>
    </row>
    <row r="380" s="250" customFormat="1" spans="1:3">
      <c r="A380" s="252"/>
      <c r="C380" s="251"/>
    </row>
    <row r="381" s="250" customFormat="1" spans="1:3">
      <c r="A381" s="252"/>
      <c r="C381" s="251"/>
    </row>
    <row r="382" s="250" customFormat="1" spans="1:3">
      <c r="A382" s="252"/>
      <c r="C382" s="251"/>
    </row>
    <row r="383" s="250" customFormat="1" spans="1:3">
      <c r="A383" s="252"/>
      <c r="C383" s="251"/>
    </row>
    <row r="384" s="250" customFormat="1" spans="1:3">
      <c r="A384" s="252"/>
      <c r="C384" s="251"/>
    </row>
    <row r="385" s="250" customFormat="1" spans="1:3">
      <c r="A385" s="252"/>
      <c r="C385" s="251"/>
    </row>
    <row r="386" s="250" customFormat="1" spans="1:3">
      <c r="A386" s="252"/>
      <c r="C386" s="251"/>
    </row>
    <row r="387" s="250" customFormat="1" spans="1:3">
      <c r="A387" s="252"/>
      <c r="C387" s="251"/>
    </row>
    <row r="388" s="250" customFormat="1" spans="1:3">
      <c r="A388" s="252"/>
      <c r="C388" s="251"/>
    </row>
    <row r="389" s="250" customFormat="1" spans="1:3">
      <c r="A389" s="252"/>
      <c r="C389" s="251"/>
    </row>
    <row r="390" s="250" customFormat="1" spans="1:3">
      <c r="A390" s="252"/>
      <c r="C390" s="251"/>
    </row>
    <row r="391" s="250" customFormat="1" spans="1:3">
      <c r="A391" s="252"/>
      <c r="C391" s="251"/>
    </row>
    <row r="392" s="250" customFormat="1" spans="1:3">
      <c r="A392" s="252"/>
      <c r="C392" s="251"/>
    </row>
    <row r="393" s="250" customFormat="1" spans="1:3">
      <c r="A393" s="252"/>
      <c r="C393" s="251"/>
    </row>
    <row r="394" s="250" customFormat="1" spans="1:3">
      <c r="A394" s="252"/>
      <c r="C394" s="251"/>
    </row>
    <row r="395" s="250" customFormat="1" spans="1:3">
      <c r="A395" s="252"/>
      <c r="C395" s="251"/>
    </row>
    <row r="396" s="250" customFormat="1" spans="1:3">
      <c r="A396" s="252"/>
      <c r="C396" s="251"/>
    </row>
    <row r="397" s="250" customFormat="1" spans="1:3">
      <c r="A397" s="252"/>
      <c r="C397" s="251"/>
    </row>
    <row r="398" s="250" customFormat="1" spans="1:3">
      <c r="A398" s="252"/>
      <c r="C398" s="251"/>
    </row>
    <row r="399" s="250" customFormat="1" spans="1:3">
      <c r="A399" s="252"/>
      <c r="C399" s="251"/>
    </row>
    <row r="400" s="250" customFormat="1" spans="1:3">
      <c r="A400" s="252"/>
      <c r="C400" s="251"/>
    </row>
    <row r="401" s="250" customFormat="1" spans="1:3">
      <c r="A401" s="252"/>
      <c r="C401" s="251"/>
    </row>
    <row r="402" s="250" customFormat="1" spans="1:3">
      <c r="A402" s="252"/>
      <c r="C402" s="251"/>
    </row>
    <row r="403" s="250" customFormat="1" spans="1:3">
      <c r="A403" s="252"/>
      <c r="C403" s="251"/>
    </row>
    <row r="404" s="250" customFormat="1" spans="1:3">
      <c r="A404" s="252"/>
      <c r="C404" s="251"/>
    </row>
    <row r="405" s="250" customFormat="1" spans="1:3">
      <c r="A405" s="252"/>
      <c r="C405" s="251"/>
    </row>
    <row r="406" s="250" customFormat="1" spans="1:3">
      <c r="A406" s="252"/>
      <c r="C406" s="251"/>
    </row>
    <row r="407" s="250" customFormat="1" spans="1:3">
      <c r="A407" s="252"/>
      <c r="C407" s="251"/>
    </row>
    <row r="408" s="250" customFormat="1" spans="1:3">
      <c r="A408" s="252"/>
      <c r="C408" s="251"/>
    </row>
    <row r="409" s="250" customFormat="1" spans="1:3">
      <c r="A409" s="252"/>
      <c r="C409" s="251"/>
    </row>
    <row r="410" s="250" customFormat="1" spans="1:3">
      <c r="A410" s="252"/>
      <c r="C410" s="251"/>
    </row>
    <row r="411" s="250" customFormat="1" spans="1:3">
      <c r="A411" s="252"/>
      <c r="C411" s="251"/>
    </row>
    <row r="412" s="250" customFormat="1" spans="1:3">
      <c r="A412" s="252"/>
      <c r="C412" s="251"/>
    </row>
    <row r="413" s="250" customFormat="1" spans="1:3">
      <c r="A413" s="252"/>
      <c r="C413" s="251"/>
    </row>
    <row r="414" s="250" customFormat="1" spans="1:3">
      <c r="A414" s="252"/>
      <c r="C414" s="251"/>
    </row>
    <row r="415" s="250" customFormat="1" spans="1:3">
      <c r="A415" s="252"/>
      <c r="C415" s="251"/>
    </row>
    <row r="416" s="250" customFormat="1" spans="1:3">
      <c r="A416" s="252"/>
      <c r="C416" s="251"/>
    </row>
    <row r="417" s="250" customFormat="1" spans="1:3">
      <c r="A417" s="252"/>
      <c r="C417" s="251"/>
    </row>
    <row r="418" s="250" customFormat="1" spans="1:3">
      <c r="A418" s="252"/>
      <c r="C418" s="251"/>
    </row>
    <row r="419" s="250" customFormat="1" spans="1:3">
      <c r="A419" s="252"/>
      <c r="C419" s="251"/>
    </row>
    <row r="420" s="250" customFormat="1" spans="1:3">
      <c r="A420" s="252"/>
      <c r="C420" s="251"/>
    </row>
    <row r="421" s="250" customFormat="1" spans="1:3">
      <c r="A421" s="252"/>
      <c r="C421" s="251"/>
    </row>
    <row r="422" s="250" customFormat="1" spans="1:3">
      <c r="A422" s="252"/>
      <c r="C422" s="251"/>
    </row>
    <row r="423" s="250" customFormat="1" spans="1:3">
      <c r="A423" s="252"/>
      <c r="C423" s="251"/>
    </row>
    <row r="424" s="250" customFormat="1" spans="1:3">
      <c r="A424" s="252"/>
      <c r="C424" s="251"/>
    </row>
    <row r="425" s="250" customFormat="1" spans="1:3">
      <c r="A425" s="252"/>
      <c r="C425" s="251"/>
    </row>
    <row r="426" s="250" customFormat="1" spans="1:3">
      <c r="A426" s="252"/>
      <c r="C426" s="251"/>
    </row>
    <row r="427" s="250" customFormat="1" spans="1:3">
      <c r="A427" s="252"/>
      <c r="C427" s="251"/>
    </row>
    <row r="428" s="250" customFormat="1" spans="1:3">
      <c r="A428" s="252"/>
      <c r="C428" s="251"/>
    </row>
    <row r="429" s="250" customFormat="1" spans="1:3">
      <c r="A429" s="252"/>
      <c r="C429" s="251"/>
    </row>
    <row r="430" s="250" customFormat="1" spans="1:3">
      <c r="A430" s="252"/>
      <c r="C430" s="251"/>
    </row>
    <row r="431" s="250" customFormat="1" spans="1:3">
      <c r="A431" s="252"/>
      <c r="C431" s="251"/>
    </row>
    <row r="432" s="250" customFormat="1" spans="1:3">
      <c r="A432" s="252"/>
      <c r="C432" s="251"/>
    </row>
    <row r="433" s="250" customFormat="1" spans="1:3">
      <c r="A433" s="252"/>
      <c r="C433" s="251"/>
    </row>
    <row r="434" s="250" customFormat="1" spans="1:3">
      <c r="A434" s="252"/>
      <c r="C434" s="251"/>
    </row>
    <row r="435" s="250" customFormat="1" spans="1:3">
      <c r="A435" s="252"/>
      <c r="C435" s="251"/>
    </row>
    <row r="436" s="250" customFormat="1" spans="1:3">
      <c r="A436" s="252"/>
      <c r="C436" s="251"/>
    </row>
    <row r="437" s="250" customFormat="1" spans="1:3">
      <c r="A437" s="252"/>
      <c r="C437" s="251"/>
    </row>
    <row r="438" s="250" customFormat="1" spans="1:3">
      <c r="A438" s="252"/>
      <c r="C438" s="251"/>
    </row>
    <row r="439" s="250" customFormat="1" spans="1:3">
      <c r="A439" s="252"/>
      <c r="C439" s="251"/>
    </row>
    <row r="440" s="250" customFormat="1" spans="1:3">
      <c r="A440" s="252"/>
      <c r="C440" s="251"/>
    </row>
    <row r="441" s="250" customFormat="1" spans="1:3">
      <c r="A441" s="252"/>
      <c r="C441" s="251"/>
    </row>
    <row r="442" s="250" customFormat="1" spans="1:3">
      <c r="A442" s="252"/>
      <c r="C442" s="251"/>
    </row>
    <row r="443" s="250" customFormat="1" spans="1:7">
      <c r="A443" s="252"/>
      <c r="C443" s="251"/>
      <c r="G443" s="270"/>
    </row>
  </sheetData>
  <mergeCells count="88">
    <mergeCell ref="A340:E340"/>
    <mergeCell ref="A2:A11"/>
    <mergeCell ref="A13:A18"/>
    <mergeCell ref="A19:A28"/>
    <mergeCell ref="A29:A37"/>
    <mergeCell ref="A38:A54"/>
    <mergeCell ref="A55:A64"/>
    <mergeCell ref="A65:A74"/>
    <mergeCell ref="A75:A85"/>
    <mergeCell ref="A86:A100"/>
    <mergeCell ref="A101:A109"/>
    <mergeCell ref="A110:A122"/>
    <mergeCell ref="A123:A138"/>
    <mergeCell ref="A139:A150"/>
    <mergeCell ref="A151:A163"/>
    <mergeCell ref="A164:A179"/>
    <mergeCell ref="A180:A192"/>
    <mergeCell ref="A193:A206"/>
    <mergeCell ref="A207:A222"/>
    <mergeCell ref="A223:A232"/>
    <mergeCell ref="A233:A245"/>
    <mergeCell ref="A246:A257"/>
    <mergeCell ref="A258:A269"/>
    <mergeCell ref="A270:A275"/>
    <mergeCell ref="A276:A286"/>
    <mergeCell ref="A287:A298"/>
    <mergeCell ref="A299:A306"/>
    <mergeCell ref="A307:A315"/>
    <mergeCell ref="A316:A322"/>
    <mergeCell ref="A323:A336"/>
    <mergeCell ref="F2:F11"/>
    <mergeCell ref="F13:F18"/>
    <mergeCell ref="F19:F28"/>
    <mergeCell ref="F29:F37"/>
    <mergeCell ref="F38:F54"/>
    <mergeCell ref="F55:F64"/>
    <mergeCell ref="F65:F74"/>
    <mergeCell ref="F75:F85"/>
    <mergeCell ref="F86:F100"/>
    <mergeCell ref="F101:F109"/>
    <mergeCell ref="F110:F122"/>
    <mergeCell ref="F123:F138"/>
    <mergeCell ref="F139:F150"/>
    <mergeCell ref="F151:F163"/>
    <mergeCell ref="F164:F179"/>
    <mergeCell ref="F180:F192"/>
    <mergeCell ref="F193:F206"/>
    <mergeCell ref="F207:F222"/>
    <mergeCell ref="F223:F232"/>
    <mergeCell ref="F233:F245"/>
    <mergeCell ref="F246:F257"/>
    <mergeCell ref="F258:F269"/>
    <mergeCell ref="F270:F275"/>
    <mergeCell ref="F276:F286"/>
    <mergeCell ref="F287:F298"/>
    <mergeCell ref="F299:F306"/>
    <mergeCell ref="F307:F315"/>
    <mergeCell ref="F316:F322"/>
    <mergeCell ref="F323:F336"/>
    <mergeCell ref="G2:G11"/>
    <mergeCell ref="G13:G18"/>
    <mergeCell ref="G19:G28"/>
    <mergeCell ref="G29:G37"/>
    <mergeCell ref="G38:G54"/>
    <mergeCell ref="G55:G64"/>
    <mergeCell ref="G65:G74"/>
    <mergeCell ref="G75:G85"/>
    <mergeCell ref="G86:G100"/>
    <mergeCell ref="G101:G109"/>
    <mergeCell ref="G110:G122"/>
    <mergeCell ref="G123:G138"/>
    <mergeCell ref="G139:G150"/>
    <mergeCell ref="G151:G163"/>
    <mergeCell ref="G164:G179"/>
    <mergeCell ref="G180:G192"/>
    <mergeCell ref="G193:G206"/>
    <mergeCell ref="G207:G222"/>
    <mergeCell ref="G223:G232"/>
    <mergeCell ref="G233:G245"/>
    <mergeCell ref="G246:G257"/>
    <mergeCell ref="G258:G269"/>
    <mergeCell ref="G270:G275"/>
    <mergeCell ref="G276:G286"/>
    <mergeCell ref="G287:G298"/>
    <mergeCell ref="G299:G306"/>
    <mergeCell ref="G307:G315"/>
    <mergeCell ref="G316:G322"/>
    <mergeCell ref="G323:G33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9"/>
  <sheetViews>
    <sheetView zoomScale="76" zoomScaleNormal="76" workbookViewId="0">
      <pane ySplit="1" topLeftCell="A102" activePane="bottomLeft" state="frozen"/>
      <selection/>
      <selection pane="bottomLeft" activeCell="C143" sqref="C143"/>
    </sheetView>
  </sheetViews>
  <sheetFormatPr defaultColWidth="9.140625" defaultRowHeight="16.8"/>
  <cols>
    <col min="1" max="1" width="8.859375" style="251" customWidth="1"/>
    <col min="2" max="2" width="12.7109375" style="252" customWidth="1"/>
    <col min="3" max="3" width="45.859375" style="253" customWidth="1"/>
    <col min="4" max="4" width="6.8984375" style="254" customWidth="1"/>
    <col min="5" max="5" width="13.140625" style="255" customWidth="1"/>
    <col min="6" max="6" width="13.140625" style="250" customWidth="1"/>
    <col min="7" max="7" width="21.5078125" style="251" customWidth="1"/>
    <col min="8" max="8" width="13.140625" style="250"/>
    <col min="9" max="9" width="29.2890625" style="250" customWidth="1"/>
    <col min="10" max="10" width="12.859375" style="250"/>
    <col min="11" max="11" width="18.03125" style="250" customWidth="1"/>
    <col min="12" max="12" width="11.4296875" style="250"/>
    <col min="13" max="15" width="10.2890625" style="250"/>
    <col min="16" max="16384" width="9.140625" style="250"/>
  </cols>
  <sheetData>
    <row r="1" s="250" customFormat="1" ht="21" customHeight="1" spans="1:7">
      <c r="A1" s="256" t="s">
        <v>64</v>
      </c>
      <c r="B1" s="257" t="s">
        <v>0</v>
      </c>
      <c r="C1" s="258" t="s">
        <v>1</v>
      </c>
      <c r="D1" s="259" t="s">
        <v>2</v>
      </c>
      <c r="E1" s="264" t="s">
        <v>3</v>
      </c>
      <c r="F1" s="258" t="s">
        <v>65</v>
      </c>
      <c r="G1" s="258" t="s">
        <v>66</v>
      </c>
    </row>
    <row r="2" s="250" customFormat="1" ht="19" customHeight="1" spans="1:7">
      <c r="A2" s="43">
        <v>76140</v>
      </c>
      <c r="B2" s="42">
        <v>46024</v>
      </c>
      <c r="C2" s="260" t="s">
        <v>67</v>
      </c>
      <c r="D2" s="145">
        <v>2</v>
      </c>
      <c r="E2" s="7">
        <v>20000</v>
      </c>
      <c r="F2" s="265">
        <f>SUM(D2*E2)</f>
        <v>40000</v>
      </c>
      <c r="G2" s="266">
        <f>SUM(F2:F3)</f>
        <v>84000</v>
      </c>
    </row>
    <row r="3" s="250" customFormat="1" ht="19" customHeight="1" spans="1:7">
      <c r="A3" s="160"/>
      <c r="B3" s="159"/>
      <c r="C3" s="260" t="s">
        <v>68</v>
      </c>
      <c r="D3" s="145">
        <v>2</v>
      </c>
      <c r="E3" s="7">
        <v>22000</v>
      </c>
      <c r="F3" s="265">
        <f>SUM(D3*E3)</f>
        <v>44000</v>
      </c>
      <c r="G3" s="267"/>
    </row>
    <row r="4" s="250" customFormat="1" ht="19" customHeight="1" spans="1:7">
      <c r="A4" s="68">
        <v>76152</v>
      </c>
      <c r="B4" s="31">
        <v>46024</v>
      </c>
      <c r="C4" s="261" t="s">
        <v>69</v>
      </c>
      <c r="D4" s="145">
        <v>1</v>
      </c>
      <c r="E4" s="265">
        <v>1000000</v>
      </c>
      <c r="F4" s="265">
        <f t="shared" ref="F4:F16" si="0">SUM(D4*E4)</f>
        <v>1000000</v>
      </c>
      <c r="G4" s="268">
        <f>SUM(F4)</f>
        <v>1000000</v>
      </c>
    </row>
    <row r="5" s="250" customFormat="1" ht="19" customHeight="1" spans="1:7">
      <c r="A5" s="102">
        <v>76221</v>
      </c>
      <c r="B5" s="42">
        <v>46025</v>
      </c>
      <c r="C5" s="261" t="s">
        <v>70</v>
      </c>
      <c r="D5" s="145">
        <v>2</v>
      </c>
      <c r="E5" s="265">
        <v>120000</v>
      </c>
      <c r="F5" s="265">
        <f t="shared" si="0"/>
        <v>240000</v>
      </c>
      <c r="G5" s="266">
        <f>SUM(F5:F10)</f>
        <v>624000</v>
      </c>
    </row>
    <row r="6" s="250" customFormat="1" ht="19" customHeight="1" spans="1:7">
      <c r="A6" s="262"/>
      <c r="B6" s="46"/>
      <c r="C6" s="261" t="s">
        <v>68</v>
      </c>
      <c r="D6" s="145">
        <v>1</v>
      </c>
      <c r="E6" s="265">
        <v>22000</v>
      </c>
      <c r="F6" s="265">
        <f t="shared" si="0"/>
        <v>22000</v>
      </c>
      <c r="G6" s="269"/>
    </row>
    <row r="7" s="250" customFormat="1" ht="18" customHeight="1" spans="1:7">
      <c r="A7" s="262"/>
      <c r="B7" s="46"/>
      <c r="C7" s="261" t="s">
        <v>67</v>
      </c>
      <c r="D7" s="145">
        <v>1</v>
      </c>
      <c r="E7" s="265">
        <v>20000</v>
      </c>
      <c r="F7" s="265">
        <f t="shared" si="0"/>
        <v>20000</v>
      </c>
      <c r="G7" s="269"/>
    </row>
    <row r="8" s="250" customFormat="1" ht="18" customHeight="1" spans="1:7">
      <c r="A8" s="262"/>
      <c r="B8" s="46"/>
      <c r="C8" s="261" t="s">
        <v>71</v>
      </c>
      <c r="D8" s="145">
        <v>9</v>
      </c>
      <c r="E8" s="265">
        <v>8000</v>
      </c>
      <c r="F8" s="265">
        <f t="shared" si="0"/>
        <v>72000</v>
      </c>
      <c r="G8" s="269"/>
    </row>
    <row r="9" s="250" customFormat="1" ht="19" customHeight="1" spans="1:7">
      <c r="A9" s="262"/>
      <c r="B9" s="46"/>
      <c r="C9" s="261" t="s">
        <v>72</v>
      </c>
      <c r="D9" s="145">
        <v>1</v>
      </c>
      <c r="E9" s="265">
        <v>135000</v>
      </c>
      <c r="F9" s="265">
        <f t="shared" si="0"/>
        <v>135000</v>
      </c>
      <c r="G9" s="269"/>
    </row>
    <row r="10" s="250" customFormat="1" ht="19" customHeight="1" spans="1:7">
      <c r="A10" s="104"/>
      <c r="B10" s="159"/>
      <c r="C10" s="261" t="s">
        <v>73</v>
      </c>
      <c r="D10" s="145">
        <v>1</v>
      </c>
      <c r="E10" s="265">
        <v>135000</v>
      </c>
      <c r="F10" s="265">
        <f t="shared" si="0"/>
        <v>135000</v>
      </c>
      <c r="G10" s="267"/>
    </row>
    <row r="11" s="250" customFormat="1" ht="19" customHeight="1" spans="1:7">
      <c r="A11" s="102">
        <v>76307</v>
      </c>
      <c r="B11" s="42">
        <v>46026</v>
      </c>
      <c r="C11" s="261" t="s">
        <v>70</v>
      </c>
      <c r="D11" s="145">
        <v>1</v>
      </c>
      <c r="E11" s="265">
        <v>120000</v>
      </c>
      <c r="F11" s="265">
        <f t="shared" si="0"/>
        <v>120000</v>
      </c>
      <c r="G11" s="266">
        <f>SUM(F11:F14)</f>
        <v>210000</v>
      </c>
    </row>
    <row r="12" s="250" customFormat="1" ht="19" customHeight="1" spans="1:7">
      <c r="A12" s="262"/>
      <c r="B12" s="46"/>
      <c r="C12" s="263" t="s">
        <v>68</v>
      </c>
      <c r="D12" s="145">
        <v>1</v>
      </c>
      <c r="E12" s="265">
        <v>22000</v>
      </c>
      <c r="F12" s="265">
        <f t="shared" si="0"/>
        <v>22000</v>
      </c>
      <c r="G12" s="269"/>
    </row>
    <row r="13" s="250" customFormat="1" ht="19" customHeight="1" spans="1:7">
      <c r="A13" s="262"/>
      <c r="B13" s="46"/>
      <c r="C13" s="261" t="s">
        <v>67</v>
      </c>
      <c r="D13" s="145">
        <v>1</v>
      </c>
      <c r="E13" s="265">
        <v>20000</v>
      </c>
      <c r="F13" s="265">
        <f t="shared" si="0"/>
        <v>20000</v>
      </c>
      <c r="G13" s="269"/>
    </row>
    <row r="14" s="250" customFormat="1" ht="19" customHeight="1" spans="1:7">
      <c r="A14" s="104"/>
      <c r="B14" s="159"/>
      <c r="C14" s="261" t="s">
        <v>71</v>
      </c>
      <c r="D14" s="145">
        <v>6</v>
      </c>
      <c r="E14" s="265">
        <v>8000</v>
      </c>
      <c r="F14" s="265">
        <f t="shared" si="0"/>
        <v>48000</v>
      </c>
      <c r="G14" s="267"/>
    </row>
    <row r="15" s="250" customFormat="1" ht="19" customHeight="1" spans="1:7">
      <c r="A15" s="102">
        <v>76387</v>
      </c>
      <c r="B15" s="42">
        <v>46027</v>
      </c>
      <c r="C15" s="261" t="s">
        <v>67</v>
      </c>
      <c r="D15" s="145">
        <v>1</v>
      </c>
      <c r="E15" s="265">
        <v>20000</v>
      </c>
      <c r="F15" s="265">
        <f t="shared" si="0"/>
        <v>20000</v>
      </c>
      <c r="G15" s="266">
        <f>SUM(F15:F22)</f>
        <v>1051000</v>
      </c>
    </row>
    <row r="16" s="250" customFormat="1" ht="19" customHeight="1" spans="1:7">
      <c r="A16" s="262"/>
      <c r="B16" s="46"/>
      <c r="C16" s="261" t="s">
        <v>68</v>
      </c>
      <c r="D16" s="145">
        <v>1</v>
      </c>
      <c r="E16" s="265">
        <v>22000</v>
      </c>
      <c r="F16" s="265">
        <f t="shared" si="0"/>
        <v>22000</v>
      </c>
      <c r="G16" s="269"/>
    </row>
    <row r="17" s="250" customFormat="1" ht="19" customHeight="1" spans="1:7">
      <c r="A17" s="262"/>
      <c r="B17" s="46"/>
      <c r="C17" s="261" t="s">
        <v>70</v>
      </c>
      <c r="D17" s="145">
        <v>3</v>
      </c>
      <c r="E17" s="265">
        <v>120000</v>
      </c>
      <c r="F17" s="265">
        <f t="shared" ref="F17:F50" si="1">SUM(D17*E17)</f>
        <v>360000</v>
      </c>
      <c r="G17" s="269"/>
    </row>
    <row r="18" s="250" customFormat="1" ht="19" customHeight="1" spans="1:7">
      <c r="A18" s="262"/>
      <c r="B18" s="46"/>
      <c r="C18" s="261" t="s">
        <v>74</v>
      </c>
      <c r="D18" s="145">
        <v>2</v>
      </c>
      <c r="E18" s="265">
        <v>115000</v>
      </c>
      <c r="F18" s="265">
        <f t="shared" si="1"/>
        <v>230000</v>
      </c>
      <c r="G18" s="269"/>
    </row>
    <row r="19" s="250" customFormat="1" ht="19" customHeight="1" spans="1:7">
      <c r="A19" s="262"/>
      <c r="B19" s="46"/>
      <c r="C19" s="263" t="s">
        <v>72</v>
      </c>
      <c r="D19" s="145">
        <v>1</v>
      </c>
      <c r="E19" s="265">
        <v>135000</v>
      </c>
      <c r="F19" s="265">
        <f t="shared" si="1"/>
        <v>135000</v>
      </c>
      <c r="G19" s="269"/>
    </row>
    <row r="20" s="250" customFormat="1" ht="19" customHeight="1" spans="1:7">
      <c r="A20" s="262"/>
      <c r="B20" s="46"/>
      <c r="C20" s="261" t="s">
        <v>73</v>
      </c>
      <c r="D20" s="145">
        <v>1</v>
      </c>
      <c r="E20" s="265">
        <v>135000</v>
      </c>
      <c r="F20" s="265">
        <f t="shared" si="1"/>
        <v>135000</v>
      </c>
      <c r="G20" s="269"/>
    </row>
    <row r="21" s="250" customFormat="1" ht="19" customHeight="1" spans="1:7">
      <c r="A21" s="262"/>
      <c r="B21" s="46"/>
      <c r="C21" s="261" t="s">
        <v>75</v>
      </c>
      <c r="D21" s="145">
        <v>1</v>
      </c>
      <c r="E21" s="265">
        <v>125000</v>
      </c>
      <c r="F21" s="265">
        <f t="shared" si="1"/>
        <v>125000</v>
      </c>
      <c r="G21" s="269"/>
    </row>
    <row r="22" s="250" customFormat="1" ht="19" customHeight="1" spans="1:7">
      <c r="A22" s="104"/>
      <c r="B22" s="159"/>
      <c r="C22" s="263" t="s">
        <v>71</v>
      </c>
      <c r="D22" s="145">
        <v>3</v>
      </c>
      <c r="E22" s="265">
        <v>8000</v>
      </c>
      <c r="F22" s="265">
        <f t="shared" si="1"/>
        <v>24000</v>
      </c>
      <c r="G22" s="267"/>
    </row>
    <row r="23" s="250" customFormat="1" ht="19" customHeight="1" spans="1:7">
      <c r="A23" s="102">
        <v>76462</v>
      </c>
      <c r="B23" s="42">
        <v>46028</v>
      </c>
      <c r="C23" s="261" t="s">
        <v>76</v>
      </c>
      <c r="D23" s="145">
        <v>1</v>
      </c>
      <c r="E23" s="265">
        <v>135000</v>
      </c>
      <c r="F23" s="265">
        <f t="shared" si="1"/>
        <v>135000</v>
      </c>
      <c r="G23" s="266">
        <f>SUM(F23:F27)</f>
        <v>717000</v>
      </c>
    </row>
    <row r="24" s="250" customFormat="1" ht="19" customHeight="1" spans="1:7">
      <c r="A24" s="262"/>
      <c r="B24" s="46"/>
      <c r="C24" s="263" t="s">
        <v>77</v>
      </c>
      <c r="D24" s="145">
        <v>4</v>
      </c>
      <c r="E24" s="265">
        <v>125000</v>
      </c>
      <c r="F24" s="265">
        <f t="shared" si="1"/>
        <v>500000</v>
      </c>
      <c r="G24" s="269"/>
    </row>
    <row r="25" s="250" customFormat="1" ht="19" customHeight="1" spans="1:7">
      <c r="A25" s="262"/>
      <c r="B25" s="46"/>
      <c r="C25" s="261" t="s">
        <v>71</v>
      </c>
      <c r="D25" s="145">
        <v>5</v>
      </c>
      <c r="E25" s="265">
        <v>8000</v>
      </c>
      <c r="F25" s="265">
        <f t="shared" si="1"/>
        <v>40000</v>
      </c>
      <c r="G25" s="269"/>
    </row>
    <row r="26" s="250" customFormat="1" ht="19" customHeight="1" spans="1:7">
      <c r="A26" s="262"/>
      <c r="B26" s="46"/>
      <c r="C26" s="261" t="s">
        <v>67</v>
      </c>
      <c r="D26" s="145">
        <v>1</v>
      </c>
      <c r="E26" s="265">
        <v>20000</v>
      </c>
      <c r="F26" s="265">
        <f t="shared" si="1"/>
        <v>20000</v>
      </c>
      <c r="G26" s="269"/>
    </row>
    <row r="27" s="250" customFormat="1" ht="19" customHeight="1" spans="1:7">
      <c r="A27" s="104"/>
      <c r="B27" s="159"/>
      <c r="C27" s="261" t="s">
        <v>68</v>
      </c>
      <c r="D27" s="145">
        <v>1</v>
      </c>
      <c r="E27" s="265">
        <v>22000</v>
      </c>
      <c r="F27" s="265">
        <f t="shared" si="1"/>
        <v>22000</v>
      </c>
      <c r="G27" s="267"/>
    </row>
    <row r="28" s="250" customFormat="1" ht="19" customHeight="1" spans="1:7">
      <c r="A28" s="102">
        <v>76559</v>
      </c>
      <c r="B28" s="42">
        <v>46029</v>
      </c>
      <c r="C28" s="261" t="s">
        <v>67</v>
      </c>
      <c r="D28" s="145">
        <v>1</v>
      </c>
      <c r="E28" s="265">
        <v>20000</v>
      </c>
      <c r="F28" s="265">
        <f t="shared" si="1"/>
        <v>20000</v>
      </c>
      <c r="G28" s="266">
        <f>SUM(F28:F30)</f>
        <v>66000</v>
      </c>
    </row>
    <row r="29" s="250" customFormat="1" ht="19" customHeight="1" spans="1:7">
      <c r="A29" s="262"/>
      <c r="B29" s="46"/>
      <c r="C29" s="261" t="s">
        <v>68</v>
      </c>
      <c r="D29" s="145">
        <v>1</v>
      </c>
      <c r="E29" s="265">
        <v>22000</v>
      </c>
      <c r="F29" s="265">
        <f t="shared" si="1"/>
        <v>22000</v>
      </c>
      <c r="G29" s="269"/>
    </row>
    <row r="30" s="250" customFormat="1" ht="19" customHeight="1" spans="1:7">
      <c r="A30" s="104"/>
      <c r="B30" s="159"/>
      <c r="C30" s="261" t="s">
        <v>71</v>
      </c>
      <c r="D30" s="145">
        <v>3</v>
      </c>
      <c r="E30" s="265">
        <v>8000</v>
      </c>
      <c r="F30" s="265">
        <f t="shared" si="1"/>
        <v>24000</v>
      </c>
      <c r="G30" s="267"/>
    </row>
    <row r="31" s="250" customFormat="1" ht="19" customHeight="1" spans="1:7">
      <c r="A31" s="102">
        <v>76632</v>
      </c>
      <c r="B31" s="42">
        <v>46030</v>
      </c>
      <c r="C31" s="261" t="s">
        <v>71</v>
      </c>
      <c r="D31" s="145">
        <v>5</v>
      </c>
      <c r="E31" s="265">
        <v>8000</v>
      </c>
      <c r="F31" s="265">
        <f t="shared" si="1"/>
        <v>40000</v>
      </c>
      <c r="G31" s="266">
        <f>SUM(F31:F33)</f>
        <v>82000</v>
      </c>
    </row>
    <row r="32" s="250" customFormat="1" ht="19" customHeight="1" spans="1:7">
      <c r="A32" s="262"/>
      <c r="B32" s="46"/>
      <c r="C32" s="261" t="s">
        <v>67</v>
      </c>
      <c r="D32" s="145">
        <v>1</v>
      </c>
      <c r="E32" s="265">
        <v>20000</v>
      </c>
      <c r="F32" s="265">
        <f t="shared" si="1"/>
        <v>20000</v>
      </c>
      <c r="G32" s="269"/>
    </row>
    <row r="33" s="250" customFormat="1" ht="19" customHeight="1" spans="1:7">
      <c r="A33" s="104"/>
      <c r="B33" s="159"/>
      <c r="C33" s="261" t="s">
        <v>68</v>
      </c>
      <c r="D33" s="145">
        <v>1</v>
      </c>
      <c r="E33" s="265">
        <v>22000</v>
      </c>
      <c r="F33" s="265">
        <f t="shared" si="1"/>
        <v>22000</v>
      </c>
      <c r="G33" s="267"/>
    </row>
    <row r="34" s="250" customFormat="1" ht="19" customHeight="1" spans="1:7">
      <c r="A34" s="102">
        <v>76698</v>
      </c>
      <c r="B34" s="42">
        <v>46031</v>
      </c>
      <c r="C34" s="261" t="s">
        <v>71</v>
      </c>
      <c r="D34" s="145">
        <v>4</v>
      </c>
      <c r="E34" s="265">
        <v>8000</v>
      </c>
      <c r="F34" s="265">
        <f t="shared" si="1"/>
        <v>32000</v>
      </c>
      <c r="G34" s="266">
        <f>SUM(F34:F36)</f>
        <v>74000</v>
      </c>
    </row>
    <row r="35" s="250" customFormat="1" ht="19" customHeight="1" spans="1:7">
      <c r="A35" s="262"/>
      <c r="B35" s="46"/>
      <c r="C35" s="261" t="s">
        <v>67</v>
      </c>
      <c r="D35" s="145">
        <v>1</v>
      </c>
      <c r="E35" s="265">
        <v>20000</v>
      </c>
      <c r="F35" s="265">
        <f t="shared" si="1"/>
        <v>20000</v>
      </c>
      <c r="G35" s="269"/>
    </row>
    <row r="36" s="250" customFormat="1" ht="19" customHeight="1" spans="1:7">
      <c r="A36" s="104"/>
      <c r="B36" s="159"/>
      <c r="C36" s="261" t="s">
        <v>68</v>
      </c>
      <c r="D36" s="145">
        <v>1</v>
      </c>
      <c r="E36" s="265">
        <v>22000</v>
      </c>
      <c r="F36" s="265">
        <f t="shared" si="1"/>
        <v>22000</v>
      </c>
      <c r="G36" s="267"/>
    </row>
    <row r="37" s="250" customFormat="1" ht="19" customHeight="1" spans="1:7">
      <c r="A37" s="102">
        <v>76775</v>
      </c>
      <c r="B37" s="42">
        <v>46032</v>
      </c>
      <c r="C37" s="261" t="s">
        <v>67</v>
      </c>
      <c r="D37" s="145">
        <v>1</v>
      </c>
      <c r="E37" s="265">
        <v>20000</v>
      </c>
      <c r="F37" s="265">
        <f t="shared" si="1"/>
        <v>20000</v>
      </c>
      <c r="G37" s="266">
        <f>SUM(F37:F39)</f>
        <v>66000</v>
      </c>
    </row>
    <row r="38" s="250" customFormat="1" ht="19" customHeight="1" spans="1:7">
      <c r="A38" s="262"/>
      <c r="B38" s="46"/>
      <c r="C38" s="261" t="s">
        <v>68</v>
      </c>
      <c r="D38" s="145">
        <v>1</v>
      </c>
      <c r="E38" s="265">
        <v>22000</v>
      </c>
      <c r="F38" s="265">
        <f t="shared" si="1"/>
        <v>22000</v>
      </c>
      <c r="G38" s="269"/>
    </row>
    <row r="39" s="250" customFormat="1" ht="19" customHeight="1" spans="1:7">
      <c r="A39" s="104"/>
      <c r="B39" s="159"/>
      <c r="C39" s="261" t="s">
        <v>71</v>
      </c>
      <c r="D39" s="145">
        <v>3</v>
      </c>
      <c r="E39" s="265">
        <v>8000</v>
      </c>
      <c r="F39" s="265">
        <f t="shared" si="1"/>
        <v>24000</v>
      </c>
      <c r="G39" s="267"/>
    </row>
    <row r="40" s="250" customFormat="1" ht="19" customHeight="1" spans="1:7">
      <c r="A40" s="102">
        <v>76855</v>
      </c>
      <c r="B40" s="42">
        <v>46033</v>
      </c>
      <c r="C40" s="261" t="s">
        <v>77</v>
      </c>
      <c r="D40" s="145">
        <v>1</v>
      </c>
      <c r="E40" s="265">
        <v>125000</v>
      </c>
      <c r="F40" s="265">
        <f t="shared" si="1"/>
        <v>125000</v>
      </c>
      <c r="G40" s="266">
        <f>SUM(F40:F47)</f>
        <v>1099000</v>
      </c>
    </row>
    <row r="41" s="250" customFormat="1" ht="19" customHeight="1" spans="1:7">
      <c r="A41" s="262"/>
      <c r="B41" s="46"/>
      <c r="C41" s="261" t="s">
        <v>67</v>
      </c>
      <c r="D41" s="145">
        <v>2</v>
      </c>
      <c r="E41" s="265">
        <v>20000</v>
      </c>
      <c r="F41" s="265">
        <f t="shared" si="1"/>
        <v>40000</v>
      </c>
      <c r="G41" s="269"/>
    </row>
    <row r="42" s="250" customFormat="1" ht="19" customHeight="1" spans="1:7">
      <c r="A42" s="262"/>
      <c r="B42" s="46"/>
      <c r="C42" s="261" t="s">
        <v>68</v>
      </c>
      <c r="D42" s="145">
        <v>2</v>
      </c>
      <c r="E42" s="265">
        <v>22000</v>
      </c>
      <c r="F42" s="265">
        <f t="shared" si="1"/>
        <v>44000</v>
      </c>
      <c r="G42" s="269"/>
    </row>
    <row r="43" s="250" customFormat="1" ht="19" customHeight="1" spans="1:7">
      <c r="A43" s="262"/>
      <c r="B43" s="46"/>
      <c r="C43" s="261" t="s">
        <v>71</v>
      </c>
      <c r="D43" s="145">
        <v>5</v>
      </c>
      <c r="E43" s="265">
        <v>8000</v>
      </c>
      <c r="F43" s="265">
        <f t="shared" si="1"/>
        <v>40000</v>
      </c>
      <c r="G43" s="269"/>
    </row>
    <row r="44" s="250" customFormat="1" ht="19" customHeight="1" spans="1:7">
      <c r="A44" s="262"/>
      <c r="B44" s="46"/>
      <c r="C44" s="261" t="s">
        <v>74</v>
      </c>
      <c r="D44" s="145">
        <v>1</v>
      </c>
      <c r="E44" s="265">
        <v>115000</v>
      </c>
      <c r="F44" s="265">
        <f t="shared" si="1"/>
        <v>115000</v>
      </c>
      <c r="G44" s="269"/>
    </row>
    <row r="45" s="250" customFormat="1" ht="19" customHeight="1" spans="1:7">
      <c r="A45" s="262"/>
      <c r="B45" s="46"/>
      <c r="C45" s="261" t="s">
        <v>70</v>
      </c>
      <c r="D45" s="145">
        <v>1</v>
      </c>
      <c r="E45" s="265">
        <v>120000</v>
      </c>
      <c r="F45" s="265">
        <f t="shared" si="1"/>
        <v>120000</v>
      </c>
      <c r="G45" s="269"/>
    </row>
    <row r="46" s="250" customFormat="1" ht="19" customHeight="1" spans="1:7">
      <c r="A46" s="262"/>
      <c r="B46" s="46"/>
      <c r="C46" s="261" t="s">
        <v>76</v>
      </c>
      <c r="D46" s="145">
        <v>1</v>
      </c>
      <c r="E46" s="265">
        <v>135000</v>
      </c>
      <c r="F46" s="265">
        <f t="shared" si="1"/>
        <v>135000</v>
      </c>
      <c r="G46" s="269"/>
    </row>
    <row r="47" s="250" customFormat="1" ht="19" customHeight="1" spans="1:7">
      <c r="A47" s="104"/>
      <c r="B47" s="159"/>
      <c r="C47" s="261" t="s">
        <v>78</v>
      </c>
      <c r="D47" s="145">
        <v>1</v>
      </c>
      <c r="E47" s="265">
        <v>480000</v>
      </c>
      <c r="F47" s="265">
        <f t="shared" si="1"/>
        <v>480000</v>
      </c>
      <c r="G47" s="267"/>
    </row>
    <row r="48" s="250" customFormat="1" ht="19" customHeight="1" spans="1:7">
      <c r="A48" s="102">
        <v>76918</v>
      </c>
      <c r="B48" s="42">
        <v>46034</v>
      </c>
      <c r="C48" s="261" t="s">
        <v>67</v>
      </c>
      <c r="D48" s="145">
        <v>1</v>
      </c>
      <c r="E48" s="265">
        <v>20000</v>
      </c>
      <c r="F48" s="265">
        <f t="shared" si="1"/>
        <v>20000</v>
      </c>
      <c r="G48" s="266">
        <f>SUM(F48:F50)</f>
        <v>90000</v>
      </c>
    </row>
    <row r="49" s="250" customFormat="1" ht="19" customHeight="1" spans="1:7">
      <c r="A49" s="262"/>
      <c r="B49" s="46"/>
      <c r="C49" s="261" t="s">
        <v>68</v>
      </c>
      <c r="D49" s="145">
        <v>1</v>
      </c>
      <c r="E49" s="265">
        <v>22000</v>
      </c>
      <c r="F49" s="265">
        <f t="shared" si="1"/>
        <v>22000</v>
      </c>
      <c r="G49" s="269"/>
    </row>
    <row r="50" s="250" customFormat="1" ht="19" customHeight="1" spans="1:7">
      <c r="A50" s="104"/>
      <c r="B50" s="159"/>
      <c r="C50" s="261" t="s">
        <v>71</v>
      </c>
      <c r="D50" s="145">
        <v>6</v>
      </c>
      <c r="E50" s="265">
        <v>8000</v>
      </c>
      <c r="F50" s="265">
        <f t="shared" si="1"/>
        <v>48000</v>
      </c>
      <c r="G50" s="267"/>
    </row>
    <row r="51" s="250" customFormat="1" ht="19" customHeight="1" spans="1:7">
      <c r="A51" s="102">
        <v>76988</v>
      </c>
      <c r="B51" s="42">
        <v>46035</v>
      </c>
      <c r="C51" s="261" t="s">
        <v>67</v>
      </c>
      <c r="D51" s="145">
        <v>2</v>
      </c>
      <c r="E51" s="265">
        <v>20000</v>
      </c>
      <c r="F51" s="265">
        <f t="shared" ref="F51:F63" si="2">SUM(D51*E51)</f>
        <v>40000</v>
      </c>
      <c r="G51" s="266">
        <f>SUM(F51:F56)</f>
        <v>497000</v>
      </c>
    </row>
    <row r="52" s="250" customFormat="1" ht="19" customHeight="1" spans="1:7">
      <c r="A52" s="262"/>
      <c r="B52" s="46"/>
      <c r="C52" s="263" t="s">
        <v>68</v>
      </c>
      <c r="D52" s="145">
        <v>1</v>
      </c>
      <c r="E52" s="265">
        <v>22000</v>
      </c>
      <c r="F52" s="265">
        <f t="shared" si="2"/>
        <v>22000</v>
      </c>
      <c r="G52" s="269"/>
    </row>
    <row r="53" s="250" customFormat="1" ht="19" customHeight="1" spans="1:7">
      <c r="A53" s="262"/>
      <c r="B53" s="46"/>
      <c r="C53" s="261" t="s">
        <v>71</v>
      </c>
      <c r="D53" s="145">
        <v>5</v>
      </c>
      <c r="E53" s="265">
        <v>8000</v>
      </c>
      <c r="F53" s="265">
        <f t="shared" si="2"/>
        <v>40000</v>
      </c>
      <c r="G53" s="269"/>
    </row>
    <row r="54" s="250" customFormat="1" spans="1:7">
      <c r="A54" s="262"/>
      <c r="B54" s="46"/>
      <c r="C54" s="261" t="s">
        <v>75</v>
      </c>
      <c r="D54" s="145">
        <v>1</v>
      </c>
      <c r="E54" s="265">
        <v>125000</v>
      </c>
      <c r="F54" s="265">
        <f t="shared" si="2"/>
        <v>125000</v>
      </c>
      <c r="G54" s="269"/>
    </row>
    <row r="55" s="250" customFormat="1" spans="1:7">
      <c r="A55" s="262"/>
      <c r="B55" s="46"/>
      <c r="C55" s="261" t="s">
        <v>73</v>
      </c>
      <c r="D55" s="145">
        <v>1</v>
      </c>
      <c r="E55" s="265">
        <v>135000</v>
      </c>
      <c r="F55" s="265">
        <f t="shared" si="2"/>
        <v>135000</v>
      </c>
      <c r="G55" s="269"/>
    </row>
    <row r="56" s="250" customFormat="1" spans="1:7">
      <c r="A56" s="104"/>
      <c r="B56" s="159"/>
      <c r="C56" s="261" t="s">
        <v>72</v>
      </c>
      <c r="D56" s="145">
        <v>1</v>
      </c>
      <c r="E56" s="265">
        <v>135000</v>
      </c>
      <c r="F56" s="265">
        <f t="shared" si="2"/>
        <v>135000</v>
      </c>
      <c r="G56" s="267"/>
    </row>
    <row r="57" s="250" customFormat="1" spans="1:7">
      <c r="A57" s="102">
        <v>77049</v>
      </c>
      <c r="B57" s="42">
        <v>46036</v>
      </c>
      <c r="C57" s="261" t="s">
        <v>71</v>
      </c>
      <c r="D57" s="145">
        <v>6</v>
      </c>
      <c r="E57" s="265">
        <v>8000</v>
      </c>
      <c r="F57" s="265">
        <f t="shared" si="2"/>
        <v>48000</v>
      </c>
      <c r="G57" s="266">
        <f>SUM(F57:F58)</f>
        <v>68000</v>
      </c>
    </row>
    <row r="58" s="250" customFormat="1" spans="1:7">
      <c r="A58" s="104"/>
      <c r="B58" s="159"/>
      <c r="C58" s="261" t="s">
        <v>67</v>
      </c>
      <c r="D58" s="145">
        <v>1</v>
      </c>
      <c r="E58" s="265">
        <v>20000</v>
      </c>
      <c r="F58" s="265">
        <f t="shared" si="2"/>
        <v>20000</v>
      </c>
      <c r="G58" s="267"/>
    </row>
    <row r="59" s="250" customFormat="1" spans="1:7">
      <c r="A59" s="102">
        <v>77123</v>
      </c>
      <c r="B59" s="42">
        <v>46037</v>
      </c>
      <c r="C59" s="261" t="s">
        <v>67</v>
      </c>
      <c r="D59" s="145">
        <v>2</v>
      </c>
      <c r="E59" s="265">
        <v>20000</v>
      </c>
      <c r="F59" s="265">
        <f t="shared" si="2"/>
        <v>40000</v>
      </c>
      <c r="G59" s="266">
        <f>SUM(F59:F63)</f>
        <v>842000</v>
      </c>
    </row>
    <row r="60" s="250" customFormat="1" spans="1:7">
      <c r="A60" s="262"/>
      <c r="B60" s="46"/>
      <c r="C60" s="261" t="s">
        <v>68</v>
      </c>
      <c r="D60" s="145">
        <v>2</v>
      </c>
      <c r="E60" s="265">
        <v>22000</v>
      </c>
      <c r="F60" s="265">
        <f t="shared" si="2"/>
        <v>44000</v>
      </c>
      <c r="G60" s="269"/>
    </row>
    <row r="61" s="250" customFormat="1" spans="1:7">
      <c r="A61" s="262"/>
      <c r="B61" s="46"/>
      <c r="C61" s="261" t="s">
        <v>71</v>
      </c>
      <c r="D61" s="145">
        <v>6</v>
      </c>
      <c r="E61" s="265">
        <v>8000</v>
      </c>
      <c r="F61" s="265">
        <f t="shared" si="2"/>
        <v>48000</v>
      </c>
      <c r="G61" s="269"/>
    </row>
    <row r="62" s="250" customFormat="1" spans="1:7">
      <c r="A62" s="262"/>
      <c r="B62" s="46"/>
      <c r="C62" s="261" t="s">
        <v>78</v>
      </c>
      <c r="D62" s="145">
        <v>1</v>
      </c>
      <c r="E62" s="265">
        <v>480000</v>
      </c>
      <c r="F62" s="265">
        <f t="shared" si="2"/>
        <v>480000</v>
      </c>
      <c r="G62" s="269"/>
    </row>
    <row r="63" s="250" customFormat="1" spans="1:7">
      <c r="A63" s="104"/>
      <c r="B63" s="159"/>
      <c r="C63" s="261" t="s">
        <v>74</v>
      </c>
      <c r="D63" s="145">
        <v>2</v>
      </c>
      <c r="E63" s="265">
        <v>115000</v>
      </c>
      <c r="F63" s="265">
        <f t="shared" si="2"/>
        <v>230000</v>
      </c>
      <c r="G63" s="267"/>
    </row>
    <row r="64" s="250" customFormat="1" spans="1:8">
      <c r="A64" s="102">
        <v>77195</v>
      </c>
      <c r="B64" s="42">
        <v>46038</v>
      </c>
      <c r="C64" s="261" t="s">
        <v>70</v>
      </c>
      <c r="D64" s="145">
        <v>1</v>
      </c>
      <c r="E64" s="265">
        <v>120000</v>
      </c>
      <c r="F64" s="265">
        <f t="shared" ref="F64:F71" si="3">SUM(D64*E64)</f>
        <v>120000</v>
      </c>
      <c r="G64" s="266">
        <f>SUM(F64:F68)</f>
        <v>335000</v>
      </c>
      <c r="H64" s="270"/>
    </row>
    <row r="65" s="250" customFormat="1" ht="17.6" spans="1:14">
      <c r="A65" s="262"/>
      <c r="B65" s="46"/>
      <c r="C65" s="261" t="s">
        <v>77</v>
      </c>
      <c r="D65" s="145">
        <v>1</v>
      </c>
      <c r="E65" s="265">
        <v>125000</v>
      </c>
      <c r="F65" s="265">
        <f t="shared" si="3"/>
        <v>125000</v>
      </c>
      <c r="G65" s="269"/>
      <c r="H65" s="270"/>
      <c r="I65" s="272"/>
      <c r="J65" s="273"/>
      <c r="K65" s="274"/>
      <c r="L65" s="275"/>
      <c r="M65" s="275"/>
      <c r="N65" s="277"/>
    </row>
    <row r="66" s="250" customFormat="1" ht="17.6" spans="1:14">
      <c r="A66" s="262"/>
      <c r="B66" s="46"/>
      <c r="C66" s="261" t="s">
        <v>71</v>
      </c>
      <c r="D66" s="145">
        <v>6</v>
      </c>
      <c r="E66" s="265">
        <v>8000</v>
      </c>
      <c r="F66" s="265">
        <f t="shared" si="3"/>
        <v>48000</v>
      </c>
      <c r="G66" s="269"/>
      <c r="I66" s="276"/>
      <c r="J66" s="273"/>
      <c r="K66" s="274"/>
      <c r="L66" s="275"/>
      <c r="M66" s="275"/>
      <c r="N66" s="275"/>
    </row>
    <row r="67" s="250" customFormat="1" ht="17.6" spans="1:14">
      <c r="A67" s="262"/>
      <c r="B67" s="46"/>
      <c r="C67" s="261" t="s">
        <v>67</v>
      </c>
      <c r="D67" s="145">
        <v>1</v>
      </c>
      <c r="E67" s="265">
        <v>20000</v>
      </c>
      <c r="F67" s="265">
        <f t="shared" si="3"/>
        <v>20000</v>
      </c>
      <c r="G67" s="269"/>
      <c r="I67" s="276"/>
      <c r="J67" s="273"/>
      <c r="K67" s="274"/>
      <c r="L67" s="275"/>
      <c r="M67" s="275"/>
      <c r="N67" s="275"/>
    </row>
    <row r="68" s="250" customFormat="1" ht="17.6" spans="1:14">
      <c r="A68" s="104"/>
      <c r="B68" s="159"/>
      <c r="C68" s="261" t="s">
        <v>68</v>
      </c>
      <c r="D68" s="145">
        <v>1</v>
      </c>
      <c r="E68" s="265">
        <v>22000</v>
      </c>
      <c r="F68" s="265">
        <f t="shared" si="3"/>
        <v>22000</v>
      </c>
      <c r="G68" s="267"/>
      <c r="I68" s="276"/>
      <c r="J68" s="273"/>
      <c r="K68" s="274"/>
      <c r="L68" s="275"/>
      <c r="M68" s="275"/>
      <c r="N68" s="275"/>
    </row>
    <row r="69" s="250" customFormat="1" spans="1:7">
      <c r="A69" s="102">
        <v>77266</v>
      </c>
      <c r="B69" s="42">
        <v>46039</v>
      </c>
      <c r="C69" s="261" t="s">
        <v>71</v>
      </c>
      <c r="D69" s="145">
        <v>10</v>
      </c>
      <c r="E69" s="265">
        <v>8000</v>
      </c>
      <c r="F69" s="265">
        <f t="shared" si="3"/>
        <v>80000</v>
      </c>
      <c r="G69" s="266">
        <f>SUM(F69:F71)</f>
        <v>144000</v>
      </c>
    </row>
    <row r="70" s="250" customFormat="1" spans="1:7">
      <c r="A70" s="262"/>
      <c r="B70" s="46"/>
      <c r="C70" s="261" t="s">
        <v>68</v>
      </c>
      <c r="D70" s="145">
        <v>2</v>
      </c>
      <c r="E70" s="265">
        <v>22000</v>
      </c>
      <c r="F70" s="265">
        <f t="shared" si="3"/>
        <v>44000</v>
      </c>
      <c r="G70" s="269"/>
    </row>
    <row r="71" s="250" customFormat="1" spans="1:7">
      <c r="A71" s="104"/>
      <c r="B71" s="159"/>
      <c r="C71" s="261" t="s">
        <v>67</v>
      </c>
      <c r="D71" s="145">
        <v>1</v>
      </c>
      <c r="E71" s="265">
        <v>20000</v>
      </c>
      <c r="F71" s="265">
        <f t="shared" si="3"/>
        <v>20000</v>
      </c>
      <c r="G71" s="267"/>
    </row>
    <row r="72" s="250" customFormat="1" spans="1:7">
      <c r="A72" s="102">
        <v>77341</v>
      </c>
      <c r="B72" s="42">
        <v>46040</v>
      </c>
      <c r="C72" s="261" t="s">
        <v>68</v>
      </c>
      <c r="D72" s="145">
        <v>1</v>
      </c>
      <c r="E72" s="265">
        <v>22000</v>
      </c>
      <c r="F72" s="265">
        <f t="shared" ref="F72:F81" si="4">SUM(D72*E72)</f>
        <v>22000</v>
      </c>
      <c r="G72" s="266">
        <f>SUM(F72:F77)</f>
        <v>590000</v>
      </c>
    </row>
    <row r="73" s="250" customFormat="1" spans="1:7">
      <c r="A73" s="262"/>
      <c r="B73" s="46"/>
      <c r="C73" s="261" t="s">
        <v>67</v>
      </c>
      <c r="D73" s="145">
        <v>1</v>
      </c>
      <c r="E73" s="265">
        <v>20000</v>
      </c>
      <c r="F73" s="265">
        <f t="shared" si="4"/>
        <v>20000</v>
      </c>
      <c r="G73" s="269"/>
    </row>
    <row r="74" s="250" customFormat="1" spans="1:7">
      <c r="A74" s="262"/>
      <c r="B74" s="46"/>
      <c r="C74" s="261" t="s">
        <v>71</v>
      </c>
      <c r="D74" s="145">
        <v>6</v>
      </c>
      <c r="E74" s="265">
        <v>8000</v>
      </c>
      <c r="F74" s="265">
        <f t="shared" si="4"/>
        <v>48000</v>
      </c>
      <c r="G74" s="269"/>
    </row>
    <row r="75" s="250" customFormat="1" spans="1:7">
      <c r="A75" s="262"/>
      <c r="B75" s="46"/>
      <c r="C75" s="261" t="s">
        <v>70</v>
      </c>
      <c r="D75" s="145">
        <v>2</v>
      </c>
      <c r="E75" s="265">
        <v>120000</v>
      </c>
      <c r="F75" s="265">
        <f t="shared" si="4"/>
        <v>240000</v>
      </c>
      <c r="G75" s="269"/>
    </row>
    <row r="76" s="250" customFormat="1" spans="1:7">
      <c r="A76" s="262"/>
      <c r="B76" s="46"/>
      <c r="C76" s="261" t="s">
        <v>73</v>
      </c>
      <c r="D76" s="145">
        <v>1</v>
      </c>
      <c r="E76" s="265">
        <v>135000</v>
      </c>
      <c r="F76" s="265">
        <f t="shared" si="4"/>
        <v>135000</v>
      </c>
      <c r="G76" s="269"/>
    </row>
    <row r="77" s="250" customFormat="1" spans="1:7">
      <c r="A77" s="104"/>
      <c r="B77" s="159"/>
      <c r="C77" s="261" t="s">
        <v>75</v>
      </c>
      <c r="D77" s="145">
        <v>1</v>
      </c>
      <c r="E77" s="265">
        <v>125000</v>
      </c>
      <c r="F77" s="265">
        <f t="shared" si="4"/>
        <v>125000</v>
      </c>
      <c r="G77" s="267"/>
    </row>
    <row r="78" s="250" customFormat="1" spans="1:7">
      <c r="A78" s="102">
        <v>77411</v>
      </c>
      <c r="B78" s="42">
        <v>46041</v>
      </c>
      <c r="C78" s="261" t="s">
        <v>67</v>
      </c>
      <c r="D78" s="145">
        <v>2</v>
      </c>
      <c r="E78" s="265">
        <v>20000</v>
      </c>
      <c r="F78" s="265">
        <f t="shared" si="4"/>
        <v>40000</v>
      </c>
      <c r="G78" s="266">
        <f>SUM(F78:F80)</f>
        <v>197000</v>
      </c>
    </row>
    <row r="79" s="250" customFormat="1" spans="1:7">
      <c r="A79" s="262"/>
      <c r="B79" s="46"/>
      <c r="C79" s="261" t="s">
        <v>68</v>
      </c>
      <c r="D79" s="145">
        <v>1</v>
      </c>
      <c r="E79" s="265">
        <v>22000</v>
      </c>
      <c r="F79" s="265">
        <f t="shared" si="4"/>
        <v>22000</v>
      </c>
      <c r="G79" s="269"/>
    </row>
    <row r="80" s="250" customFormat="1" spans="1:7">
      <c r="A80" s="104"/>
      <c r="B80" s="159"/>
      <c r="C80" s="261" t="s">
        <v>72</v>
      </c>
      <c r="D80" s="145">
        <v>1</v>
      </c>
      <c r="E80" s="265">
        <v>135000</v>
      </c>
      <c r="F80" s="265">
        <f t="shared" si="4"/>
        <v>135000</v>
      </c>
      <c r="G80" s="267"/>
    </row>
    <row r="81" s="250" customFormat="1" spans="1:7">
      <c r="A81" s="68">
        <v>77442</v>
      </c>
      <c r="B81" s="31">
        <v>46041</v>
      </c>
      <c r="C81" s="261" t="s">
        <v>71</v>
      </c>
      <c r="D81" s="145">
        <v>6</v>
      </c>
      <c r="E81" s="265">
        <v>8000</v>
      </c>
      <c r="F81" s="265">
        <f t="shared" si="4"/>
        <v>48000</v>
      </c>
      <c r="G81" s="268">
        <f>SUM(F81)</f>
        <v>48000</v>
      </c>
    </row>
    <row r="82" s="250" customFormat="1" spans="1:7">
      <c r="A82" s="102">
        <v>77483</v>
      </c>
      <c r="B82" s="42">
        <v>46042</v>
      </c>
      <c r="C82" s="261" t="s">
        <v>67</v>
      </c>
      <c r="D82" s="145">
        <v>1</v>
      </c>
      <c r="E82" s="265">
        <v>21000</v>
      </c>
      <c r="F82" s="265">
        <f t="shared" ref="F82:F96" si="5">SUM(D82*E82)</f>
        <v>21000</v>
      </c>
      <c r="G82" s="266">
        <f>SUM(F82:F86)</f>
        <v>336000</v>
      </c>
    </row>
    <row r="83" s="250" customFormat="1" spans="1:7">
      <c r="A83" s="262"/>
      <c r="B83" s="46"/>
      <c r="C83" s="261" t="s">
        <v>68</v>
      </c>
      <c r="D83" s="145">
        <v>1</v>
      </c>
      <c r="E83" s="265">
        <v>22000</v>
      </c>
      <c r="F83" s="265">
        <f t="shared" si="5"/>
        <v>22000</v>
      </c>
      <c r="G83" s="269"/>
    </row>
    <row r="84" s="250" customFormat="1" spans="1:7">
      <c r="A84" s="262"/>
      <c r="B84" s="46"/>
      <c r="C84" s="261" t="s">
        <v>75</v>
      </c>
      <c r="D84" s="145">
        <v>1</v>
      </c>
      <c r="E84" s="265">
        <v>125000</v>
      </c>
      <c r="F84" s="265">
        <f t="shared" si="5"/>
        <v>125000</v>
      </c>
      <c r="G84" s="269"/>
    </row>
    <row r="85" s="250" customFormat="1" spans="1:7">
      <c r="A85" s="262"/>
      <c r="B85" s="46"/>
      <c r="C85" s="261" t="s">
        <v>70</v>
      </c>
      <c r="D85" s="145">
        <v>1</v>
      </c>
      <c r="E85" s="265">
        <v>120000</v>
      </c>
      <c r="F85" s="265">
        <f t="shared" si="5"/>
        <v>120000</v>
      </c>
      <c r="G85" s="269"/>
    </row>
    <row r="86" s="250" customFormat="1" spans="1:7">
      <c r="A86" s="104"/>
      <c r="B86" s="159"/>
      <c r="C86" s="261" t="s">
        <v>71</v>
      </c>
      <c r="D86" s="145">
        <v>6</v>
      </c>
      <c r="E86" s="265">
        <v>8000</v>
      </c>
      <c r="F86" s="265">
        <f t="shared" si="5"/>
        <v>48000</v>
      </c>
      <c r="G86" s="267"/>
    </row>
    <row r="87" s="250" customFormat="1" spans="1:7">
      <c r="A87" s="102">
        <v>77547</v>
      </c>
      <c r="B87" s="42">
        <v>46043</v>
      </c>
      <c r="C87" s="261" t="s">
        <v>67</v>
      </c>
      <c r="D87" s="145">
        <v>1</v>
      </c>
      <c r="E87" s="265">
        <v>21000</v>
      </c>
      <c r="F87" s="265">
        <f t="shared" si="5"/>
        <v>21000</v>
      </c>
      <c r="G87" s="266">
        <f>SUM(F87:F88)</f>
        <v>53000</v>
      </c>
    </row>
    <row r="88" s="250" customFormat="1" spans="1:7">
      <c r="A88" s="104"/>
      <c r="B88" s="159"/>
      <c r="C88" s="261" t="s">
        <v>71</v>
      </c>
      <c r="D88" s="145">
        <v>4</v>
      </c>
      <c r="E88" s="265">
        <v>8000</v>
      </c>
      <c r="F88" s="265">
        <f t="shared" si="5"/>
        <v>32000</v>
      </c>
      <c r="G88" s="267"/>
    </row>
    <row r="89" s="250" customFormat="1" spans="1:7">
      <c r="A89" s="102">
        <v>77603</v>
      </c>
      <c r="B89" s="42">
        <v>46044</v>
      </c>
      <c r="C89" s="261" t="s">
        <v>68</v>
      </c>
      <c r="D89" s="145">
        <v>1</v>
      </c>
      <c r="E89" s="265">
        <v>22000</v>
      </c>
      <c r="F89" s="265">
        <f t="shared" si="5"/>
        <v>22000</v>
      </c>
      <c r="G89" s="266">
        <f>SUM(F89:F92)</f>
        <v>321000</v>
      </c>
    </row>
    <row r="90" s="250" customFormat="1" spans="1:7">
      <c r="A90" s="262"/>
      <c r="B90" s="46"/>
      <c r="C90" s="261" t="s">
        <v>67</v>
      </c>
      <c r="D90" s="145">
        <v>1</v>
      </c>
      <c r="E90" s="265">
        <v>21000</v>
      </c>
      <c r="F90" s="265">
        <f t="shared" si="5"/>
        <v>21000</v>
      </c>
      <c r="G90" s="269"/>
    </row>
    <row r="91" s="250" customFormat="1" spans="1:7">
      <c r="A91" s="262"/>
      <c r="B91" s="46"/>
      <c r="C91" s="261" t="s">
        <v>71</v>
      </c>
      <c r="D91" s="145">
        <v>6</v>
      </c>
      <c r="E91" s="265">
        <v>8000</v>
      </c>
      <c r="F91" s="265">
        <f t="shared" si="5"/>
        <v>48000</v>
      </c>
      <c r="G91" s="269"/>
    </row>
    <row r="92" s="250" customFormat="1" spans="1:7">
      <c r="A92" s="104"/>
      <c r="B92" s="159"/>
      <c r="C92" s="261" t="s">
        <v>74</v>
      </c>
      <c r="D92" s="145">
        <v>2</v>
      </c>
      <c r="E92" s="265">
        <v>115000</v>
      </c>
      <c r="F92" s="265">
        <f t="shared" si="5"/>
        <v>230000</v>
      </c>
      <c r="G92" s="267"/>
    </row>
    <row r="93" s="250" customFormat="1" spans="1:7">
      <c r="A93" s="102">
        <v>77677</v>
      </c>
      <c r="B93" s="42">
        <v>46045</v>
      </c>
      <c r="C93" s="261" t="s">
        <v>71</v>
      </c>
      <c r="D93" s="145">
        <v>5</v>
      </c>
      <c r="E93" s="265">
        <v>8000</v>
      </c>
      <c r="F93" s="265">
        <f t="shared" si="5"/>
        <v>40000</v>
      </c>
      <c r="G93" s="266">
        <f>SUM(F93:F96)</f>
        <v>606000</v>
      </c>
    </row>
    <row r="94" s="250" customFormat="1" spans="1:7">
      <c r="A94" s="262"/>
      <c r="B94" s="46"/>
      <c r="C94" s="261" t="s">
        <v>67</v>
      </c>
      <c r="D94" s="145">
        <v>2</v>
      </c>
      <c r="E94" s="265">
        <v>21000</v>
      </c>
      <c r="F94" s="265">
        <f t="shared" si="5"/>
        <v>42000</v>
      </c>
      <c r="G94" s="269"/>
    </row>
    <row r="95" s="250" customFormat="1" spans="1:7">
      <c r="A95" s="262"/>
      <c r="B95" s="46"/>
      <c r="C95" s="261" t="s">
        <v>68</v>
      </c>
      <c r="D95" s="145">
        <v>2</v>
      </c>
      <c r="E95" s="265">
        <v>22000</v>
      </c>
      <c r="F95" s="265">
        <f t="shared" si="5"/>
        <v>44000</v>
      </c>
      <c r="G95" s="269"/>
    </row>
    <row r="96" s="250" customFormat="1" spans="1:7">
      <c r="A96" s="104"/>
      <c r="B96" s="159"/>
      <c r="C96" s="261" t="s">
        <v>78</v>
      </c>
      <c r="D96" s="145">
        <v>1</v>
      </c>
      <c r="E96" s="265">
        <v>480000</v>
      </c>
      <c r="F96" s="265">
        <f t="shared" si="5"/>
        <v>480000</v>
      </c>
      <c r="G96" s="271"/>
    </row>
    <row r="97" s="250" customFormat="1" spans="1:7">
      <c r="A97" s="102">
        <v>77750</v>
      </c>
      <c r="B97" s="42">
        <v>46046</v>
      </c>
      <c r="C97" s="261" t="s">
        <v>77</v>
      </c>
      <c r="D97" s="145">
        <v>1</v>
      </c>
      <c r="E97" s="265">
        <v>125000</v>
      </c>
      <c r="F97" s="265">
        <f t="shared" ref="F97:F106" si="6">SUM(D97*E97)</f>
        <v>125000</v>
      </c>
      <c r="G97" s="266">
        <f>SUM(F97:F103)</f>
        <v>2154000</v>
      </c>
    </row>
    <row r="98" s="250" customFormat="1" spans="1:7">
      <c r="A98" s="262"/>
      <c r="B98" s="46"/>
      <c r="C98" s="261" t="s">
        <v>76</v>
      </c>
      <c r="D98" s="145">
        <v>1</v>
      </c>
      <c r="E98" s="265">
        <v>135000</v>
      </c>
      <c r="F98" s="265">
        <f t="shared" si="6"/>
        <v>135000</v>
      </c>
      <c r="G98" s="269"/>
    </row>
    <row r="99" s="250" customFormat="1" spans="1:7">
      <c r="A99" s="262"/>
      <c r="B99" s="46"/>
      <c r="C99" s="261" t="s">
        <v>67</v>
      </c>
      <c r="D99" s="145">
        <v>1</v>
      </c>
      <c r="E99" s="265">
        <v>21000</v>
      </c>
      <c r="F99" s="265">
        <f t="shared" si="6"/>
        <v>21000</v>
      </c>
      <c r="G99" s="269"/>
    </row>
    <row r="100" s="250" customFormat="1" spans="1:7">
      <c r="A100" s="262"/>
      <c r="B100" s="46"/>
      <c r="C100" s="261" t="s">
        <v>68</v>
      </c>
      <c r="D100" s="145">
        <v>1</v>
      </c>
      <c r="E100" s="265">
        <v>22000</v>
      </c>
      <c r="F100" s="265">
        <f t="shared" si="6"/>
        <v>22000</v>
      </c>
      <c r="G100" s="269"/>
    </row>
    <row r="101" s="250" customFormat="1" spans="1:7">
      <c r="A101" s="262"/>
      <c r="B101" s="46"/>
      <c r="C101" s="261" t="s">
        <v>71</v>
      </c>
      <c r="D101" s="145">
        <v>2</v>
      </c>
      <c r="E101" s="265">
        <v>8000</v>
      </c>
      <c r="F101" s="265">
        <f t="shared" si="6"/>
        <v>16000</v>
      </c>
      <c r="G101" s="269"/>
    </row>
    <row r="102" s="250" customFormat="1" spans="1:7">
      <c r="A102" s="262"/>
      <c r="B102" s="46"/>
      <c r="C102" s="261" t="s">
        <v>73</v>
      </c>
      <c r="D102" s="145">
        <v>1</v>
      </c>
      <c r="E102" s="265">
        <v>135000</v>
      </c>
      <c r="F102" s="265">
        <f t="shared" si="6"/>
        <v>135000</v>
      </c>
      <c r="G102" s="269"/>
    </row>
    <row r="103" s="250" customFormat="1" spans="1:7">
      <c r="A103" s="104"/>
      <c r="B103" s="159"/>
      <c r="C103" s="261" t="s">
        <v>79</v>
      </c>
      <c r="D103" s="145">
        <v>2</v>
      </c>
      <c r="E103" s="265">
        <v>850000</v>
      </c>
      <c r="F103" s="265">
        <f t="shared" si="6"/>
        <v>1700000</v>
      </c>
      <c r="G103" s="267"/>
    </row>
    <row r="104" s="250" customFormat="1" spans="1:7">
      <c r="A104" s="102">
        <v>77811</v>
      </c>
      <c r="B104" s="42">
        <v>46047</v>
      </c>
      <c r="C104" s="261" t="s">
        <v>67</v>
      </c>
      <c r="D104" s="145">
        <v>1</v>
      </c>
      <c r="E104" s="265">
        <v>21000</v>
      </c>
      <c r="F104" s="265">
        <f t="shared" si="6"/>
        <v>21000</v>
      </c>
      <c r="G104" s="266">
        <f>SUM(F104:F106)</f>
        <v>107000</v>
      </c>
    </row>
    <row r="105" s="250" customFormat="1" spans="1:7">
      <c r="A105" s="262"/>
      <c r="B105" s="46"/>
      <c r="C105" s="261" t="s">
        <v>68</v>
      </c>
      <c r="D105" s="145">
        <v>1</v>
      </c>
      <c r="E105" s="265">
        <v>22000</v>
      </c>
      <c r="F105" s="265">
        <f t="shared" si="6"/>
        <v>22000</v>
      </c>
      <c r="G105" s="269"/>
    </row>
    <row r="106" s="250" customFormat="1" spans="1:7">
      <c r="A106" s="104"/>
      <c r="B106" s="159"/>
      <c r="C106" s="261" t="s">
        <v>71</v>
      </c>
      <c r="D106" s="145">
        <v>8</v>
      </c>
      <c r="E106" s="265">
        <v>8000</v>
      </c>
      <c r="F106" s="265">
        <f t="shared" si="6"/>
        <v>64000</v>
      </c>
      <c r="G106" s="267"/>
    </row>
    <row r="107" s="250" customFormat="1" spans="1:7">
      <c r="A107" s="102">
        <v>77871</v>
      </c>
      <c r="B107" s="42">
        <v>46048</v>
      </c>
      <c r="C107" s="261" t="s">
        <v>71</v>
      </c>
      <c r="D107" s="145">
        <v>4</v>
      </c>
      <c r="E107" s="265">
        <v>8000</v>
      </c>
      <c r="F107" s="265">
        <f t="shared" ref="F107:F132" si="7">SUM(D107*E107)</f>
        <v>32000</v>
      </c>
      <c r="G107" s="266">
        <f>SUM(F107:F112)</f>
        <v>931000</v>
      </c>
    </row>
    <row r="108" s="250" customFormat="1" spans="1:7">
      <c r="A108" s="262"/>
      <c r="B108" s="46"/>
      <c r="C108" s="261" t="s">
        <v>78</v>
      </c>
      <c r="D108" s="145">
        <v>1</v>
      </c>
      <c r="E108" s="265">
        <v>480000</v>
      </c>
      <c r="F108" s="265">
        <f t="shared" si="7"/>
        <v>480000</v>
      </c>
      <c r="G108" s="269"/>
    </row>
    <row r="109" s="250" customFormat="1" spans="1:7">
      <c r="A109" s="262"/>
      <c r="B109" s="46"/>
      <c r="C109" s="261" t="s">
        <v>72</v>
      </c>
      <c r="D109" s="145">
        <v>1</v>
      </c>
      <c r="E109" s="265">
        <v>135000</v>
      </c>
      <c r="F109" s="265">
        <f t="shared" si="7"/>
        <v>135000</v>
      </c>
      <c r="G109" s="269"/>
    </row>
    <row r="110" s="250" customFormat="1" spans="1:7">
      <c r="A110" s="262"/>
      <c r="B110" s="46"/>
      <c r="C110" s="261" t="s">
        <v>70</v>
      </c>
      <c r="D110" s="145">
        <v>2</v>
      </c>
      <c r="E110" s="265">
        <v>120000</v>
      </c>
      <c r="F110" s="265">
        <f t="shared" si="7"/>
        <v>240000</v>
      </c>
      <c r="G110" s="269"/>
    </row>
    <row r="111" s="250" customFormat="1" spans="1:7">
      <c r="A111" s="262"/>
      <c r="B111" s="46"/>
      <c r="C111" s="261" t="s">
        <v>68</v>
      </c>
      <c r="D111" s="145">
        <v>1</v>
      </c>
      <c r="E111" s="265">
        <v>23000</v>
      </c>
      <c r="F111" s="265">
        <f t="shared" si="7"/>
        <v>23000</v>
      </c>
      <c r="G111" s="269"/>
    </row>
    <row r="112" s="250" customFormat="1" spans="1:7">
      <c r="A112" s="104"/>
      <c r="B112" s="159"/>
      <c r="C112" s="261" t="s">
        <v>67</v>
      </c>
      <c r="D112" s="145">
        <v>1</v>
      </c>
      <c r="E112" s="265">
        <v>21000</v>
      </c>
      <c r="F112" s="265">
        <f t="shared" si="7"/>
        <v>21000</v>
      </c>
      <c r="G112" s="267"/>
    </row>
    <row r="113" s="250" customFormat="1" spans="1:7">
      <c r="A113" s="262">
        <v>77953</v>
      </c>
      <c r="B113" s="46">
        <v>46049</v>
      </c>
      <c r="C113" s="261" t="s">
        <v>67</v>
      </c>
      <c r="D113" s="145">
        <v>1</v>
      </c>
      <c r="E113" s="265">
        <v>21000</v>
      </c>
      <c r="F113" s="265">
        <f t="shared" si="7"/>
        <v>21000</v>
      </c>
      <c r="G113" s="269">
        <f>SUM(F113:F117)</f>
        <v>431000</v>
      </c>
    </row>
    <row r="114" s="250" customFormat="1" spans="1:7">
      <c r="A114" s="262"/>
      <c r="B114" s="46"/>
      <c r="C114" s="261" t="s">
        <v>68</v>
      </c>
      <c r="D114" s="145">
        <v>1</v>
      </c>
      <c r="E114" s="265">
        <v>23000</v>
      </c>
      <c r="F114" s="265">
        <f t="shared" si="7"/>
        <v>23000</v>
      </c>
      <c r="G114" s="269"/>
    </row>
    <row r="115" s="250" customFormat="1" spans="1:7">
      <c r="A115" s="262"/>
      <c r="B115" s="46"/>
      <c r="C115" s="261" t="s">
        <v>74</v>
      </c>
      <c r="D115" s="145">
        <v>2</v>
      </c>
      <c r="E115" s="265">
        <v>115000</v>
      </c>
      <c r="F115" s="265">
        <f t="shared" si="7"/>
        <v>230000</v>
      </c>
      <c r="G115" s="269"/>
    </row>
    <row r="116" s="250" customFormat="1" spans="1:7">
      <c r="A116" s="262"/>
      <c r="B116" s="46"/>
      <c r="C116" s="261" t="s">
        <v>75</v>
      </c>
      <c r="D116" s="145">
        <v>1</v>
      </c>
      <c r="E116" s="265">
        <v>125000</v>
      </c>
      <c r="F116" s="265">
        <f t="shared" si="7"/>
        <v>125000</v>
      </c>
      <c r="G116" s="269"/>
    </row>
    <row r="117" s="250" customFormat="1" spans="1:7">
      <c r="A117" s="104"/>
      <c r="B117" s="159"/>
      <c r="C117" s="261" t="s">
        <v>71</v>
      </c>
      <c r="D117" s="145">
        <v>4</v>
      </c>
      <c r="E117" s="265">
        <v>8000</v>
      </c>
      <c r="F117" s="265">
        <f t="shared" si="7"/>
        <v>32000</v>
      </c>
      <c r="G117" s="267"/>
    </row>
    <row r="118" s="250" customFormat="1" spans="1:7">
      <c r="A118" s="262">
        <v>78006</v>
      </c>
      <c r="B118" s="46">
        <v>46050</v>
      </c>
      <c r="C118" s="261" t="s">
        <v>67</v>
      </c>
      <c r="D118" s="145">
        <v>2</v>
      </c>
      <c r="E118" s="265">
        <v>21000</v>
      </c>
      <c r="F118" s="265">
        <f t="shared" si="7"/>
        <v>42000</v>
      </c>
      <c r="G118" s="269">
        <f>SUM(F118:F119)</f>
        <v>82000</v>
      </c>
    </row>
    <row r="119" s="250" customFormat="1" spans="1:7">
      <c r="A119" s="104"/>
      <c r="B119" s="159"/>
      <c r="C119" s="261" t="s">
        <v>71</v>
      </c>
      <c r="D119" s="145">
        <v>5</v>
      </c>
      <c r="E119" s="265">
        <v>8000</v>
      </c>
      <c r="F119" s="265">
        <f t="shared" si="7"/>
        <v>40000</v>
      </c>
      <c r="G119" s="267"/>
    </row>
    <row r="120" s="250" customFormat="1" spans="1:7">
      <c r="A120" s="262">
        <v>78080</v>
      </c>
      <c r="B120" s="46">
        <v>46051</v>
      </c>
      <c r="C120" s="261" t="s">
        <v>68</v>
      </c>
      <c r="D120" s="145">
        <v>1</v>
      </c>
      <c r="E120" s="265">
        <v>23000</v>
      </c>
      <c r="F120" s="265">
        <f t="shared" si="7"/>
        <v>23000</v>
      </c>
      <c r="G120" s="269">
        <f>SUM(F120:F124)</f>
        <v>336000</v>
      </c>
    </row>
    <row r="121" s="250" customFormat="1" spans="1:7">
      <c r="A121" s="262"/>
      <c r="B121" s="46"/>
      <c r="C121" s="261" t="s">
        <v>67</v>
      </c>
      <c r="D121" s="145">
        <v>1</v>
      </c>
      <c r="E121" s="265">
        <v>21000</v>
      </c>
      <c r="F121" s="265">
        <f t="shared" si="7"/>
        <v>21000</v>
      </c>
      <c r="G121" s="269"/>
    </row>
    <row r="122" s="250" customFormat="1" spans="1:7">
      <c r="A122" s="262"/>
      <c r="B122" s="46"/>
      <c r="C122" s="261" t="s">
        <v>71</v>
      </c>
      <c r="D122" s="145">
        <v>4</v>
      </c>
      <c r="E122" s="265">
        <v>8000</v>
      </c>
      <c r="F122" s="265">
        <f t="shared" si="7"/>
        <v>32000</v>
      </c>
      <c r="G122" s="269"/>
    </row>
    <row r="123" s="250" customFormat="1" spans="1:7">
      <c r="A123" s="262"/>
      <c r="B123" s="46"/>
      <c r="C123" s="261" t="s">
        <v>73</v>
      </c>
      <c r="D123" s="145">
        <v>1</v>
      </c>
      <c r="E123" s="265">
        <v>135000</v>
      </c>
      <c r="F123" s="265">
        <f t="shared" si="7"/>
        <v>135000</v>
      </c>
      <c r="G123" s="269"/>
    </row>
    <row r="124" s="250" customFormat="1" spans="1:7">
      <c r="A124" s="104"/>
      <c r="B124" s="159"/>
      <c r="C124" s="261" t="s">
        <v>75</v>
      </c>
      <c r="D124" s="145">
        <v>1</v>
      </c>
      <c r="E124" s="265">
        <v>125000</v>
      </c>
      <c r="F124" s="265">
        <f t="shared" si="7"/>
        <v>125000</v>
      </c>
      <c r="G124" s="267"/>
    </row>
    <row r="125" s="250" customFormat="1" spans="1:7">
      <c r="A125" s="262">
        <v>78153</v>
      </c>
      <c r="B125" s="46">
        <v>46052</v>
      </c>
      <c r="C125" s="261" t="s">
        <v>72</v>
      </c>
      <c r="D125" s="145">
        <v>1</v>
      </c>
      <c r="E125" s="265">
        <v>135000</v>
      </c>
      <c r="F125" s="265">
        <f t="shared" si="7"/>
        <v>135000</v>
      </c>
      <c r="G125" s="269">
        <f>SUM(F125:F129)</f>
        <v>676000</v>
      </c>
    </row>
    <row r="126" s="250" customFormat="1" spans="1:7">
      <c r="A126" s="262"/>
      <c r="B126" s="46"/>
      <c r="C126" s="261" t="s">
        <v>78</v>
      </c>
      <c r="D126" s="145">
        <v>1</v>
      </c>
      <c r="E126" s="265">
        <v>480000</v>
      </c>
      <c r="F126" s="265">
        <f t="shared" si="7"/>
        <v>480000</v>
      </c>
      <c r="G126" s="269"/>
    </row>
    <row r="127" s="250" customFormat="1" spans="1:7">
      <c r="A127" s="262"/>
      <c r="B127" s="46"/>
      <c r="C127" s="261" t="s">
        <v>68</v>
      </c>
      <c r="D127" s="145">
        <v>1</v>
      </c>
      <c r="E127" s="265">
        <v>23000</v>
      </c>
      <c r="F127" s="265">
        <f t="shared" si="7"/>
        <v>23000</v>
      </c>
      <c r="G127" s="269"/>
    </row>
    <row r="128" s="250" customFormat="1" spans="1:7">
      <c r="A128" s="262"/>
      <c r="B128" s="46"/>
      <c r="C128" s="261" t="s">
        <v>71</v>
      </c>
      <c r="D128" s="145">
        <v>4</v>
      </c>
      <c r="E128" s="265">
        <v>8000</v>
      </c>
      <c r="F128" s="265">
        <f t="shared" si="7"/>
        <v>32000</v>
      </c>
      <c r="G128" s="269"/>
    </row>
    <row r="129" s="250" customFormat="1" spans="1:7">
      <c r="A129" s="104"/>
      <c r="B129" s="159"/>
      <c r="C129" s="261" t="s">
        <v>80</v>
      </c>
      <c r="D129" s="145">
        <v>4</v>
      </c>
      <c r="E129" s="265">
        <v>1500</v>
      </c>
      <c r="F129" s="265">
        <f t="shared" si="7"/>
        <v>6000</v>
      </c>
      <c r="G129" s="267"/>
    </row>
    <row r="130" s="250" customFormat="1" spans="1:7">
      <c r="A130" s="262">
        <v>78233</v>
      </c>
      <c r="B130" s="46">
        <v>46053</v>
      </c>
      <c r="C130" s="261" t="s">
        <v>71</v>
      </c>
      <c r="D130" s="145">
        <v>5</v>
      </c>
      <c r="E130" s="265">
        <v>8000</v>
      </c>
      <c r="F130" s="265">
        <f t="shared" si="7"/>
        <v>40000</v>
      </c>
      <c r="G130" s="269">
        <f>SUM(F130:F132)</f>
        <v>128000</v>
      </c>
    </row>
    <row r="131" s="250" customFormat="1" spans="1:7">
      <c r="A131" s="262"/>
      <c r="B131" s="46"/>
      <c r="C131" s="261" t="s">
        <v>67</v>
      </c>
      <c r="D131" s="145">
        <v>2</v>
      </c>
      <c r="E131" s="265">
        <v>21000</v>
      </c>
      <c r="F131" s="265">
        <f t="shared" si="7"/>
        <v>42000</v>
      </c>
      <c r="G131" s="269"/>
    </row>
    <row r="132" s="250" customFormat="1" spans="1:7">
      <c r="A132" s="104"/>
      <c r="B132" s="159"/>
      <c r="C132" s="261" t="s">
        <v>68</v>
      </c>
      <c r="D132" s="145">
        <v>2</v>
      </c>
      <c r="E132" s="265">
        <v>23000</v>
      </c>
      <c r="F132" s="265">
        <f t="shared" si="7"/>
        <v>46000</v>
      </c>
      <c r="G132" s="267"/>
    </row>
    <row r="133" s="250" customFormat="1" spans="1:7">
      <c r="A133" s="68"/>
      <c r="B133" s="31"/>
      <c r="C133" s="261"/>
      <c r="D133" s="145"/>
      <c r="E133" s="265"/>
      <c r="F133" s="265"/>
      <c r="G133" s="268"/>
    </row>
    <row r="134" s="250" customFormat="1" spans="1:7">
      <c r="A134" s="278" t="s">
        <v>63</v>
      </c>
      <c r="B134" s="152"/>
      <c r="C134" s="279"/>
      <c r="D134" s="152"/>
      <c r="E134" s="152"/>
      <c r="F134" s="280"/>
      <c r="G134" s="76">
        <f>SUM(G2:G133)</f>
        <v>14045000</v>
      </c>
    </row>
    <row r="135" s="250" customFormat="1" spans="1:7">
      <c r="A135" s="251"/>
      <c r="B135" s="252"/>
      <c r="C135" s="253"/>
      <c r="D135" s="254"/>
      <c r="E135" s="255"/>
      <c r="G135" s="251"/>
    </row>
    <row r="136" s="250" customFormat="1" spans="1:7">
      <c r="A136" s="251"/>
      <c r="B136" s="252"/>
      <c r="C136" s="253"/>
      <c r="D136" s="254"/>
      <c r="E136" s="255"/>
      <c r="G136" s="251"/>
    </row>
    <row r="137" s="250" customFormat="1" spans="1:7">
      <c r="A137" s="251"/>
      <c r="B137" s="252"/>
      <c r="C137" s="253"/>
      <c r="D137" s="254"/>
      <c r="E137" s="255"/>
      <c r="G137" s="251"/>
    </row>
    <row r="138" s="250" customFormat="1" spans="1:7">
      <c r="A138" s="251"/>
      <c r="B138" s="252"/>
      <c r="C138" s="253"/>
      <c r="D138" s="254"/>
      <c r="E138" s="255"/>
      <c r="G138" s="251"/>
    </row>
    <row r="139" s="250" customFormat="1" spans="1:7">
      <c r="A139" s="251"/>
      <c r="B139" s="252"/>
      <c r="C139" s="253"/>
      <c r="D139" s="254"/>
      <c r="E139" s="255"/>
      <c r="G139" s="251"/>
    </row>
    <row r="140" s="250" customFormat="1" spans="1:7">
      <c r="A140" s="251"/>
      <c r="B140" s="252"/>
      <c r="C140" s="253"/>
      <c r="D140" s="254"/>
      <c r="E140" s="255"/>
      <c r="G140" s="251"/>
    </row>
    <row r="141" s="250" customFormat="1" spans="1:7">
      <c r="A141" s="251"/>
      <c r="B141" s="252"/>
      <c r="C141" s="253"/>
      <c r="D141" s="254"/>
      <c r="E141" s="255"/>
      <c r="G141" s="251"/>
    </row>
    <row r="142" s="250" customFormat="1" spans="1:7">
      <c r="A142" s="251"/>
      <c r="B142" s="252"/>
      <c r="C142" s="253"/>
      <c r="D142" s="254"/>
      <c r="E142" s="255"/>
      <c r="G142" s="251"/>
    </row>
    <row r="143" s="250" customFormat="1" spans="1:7">
      <c r="A143" s="251"/>
      <c r="B143" s="252"/>
      <c r="C143" s="253"/>
      <c r="D143" s="254"/>
      <c r="E143" s="255"/>
      <c r="G143" s="251"/>
    </row>
    <row r="144" s="250" customFormat="1" spans="1:7">
      <c r="A144" s="251"/>
      <c r="B144" s="252"/>
      <c r="C144" s="253"/>
      <c r="D144" s="254"/>
      <c r="E144" s="255"/>
      <c r="G144" s="251"/>
    </row>
    <row r="145" s="250" customFormat="1" spans="1:7">
      <c r="A145" s="251"/>
      <c r="B145" s="252"/>
      <c r="C145" s="253"/>
      <c r="D145" s="254"/>
      <c r="E145" s="255"/>
      <c r="G145" s="251"/>
    </row>
    <row r="146" s="250" customFormat="1" spans="1:7">
      <c r="A146" s="251"/>
      <c r="B146" s="252"/>
      <c r="C146" s="253"/>
      <c r="D146" s="254"/>
      <c r="E146" s="255"/>
      <c r="G146" s="251"/>
    </row>
    <row r="147" s="250" customFormat="1" spans="1:7">
      <c r="A147" s="251"/>
      <c r="B147" s="252"/>
      <c r="C147" s="253"/>
      <c r="D147" s="254"/>
      <c r="E147" s="255"/>
      <c r="G147" s="251"/>
    </row>
    <row r="148" s="250" customFormat="1" spans="1:7">
      <c r="A148" s="251"/>
      <c r="B148" s="252"/>
      <c r="C148" s="253"/>
      <c r="D148" s="254"/>
      <c r="E148" s="255"/>
      <c r="G148" s="251"/>
    </row>
    <row r="149" s="250" customFormat="1" spans="1:7">
      <c r="A149" s="251"/>
      <c r="B149" s="252"/>
      <c r="C149" s="253"/>
      <c r="D149" s="254"/>
      <c r="E149" s="255"/>
      <c r="G149" s="251"/>
    </row>
    <row r="150" s="250" customFormat="1" spans="1:7">
      <c r="A150" s="251"/>
      <c r="B150" s="252"/>
      <c r="C150" s="253"/>
      <c r="D150" s="254"/>
      <c r="E150" s="255"/>
      <c r="G150" s="251"/>
    </row>
    <row r="151" s="250" customFormat="1" spans="1:7">
      <c r="A151" s="251"/>
      <c r="B151" s="252"/>
      <c r="C151" s="253"/>
      <c r="D151" s="254"/>
      <c r="E151" s="255"/>
      <c r="G151" s="251"/>
    </row>
    <row r="152" s="250" customFormat="1" spans="1:7">
      <c r="A152" s="251"/>
      <c r="B152" s="252"/>
      <c r="C152" s="253"/>
      <c r="D152" s="254"/>
      <c r="E152" s="255"/>
      <c r="G152" s="251"/>
    </row>
    <row r="153" s="250" customFormat="1" spans="1:7">
      <c r="A153" s="251"/>
      <c r="B153" s="252"/>
      <c r="C153" s="253"/>
      <c r="D153" s="254"/>
      <c r="E153" s="255"/>
      <c r="G153" s="251"/>
    </row>
    <row r="154" s="250" customFormat="1" spans="1:7">
      <c r="A154" s="251"/>
      <c r="B154" s="252"/>
      <c r="C154" s="253"/>
      <c r="D154" s="254"/>
      <c r="E154" s="255"/>
      <c r="G154" s="251"/>
    </row>
    <row r="155" s="250" customFormat="1" spans="1:7">
      <c r="A155" s="251"/>
      <c r="B155" s="252"/>
      <c r="C155" s="253"/>
      <c r="D155" s="254"/>
      <c r="E155" s="255"/>
      <c r="G155" s="251"/>
    </row>
    <row r="156" s="250" customFormat="1" spans="1:7">
      <c r="A156" s="251"/>
      <c r="B156" s="252"/>
      <c r="C156" s="253"/>
      <c r="D156" s="254"/>
      <c r="E156" s="255"/>
      <c r="G156" s="251"/>
    </row>
    <row r="157" s="250" customFormat="1" spans="1:7">
      <c r="A157" s="251"/>
      <c r="B157" s="252"/>
      <c r="C157" s="253"/>
      <c r="D157" s="254"/>
      <c r="E157" s="255"/>
      <c r="G157" s="251"/>
    </row>
    <row r="158" s="250" customFormat="1" spans="1:7">
      <c r="A158" s="251"/>
      <c r="B158" s="252"/>
      <c r="C158" s="253"/>
      <c r="D158" s="254"/>
      <c r="E158" s="255"/>
      <c r="G158" s="251"/>
    </row>
    <row r="159" s="250" customFormat="1" spans="1:7">
      <c r="A159" s="251"/>
      <c r="B159" s="252"/>
      <c r="C159" s="253"/>
      <c r="D159" s="254"/>
      <c r="E159" s="255"/>
      <c r="G159" s="251"/>
    </row>
    <row r="160" s="250" customFormat="1" spans="1:7">
      <c r="A160" s="251"/>
      <c r="B160" s="252"/>
      <c r="C160" s="253"/>
      <c r="D160" s="254"/>
      <c r="E160" s="255"/>
      <c r="G160" s="251"/>
    </row>
    <row r="161" s="250" customFormat="1" spans="1:7">
      <c r="A161" s="251"/>
      <c r="B161" s="252"/>
      <c r="C161" s="253"/>
      <c r="D161" s="254"/>
      <c r="E161" s="255"/>
      <c r="G161" s="251"/>
    </row>
    <row r="162" s="250" customFormat="1" spans="1:7">
      <c r="A162" s="251"/>
      <c r="B162" s="252"/>
      <c r="C162" s="253"/>
      <c r="D162" s="254"/>
      <c r="E162" s="255"/>
      <c r="G162" s="251"/>
    </row>
    <row r="163" s="250" customFormat="1" spans="1:7">
      <c r="A163" s="251"/>
      <c r="B163" s="252"/>
      <c r="C163" s="253"/>
      <c r="D163" s="254"/>
      <c r="E163" s="255"/>
      <c r="G163" s="251"/>
    </row>
    <row r="164" s="250" customFormat="1" spans="1:7">
      <c r="A164" s="251"/>
      <c r="B164" s="252"/>
      <c r="C164" s="253"/>
      <c r="D164" s="254"/>
      <c r="E164" s="255"/>
      <c r="G164" s="251"/>
    </row>
    <row r="165" s="250" customFormat="1" spans="1:7">
      <c r="A165" s="251"/>
      <c r="B165" s="252"/>
      <c r="C165" s="253"/>
      <c r="D165" s="254"/>
      <c r="E165" s="255"/>
      <c r="G165" s="251"/>
    </row>
    <row r="166" s="250" customFormat="1" spans="1:7">
      <c r="A166" s="251"/>
      <c r="B166" s="252"/>
      <c r="C166" s="253"/>
      <c r="D166" s="254"/>
      <c r="E166" s="255"/>
      <c r="G166" s="251"/>
    </row>
    <row r="167" s="250" customFormat="1" spans="1:7">
      <c r="A167" s="251"/>
      <c r="B167" s="252"/>
      <c r="C167" s="253"/>
      <c r="D167" s="254"/>
      <c r="E167" s="255"/>
      <c r="G167" s="251"/>
    </row>
    <row r="168" s="250" customFormat="1" spans="1:7">
      <c r="A168" s="251"/>
      <c r="B168" s="252"/>
      <c r="C168" s="253"/>
      <c r="D168" s="254"/>
      <c r="E168" s="255"/>
      <c r="G168" s="251"/>
    </row>
    <row r="169" s="250" customFormat="1" spans="1:8">
      <c r="A169" s="251"/>
      <c r="B169" s="252"/>
      <c r="C169" s="253"/>
      <c r="D169" s="254"/>
      <c r="E169" s="255"/>
      <c r="G169" s="251"/>
      <c r="H169" s="270"/>
    </row>
  </sheetData>
  <mergeCells count="92">
    <mergeCell ref="A134:F134"/>
    <mergeCell ref="A2:A3"/>
    <mergeCell ref="A5:A10"/>
    <mergeCell ref="A11:A14"/>
    <mergeCell ref="A15:A22"/>
    <mergeCell ref="A23:A27"/>
    <mergeCell ref="A28:A30"/>
    <mergeCell ref="A31:A33"/>
    <mergeCell ref="A34:A36"/>
    <mergeCell ref="A37:A39"/>
    <mergeCell ref="A40:A47"/>
    <mergeCell ref="A48:A50"/>
    <mergeCell ref="A51:A56"/>
    <mergeCell ref="A57:A58"/>
    <mergeCell ref="A59:A63"/>
    <mergeCell ref="A64:A68"/>
    <mergeCell ref="A69:A71"/>
    <mergeCell ref="A72:A77"/>
    <mergeCell ref="A78:A80"/>
    <mergeCell ref="A82:A86"/>
    <mergeCell ref="A87:A88"/>
    <mergeCell ref="A89:A92"/>
    <mergeCell ref="A93:A96"/>
    <mergeCell ref="A97:A103"/>
    <mergeCell ref="A104:A106"/>
    <mergeCell ref="A107:A112"/>
    <mergeCell ref="A113:A117"/>
    <mergeCell ref="A118:A119"/>
    <mergeCell ref="A120:A124"/>
    <mergeCell ref="A125:A129"/>
    <mergeCell ref="A130:A132"/>
    <mergeCell ref="B2:B3"/>
    <mergeCell ref="B5:B10"/>
    <mergeCell ref="B11:B14"/>
    <mergeCell ref="B15:B22"/>
    <mergeCell ref="B23:B27"/>
    <mergeCell ref="B28:B30"/>
    <mergeCell ref="B31:B33"/>
    <mergeCell ref="B34:B36"/>
    <mergeCell ref="B37:B39"/>
    <mergeCell ref="B40:B47"/>
    <mergeCell ref="B48:B50"/>
    <mergeCell ref="B51:B56"/>
    <mergeCell ref="B57:B58"/>
    <mergeCell ref="B59:B63"/>
    <mergeCell ref="B64:B68"/>
    <mergeCell ref="B69:B71"/>
    <mergeCell ref="B72:B77"/>
    <mergeCell ref="B78:B80"/>
    <mergeCell ref="B82:B86"/>
    <mergeCell ref="B87:B88"/>
    <mergeCell ref="B89:B92"/>
    <mergeCell ref="B93:B96"/>
    <mergeCell ref="B97:B103"/>
    <mergeCell ref="B104:B106"/>
    <mergeCell ref="B107:B112"/>
    <mergeCell ref="B113:B117"/>
    <mergeCell ref="B118:B119"/>
    <mergeCell ref="B120:B124"/>
    <mergeCell ref="B125:B129"/>
    <mergeCell ref="B130:B132"/>
    <mergeCell ref="G2:G3"/>
    <mergeCell ref="G5:G10"/>
    <mergeCell ref="G11:G14"/>
    <mergeCell ref="G15:G22"/>
    <mergeCell ref="G23:G27"/>
    <mergeCell ref="G28:G30"/>
    <mergeCell ref="G31:G33"/>
    <mergeCell ref="G34:G36"/>
    <mergeCell ref="G37:G39"/>
    <mergeCell ref="G40:G47"/>
    <mergeCell ref="G48:G50"/>
    <mergeCell ref="G51:G56"/>
    <mergeCell ref="G57:G58"/>
    <mergeCell ref="G59:G63"/>
    <mergeCell ref="G64:G68"/>
    <mergeCell ref="G69:G71"/>
    <mergeCell ref="G72:G77"/>
    <mergeCell ref="G78:G80"/>
    <mergeCell ref="G82:G86"/>
    <mergeCell ref="G87:G88"/>
    <mergeCell ref="G89:G92"/>
    <mergeCell ref="G93:G96"/>
    <mergeCell ref="G97:G103"/>
    <mergeCell ref="G104:G106"/>
    <mergeCell ref="G107:G112"/>
    <mergeCell ref="G113:G117"/>
    <mergeCell ref="G118:G119"/>
    <mergeCell ref="G120:G124"/>
    <mergeCell ref="G125:G129"/>
    <mergeCell ref="G130:G132"/>
    <mergeCell ref="N66:N6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zoomScale="85" zoomScaleNormal="85" topLeftCell="D1" workbookViewId="0">
      <pane ySplit="1" topLeftCell="A10" activePane="bottomLeft" state="frozen"/>
      <selection/>
      <selection pane="bottomLeft" activeCell="E15" sqref="E15:G15"/>
    </sheetView>
  </sheetViews>
  <sheetFormatPr defaultColWidth="9.140625" defaultRowHeight="16.8" outlineLevelCol="6"/>
  <cols>
    <col min="1" max="1" width="15.25" style="12"/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23" t="s">
        <v>0</v>
      </c>
      <c r="B1" s="15" t="s">
        <v>81</v>
      </c>
      <c r="C1" s="15" t="s">
        <v>82</v>
      </c>
      <c r="D1" s="15" t="s">
        <v>83</v>
      </c>
      <c r="E1" s="15" t="s">
        <v>84</v>
      </c>
      <c r="F1" s="15" t="s">
        <v>3</v>
      </c>
      <c r="G1" s="15" t="s">
        <v>5</v>
      </c>
    </row>
    <row r="2" ht="134.5" customHeight="1" spans="1:7">
      <c r="A2" s="244">
        <v>46024</v>
      </c>
      <c r="B2" s="145">
        <v>11724</v>
      </c>
      <c r="C2" s="82" t="s">
        <v>85</v>
      </c>
      <c r="D2" s="18">
        <v>20</v>
      </c>
      <c r="E2" s="4"/>
      <c r="F2" s="248">
        <v>13000</v>
      </c>
      <c r="G2" s="248">
        <f>SUM(D2*F2)</f>
        <v>260000</v>
      </c>
    </row>
    <row r="3" ht="135.85" customHeight="1" spans="1:7">
      <c r="A3" s="244">
        <v>46026</v>
      </c>
      <c r="B3" s="145">
        <v>12742</v>
      </c>
      <c r="C3" s="82" t="s">
        <v>85</v>
      </c>
      <c r="D3" s="18">
        <v>20</v>
      </c>
      <c r="E3" s="4"/>
      <c r="F3" s="248">
        <v>12000</v>
      </c>
      <c r="G3" s="248">
        <f t="shared" ref="G3:G14" si="0">SUM(D3*F3)</f>
        <v>240000</v>
      </c>
    </row>
    <row r="4" ht="143.35" customHeight="1" spans="1:7">
      <c r="A4" s="244">
        <v>46029</v>
      </c>
      <c r="B4" s="145">
        <v>11764</v>
      </c>
      <c r="C4" s="82" t="s">
        <v>85</v>
      </c>
      <c r="D4" s="18">
        <v>15</v>
      </c>
      <c r="E4" s="4"/>
      <c r="F4" s="248">
        <v>12000</v>
      </c>
      <c r="G4" s="248">
        <f t="shared" si="0"/>
        <v>180000</v>
      </c>
    </row>
    <row r="5" ht="142.8" customHeight="1" spans="1:7">
      <c r="A5" s="244">
        <v>46032</v>
      </c>
      <c r="B5" s="145">
        <v>12801</v>
      </c>
      <c r="C5" s="82" t="s">
        <v>85</v>
      </c>
      <c r="D5" s="18">
        <v>15</v>
      </c>
      <c r="E5" s="4"/>
      <c r="F5" s="248">
        <v>12000</v>
      </c>
      <c r="G5" s="248">
        <f t="shared" si="0"/>
        <v>180000</v>
      </c>
    </row>
    <row r="6" ht="141.25" customHeight="1" spans="1:7">
      <c r="A6" s="244">
        <v>46034</v>
      </c>
      <c r="B6" s="145">
        <v>11830</v>
      </c>
      <c r="C6" s="82" t="s">
        <v>85</v>
      </c>
      <c r="D6" s="18">
        <v>15</v>
      </c>
      <c r="E6" s="4"/>
      <c r="F6" s="248">
        <v>13000</v>
      </c>
      <c r="G6" s="248">
        <f t="shared" si="0"/>
        <v>195000</v>
      </c>
    </row>
    <row r="7" ht="147.3" customHeight="1" spans="1:7">
      <c r="A7" s="244">
        <v>46037</v>
      </c>
      <c r="B7" s="145">
        <v>12883</v>
      </c>
      <c r="C7" s="82" t="s">
        <v>85</v>
      </c>
      <c r="D7" s="18">
        <v>20</v>
      </c>
      <c r="E7" s="4"/>
      <c r="F7" s="248">
        <v>13000</v>
      </c>
      <c r="G7" s="248">
        <f t="shared" si="0"/>
        <v>260000</v>
      </c>
    </row>
    <row r="8" ht="140.95" customHeight="1" spans="1:7">
      <c r="A8" s="244">
        <v>46040</v>
      </c>
      <c r="B8" s="145">
        <v>13975</v>
      </c>
      <c r="C8" s="82" t="s">
        <v>85</v>
      </c>
      <c r="D8" s="18">
        <v>15</v>
      </c>
      <c r="E8" s="4"/>
      <c r="F8" s="248">
        <v>12000</v>
      </c>
      <c r="G8" s="248">
        <f t="shared" si="0"/>
        <v>180000</v>
      </c>
    </row>
    <row r="9" ht="141.3" customHeight="1" spans="1:7">
      <c r="A9" s="244">
        <v>46043</v>
      </c>
      <c r="B9" s="145">
        <v>12980</v>
      </c>
      <c r="C9" s="82" t="s">
        <v>85</v>
      </c>
      <c r="D9" s="18">
        <v>15</v>
      </c>
      <c r="E9" s="4"/>
      <c r="F9" s="248">
        <v>13000</v>
      </c>
      <c r="G9" s="248">
        <f t="shared" si="0"/>
        <v>195000</v>
      </c>
    </row>
    <row r="10" ht="140.85" customHeight="1" spans="1:7">
      <c r="A10" s="244">
        <v>46045</v>
      </c>
      <c r="B10" s="145">
        <v>13920</v>
      </c>
      <c r="C10" s="82" t="s">
        <v>85</v>
      </c>
      <c r="D10" s="18">
        <v>20</v>
      </c>
      <c r="E10" s="4"/>
      <c r="F10" s="248">
        <v>13000</v>
      </c>
      <c r="G10" s="248">
        <f t="shared" si="0"/>
        <v>260000</v>
      </c>
    </row>
    <row r="11" ht="140.9" customHeight="1" spans="1:7">
      <c r="A11" s="244">
        <v>46047</v>
      </c>
      <c r="B11" s="145">
        <v>12010</v>
      </c>
      <c r="C11" s="82" t="s">
        <v>85</v>
      </c>
      <c r="D11" s="18">
        <v>20</v>
      </c>
      <c r="E11" s="4"/>
      <c r="F11" s="248">
        <v>12000</v>
      </c>
      <c r="G11" s="248">
        <f t="shared" si="0"/>
        <v>240000</v>
      </c>
    </row>
    <row r="12" ht="141.35" customHeight="1" spans="1:7">
      <c r="A12" s="244">
        <v>46050</v>
      </c>
      <c r="B12" s="145">
        <v>12132</v>
      </c>
      <c r="C12" s="82" t="s">
        <v>85</v>
      </c>
      <c r="D12" s="18">
        <v>20</v>
      </c>
      <c r="E12" s="4"/>
      <c r="F12" s="248">
        <v>13000</v>
      </c>
      <c r="G12" s="248">
        <f t="shared" si="0"/>
        <v>260000</v>
      </c>
    </row>
    <row r="13" ht="137.85" customHeight="1" spans="1:7">
      <c r="A13" s="244">
        <v>46052</v>
      </c>
      <c r="B13" s="145">
        <v>12218</v>
      </c>
      <c r="C13" s="82" t="s">
        <v>85</v>
      </c>
      <c r="D13" s="18">
        <v>20</v>
      </c>
      <c r="E13" s="4"/>
      <c r="F13" s="248">
        <v>12000</v>
      </c>
      <c r="G13" s="248">
        <f t="shared" si="0"/>
        <v>240000</v>
      </c>
    </row>
    <row r="14" ht="109.9" customHeight="1" spans="1:7">
      <c r="A14" s="244"/>
      <c r="B14" s="145"/>
      <c r="C14" s="82"/>
      <c r="D14" s="18"/>
      <c r="E14" s="4"/>
      <c r="F14" s="248"/>
      <c r="G14" s="248">
        <f t="shared" si="0"/>
        <v>0</v>
      </c>
    </row>
    <row r="15" ht="26" spans="1:7">
      <c r="A15" s="245" t="s">
        <v>63</v>
      </c>
      <c r="B15" s="246"/>
      <c r="C15" s="246"/>
      <c r="D15" s="247"/>
      <c r="E15" s="249">
        <f>SUM(G2:G14)</f>
        <v>2690000</v>
      </c>
      <c r="F15" s="249"/>
      <c r="G15" s="249"/>
    </row>
    <row r="16" ht="140" customHeight="1"/>
    <row r="17" ht="140" customHeight="1"/>
    <row r="18" ht="140" customHeight="1"/>
    <row r="19" ht="140" customHeight="1"/>
    <row r="20" ht="140" customHeight="1"/>
  </sheetData>
  <mergeCells count="2">
    <mergeCell ref="A15:C15"/>
    <mergeCell ref="E15:G15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82" zoomScaleNormal="82" topLeftCell="E1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style="13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4" t="s">
        <v>0</v>
      </c>
      <c r="B1" s="15" t="s">
        <v>81</v>
      </c>
      <c r="C1" s="15" t="s">
        <v>82</v>
      </c>
      <c r="D1" s="15" t="s">
        <v>86</v>
      </c>
      <c r="E1" s="15" t="s">
        <v>84</v>
      </c>
      <c r="F1" s="15" t="s">
        <v>87</v>
      </c>
      <c r="G1" s="15" t="s">
        <v>4</v>
      </c>
      <c r="H1" s="15" t="s">
        <v>5</v>
      </c>
    </row>
    <row r="2" ht="231.05" customHeight="1" spans="1:8">
      <c r="A2" s="236">
        <v>46037</v>
      </c>
      <c r="B2" s="236" t="s">
        <v>88</v>
      </c>
      <c r="C2" s="17" t="s">
        <v>89</v>
      </c>
      <c r="D2" s="18">
        <v>2</v>
      </c>
      <c r="E2" s="68"/>
      <c r="F2" s="25">
        <v>500000</v>
      </c>
      <c r="G2" s="62">
        <f>D2*F2</f>
        <v>1000000</v>
      </c>
      <c r="H2" s="62">
        <f>SUM(D2*F2)</f>
        <v>1000000</v>
      </c>
    </row>
    <row r="3" ht="192" customHeight="1" spans="1:8">
      <c r="A3" s="236">
        <v>46037</v>
      </c>
      <c r="B3" s="236" t="s">
        <v>88</v>
      </c>
      <c r="C3" s="17" t="s">
        <v>89</v>
      </c>
      <c r="D3" s="18">
        <v>2</v>
      </c>
      <c r="E3" s="68"/>
      <c r="F3" s="25">
        <v>500000</v>
      </c>
      <c r="G3" s="62">
        <f>D3*F3</f>
        <v>1000000</v>
      </c>
      <c r="H3" s="62">
        <f>SUM(D3*F3)</f>
        <v>1000000</v>
      </c>
    </row>
    <row r="4" ht="70" customHeight="1" spans="1:8">
      <c r="A4" s="237"/>
      <c r="B4" s="237"/>
      <c r="C4" s="238"/>
      <c r="D4" s="18"/>
      <c r="E4" s="230"/>
      <c r="F4" s="243"/>
      <c r="G4" s="243">
        <f>D4*F4</f>
        <v>0</v>
      </c>
      <c r="H4" s="243"/>
    </row>
    <row r="5" ht="70" customHeight="1" spans="1:8">
      <c r="A5" s="237"/>
      <c r="B5" s="237"/>
      <c r="C5" s="238"/>
      <c r="D5" s="18"/>
      <c r="E5" s="230"/>
      <c r="F5" s="243"/>
      <c r="G5" s="243">
        <f>D5*F5</f>
        <v>0</v>
      </c>
      <c r="H5" s="243"/>
    </row>
    <row r="6" ht="151.95" customHeight="1" spans="1:8">
      <c r="A6" s="239"/>
      <c r="B6" s="239"/>
      <c r="C6" s="240"/>
      <c r="D6" s="18"/>
      <c r="E6" s="102"/>
      <c r="F6" s="25"/>
      <c r="G6" s="62">
        <f>D6*F6</f>
        <v>0</v>
      </c>
      <c r="H6" s="63">
        <f>SUM(G6:G6)</f>
        <v>0</v>
      </c>
    </row>
    <row r="7" spans="1:8">
      <c r="A7" s="20"/>
      <c r="B7" s="241"/>
      <c r="C7" s="242"/>
      <c r="D7" s="242"/>
      <c r="E7" s="5"/>
      <c r="F7" s="5"/>
      <c r="G7" s="5"/>
      <c r="H7" s="5">
        <f>SUM(H2:H6)</f>
        <v>2000000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1">
    <mergeCell ref="A7:C7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topLeftCell="F1" workbookViewId="0">
      <pane ySplit="1" topLeftCell="A7" activePane="bottomLeft" state="frozen"/>
      <selection/>
      <selection pane="bottomLeft" activeCell="F16" sqref="F16:J16"/>
    </sheetView>
  </sheetViews>
  <sheetFormatPr defaultColWidth="9.140625" defaultRowHeight="16.8"/>
  <cols>
    <col min="1" max="1" width="20.515625" style="13" customWidth="1"/>
    <col min="2" max="2" width="36.5703125" style="13" customWidth="1"/>
    <col min="3" max="3" width="51.9453125" customWidth="1"/>
    <col min="4" max="4" width="16.140625" style="13" customWidth="1"/>
    <col min="5" max="5" width="23.140625" customWidth="1"/>
    <col min="6" max="6" width="33" customWidth="1"/>
    <col min="7" max="7" width="30.6484375" customWidth="1"/>
    <col min="8" max="8" width="24.921875" style="208" customWidth="1"/>
    <col min="9" max="9" width="24.921875" customWidth="1"/>
    <col min="10" max="10" width="48.2109375" customWidth="1"/>
    <col min="11" max="11" width="12.859375"/>
  </cols>
  <sheetData>
    <row r="1" s="207" customFormat="1" ht="34" customHeight="1" spans="1:10">
      <c r="A1" s="209" t="s">
        <v>0</v>
      </c>
      <c r="B1" s="209" t="s">
        <v>81</v>
      </c>
      <c r="C1" s="209" t="s">
        <v>82</v>
      </c>
      <c r="D1" s="209" t="s">
        <v>86</v>
      </c>
      <c r="E1" s="209" t="s">
        <v>3</v>
      </c>
      <c r="F1" s="209" t="s">
        <v>90</v>
      </c>
      <c r="G1" s="209" t="s">
        <v>87</v>
      </c>
      <c r="H1" s="209" t="s">
        <v>65</v>
      </c>
      <c r="I1" s="209" t="s">
        <v>5</v>
      </c>
      <c r="J1" s="209" t="s">
        <v>91</v>
      </c>
    </row>
    <row r="2" ht="409.5" customHeight="1" spans="1:10">
      <c r="A2" s="210">
        <v>46025</v>
      </c>
      <c r="B2" s="211" t="s">
        <v>92</v>
      </c>
      <c r="C2" s="212" t="s">
        <v>93</v>
      </c>
      <c r="D2" s="202">
        <v>3</v>
      </c>
      <c r="E2" s="223">
        <v>246000</v>
      </c>
      <c r="F2" s="223">
        <v>0</v>
      </c>
      <c r="G2" s="223">
        <f t="shared" ref="G2:G15" si="0">E2-F2</f>
        <v>246000</v>
      </c>
      <c r="H2" s="223">
        <f t="shared" ref="H2:H8" si="1">D2*G2</f>
        <v>738000</v>
      </c>
      <c r="I2" s="223">
        <f>SUM(H2)</f>
        <v>738000</v>
      </c>
      <c r="J2" s="230"/>
    </row>
    <row r="3" ht="386.45" customHeight="1" spans="1:10">
      <c r="A3" s="210">
        <v>46036</v>
      </c>
      <c r="B3" s="211" t="s">
        <v>94</v>
      </c>
      <c r="C3" s="212" t="s">
        <v>93</v>
      </c>
      <c r="D3" s="202">
        <v>3</v>
      </c>
      <c r="E3" s="223">
        <v>246000</v>
      </c>
      <c r="F3" s="223"/>
      <c r="G3" s="223">
        <f t="shared" si="0"/>
        <v>246000</v>
      </c>
      <c r="H3" s="223">
        <f t="shared" si="1"/>
        <v>738000</v>
      </c>
      <c r="I3" s="223">
        <f>SUM(H3)</f>
        <v>738000</v>
      </c>
      <c r="J3" s="230"/>
    </row>
    <row r="4" ht="200" customHeight="1" spans="1:10">
      <c r="A4" s="213">
        <v>46037</v>
      </c>
      <c r="B4" s="214" t="s">
        <v>95</v>
      </c>
      <c r="C4" s="215" t="s">
        <v>96</v>
      </c>
      <c r="D4" s="216">
        <v>5</v>
      </c>
      <c r="E4" s="224">
        <v>370000</v>
      </c>
      <c r="F4" s="225">
        <f>E4*10%</f>
        <v>37000</v>
      </c>
      <c r="G4" s="224">
        <f t="shared" si="0"/>
        <v>333000</v>
      </c>
      <c r="H4" s="226">
        <f t="shared" si="1"/>
        <v>1665000</v>
      </c>
      <c r="I4" s="231">
        <f>SUM(H4:H5)</f>
        <v>1980000</v>
      </c>
      <c r="J4" s="102"/>
    </row>
    <row r="5" ht="200" customHeight="1" spans="1:10">
      <c r="A5" s="217"/>
      <c r="B5" s="218"/>
      <c r="C5" s="201" t="s">
        <v>97</v>
      </c>
      <c r="D5" s="202">
        <v>1</v>
      </c>
      <c r="E5" s="225">
        <v>350000</v>
      </c>
      <c r="F5" s="225">
        <f t="shared" ref="F2:F15" si="2">E5*10%</f>
        <v>35000</v>
      </c>
      <c r="G5" s="225">
        <f t="shared" si="0"/>
        <v>315000</v>
      </c>
      <c r="H5" s="223">
        <f t="shared" si="1"/>
        <v>315000</v>
      </c>
      <c r="I5" s="232"/>
      <c r="J5" s="104"/>
    </row>
    <row r="6" ht="361" customHeight="1" spans="1:10">
      <c r="A6" s="210">
        <v>46048</v>
      </c>
      <c r="B6" s="211" t="s">
        <v>98</v>
      </c>
      <c r="C6" s="201" t="s">
        <v>99</v>
      </c>
      <c r="D6" s="202">
        <v>3</v>
      </c>
      <c r="E6" s="225">
        <v>295000</v>
      </c>
      <c r="F6" s="225">
        <f t="shared" si="2"/>
        <v>29500</v>
      </c>
      <c r="G6" s="225">
        <f t="shared" si="0"/>
        <v>265500</v>
      </c>
      <c r="H6" s="223">
        <f t="shared" si="1"/>
        <v>796500</v>
      </c>
      <c r="I6" s="225">
        <f>SUM(H6)</f>
        <v>796500</v>
      </c>
      <c r="J6" s="19"/>
    </row>
    <row r="7" ht="409.5" customHeight="1" spans="1:10">
      <c r="A7" s="210">
        <v>46049</v>
      </c>
      <c r="B7" s="211" t="s">
        <v>100</v>
      </c>
      <c r="C7" s="212" t="s">
        <v>101</v>
      </c>
      <c r="D7" s="202">
        <v>3</v>
      </c>
      <c r="E7" s="223">
        <v>385000</v>
      </c>
      <c r="F7" s="223">
        <f t="shared" si="2"/>
        <v>38500</v>
      </c>
      <c r="G7" s="223">
        <f t="shared" si="0"/>
        <v>346500</v>
      </c>
      <c r="H7" s="223">
        <f t="shared" si="1"/>
        <v>1039500</v>
      </c>
      <c r="I7" s="223">
        <f>SUM(H7:H9)</f>
        <v>2101500</v>
      </c>
      <c r="J7" s="230"/>
    </row>
    <row r="8" ht="403.8" customHeight="1" spans="1:10">
      <c r="A8" s="210">
        <v>46052</v>
      </c>
      <c r="B8" s="211" t="s">
        <v>102</v>
      </c>
      <c r="C8" s="212" t="s">
        <v>99</v>
      </c>
      <c r="D8" s="202">
        <v>4</v>
      </c>
      <c r="E8" s="223">
        <v>295000</v>
      </c>
      <c r="F8" s="223">
        <f t="shared" si="2"/>
        <v>29500</v>
      </c>
      <c r="G8" s="223">
        <f t="shared" si="0"/>
        <v>265500</v>
      </c>
      <c r="H8" s="223">
        <f t="shared" si="1"/>
        <v>1062000</v>
      </c>
      <c r="I8" s="223">
        <f t="shared" ref="I8:I15" si="3">SUM(H8)</f>
        <v>1062000</v>
      </c>
      <c r="J8" s="230"/>
    </row>
    <row r="9" ht="26" spans="1:10">
      <c r="A9" s="210"/>
      <c r="B9" s="211"/>
      <c r="C9" s="212"/>
      <c r="D9" s="202"/>
      <c r="E9" s="223"/>
      <c r="F9" s="223">
        <f t="shared" si="2"/>
        <v>0</v>
      </c>
      <c r="G9" s="223">
        <f t="shared" si="0"/>
        <v>0</v>
      </c>
      <c r="H9" s="227">
        <f t="shared" ref="H9:H15" si="4">SUM(D9*G9)</f>
        <v>0</v>
      </c>
      <c r="I9" s="233">
        <f t="shared" si="3"/>
        <v>0</v>
      </c>
      <c r="J9" s="230"/>
    </row>
    <row r="10" ht="26" spans="1:10">
      <c r="A10" s="211"/>
      <c r="B10" s="219"/>
      <c r="C10" s="220"/>
      <c r="D10" s="202"/>
      <c r="E10" s="225"/>
      <c r="F10" s="225">
        <f t="shared" si="2"/>
        <v>0</v>
      </c>
      <c r="G10" s="225">
        <f t="shared" si="0"/>
        <v>0</v>
      </c>
      <c r="H10" s="227">
        <f t="shared" si="4"/>
        <v>0</v>
      </c>
      <c r="I10" s="233">
        <f t="shared" si="3"/>
        <v>0</v>
      </c>
      <c r="J10" s="234"/>
    </row>
    <row r="11" ht="26" spans="1:10">
      <c r="A11" s="211"/>
      <c r="B11" s="219"/>
      <c r="C11" s="220"/>
      <c r="D11" s="202"/>
      <c r="E11" s="225"/>
      <c r="F11" s="225">
        <f t="shared" si="2"/>
        <v>0</v>
      </c>
      <c r="G11" s="225">
        <f t="shared" si="0"/>
        <v>0</v>
      </c>
      <c r="H11" s="227">
        <f t="shared" si="4"/>
        <v>0</v>
      </c>
      <c r="I11" s="233">
        <f t="shared" si="3"/>
        <v>0</v>
      </c>
      <c r="J11" s="19"/>
    </row>
    <row r="12" ht="26" spans="1:10">
      <c r="A12" s="221"/>
      <c r="B12" s="202"/>
      <c r="C12" s="202"/>
      <c r="D12" s="202"/>
      <c r="E12" s="228"/>
      <c r="F12" s="225">
        <f t="shared" si="2"/>
        <v>0</v>
      </c>
      <c r="G12" s="225">
        <f t="shared" si="0"/>
        <v>0</v>
      </c>
      <c r="H12" s="227">
        <f t="shared" si="4"/>
        <v>0</v>
      </c>
      <c r="I12" s="233">
        <f t="shared" si="3"/>
        <v>0</v>
      </c>
      <c r="J12" s="235"/>
    </row>
    <row r="13" ht="26" spans="1:10">
      <c r="A13" s="221"/>
      <c r="B13" s="202"/>
      <c r="C13" s="202"/>
      <c r="D13" s="202"/>
      <c r="E13" s="228"/>
      <c r="F13" s="225">
        <f t="shared" si="2"/>
        <v>0</v>
      </c>
      <c r="G13" s="225">
        <f t="shared" si="0"/>
        <v>0</v>
      </c>
      <c r="H13" s="227">
        <f t="shared" si="4"/>
        <v>0</v>
      </c>
      <c r="I13" s="233">
        <f t="shared" si="3"/>
        <v>0</v>
      </c>
      <c r="J13" s="235"/>
    </row>
    <row r="14" s="208" customFormat="1" ht="26" spans="1:10">
      <c r="A14" s="221"/>
      <c r="B14" s="202"/>
      <c r="C14" s="202"/>
      <c r="D14" s="202"/>
      <c r="E14" s="228"/>
      <c r="F14" s="225">
        <f t="shared" si="2"/>
        <v>0</v>
      </c>
      <c r="G14" s="225">
        <f t="shared" si="0"/>
        <v>0</v>
      </c>
      <c r="H14" s="227">
        <f t="shared" si="4"/>
        <v>0</v>
      </c>
      <c r="I14" s="233">
        <f t="shared" si="3"/>
        <v>0</v>
      </c>
      <c r="J14" s="235"/>
    </row>
    <row r="15" ht="26" spans="1:10">
      <c r="A15" s="221"/>
      <c r="B15" s="202"/>
      <c r="C15" s="202"/>
      <c r="D15" s="202"/>
      <c r="E15" s="228"/>
      <c r="F15" s="225">
        <f t="shared" si="2"/>
        <v>0</v>
      </c>
      <c r="G15" s="225">
        <f t="shared" si="0"/>
        <v>0</v>
      </c>
      <c r="H15" s="227">
        <f t="shared" si="4"/>
        <v>0</v>
      </c>
      <c r="I15" s="233">
        <f t="shared" si="3"/>
        <v>0</v>
      </c>
      <c r="J15" s="235"/>
    </row>
    <row r="16" ht="37.2" spans="1:10">
      <c r="A16" s="222" t="s">
        <v>5</v>
      </c>
      <c r="B16" s="222"/>
      <c r="C16" s="222"/>
      <c r="D16" s="222"/>
      <c r="E16" s="222"/>
      <c r="F16" s="229">
        <f>SUM(I2:I15)</f>
        <v>7416000</v>
      </c>
      <c r="G16" s="229"/>
      <c r="H16" s="229"/>
      <c r="I16" s="229"/>
      <c r="J16" s="229"/>
    </row>
  </sheetData>
  <mergeCells count="6">
    <mergeCell ref="A16:E16"/>
    <mergeCell ref="F16:J16"/>
    <mergeCell ref="A4:A5"/>
    <mergeCell ref="B4:B5"/>
    <mergeCell ref="I4:I5"/>
    <mergeCell ref="J4:J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topLeftCell="E1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style="196" customWidth="1"/>
    <col min="5" max="5" width="60.2578125" customWidth="1"/>
    <col min="6" max="7" width="30.6484375" customWidth="1"/>
  </cols>
  <sheetData>
    <row r="1" ht="34" customHeight="1" spans="1:7">
      <c r="A1" s="197" t="s">
        <v>0</v>
      </c>
      <c r="B1" s="197" t="s">
        <v>81</v>
      </c>
      <c r="C1" s="197" t="s">
        <v>82</v>
      </c>
      <c r="D1" s="198" t="s">
        <v>86</v>
      </c>
      <c r="E1" s="197" t="s">
        <v>84</v>
      </c>
      <c r="F1" s="197" t="s">
        <v>3</v>
      </c>
      <c r="G1" s="197" t="s">
        <v>5</v>
      </c>
    </row>
    <row r="2" ht="408" customHeight="1" spans="1:7">
      <c r="A2" s="199">
        <v>46036</v>
      </c>
      <c r="B2" s="200" t="s">
        <v>103</v>
      </c>
      <c r="C2" s="201" t="s">
        <v>104</v>
      </c>
      <c r="D2" s="202">
        <v>2</v>
      </c>
      <c r="E2" s="19"/>
      <c r="F2" s="206">
        <v>655000</v>
      </c>
      <c r="G2" s="206">
        <f>F2*D2</f>
        <v>1310000</v>
      </c>
    </row>
    <row r="3" ht="35" customHeight="1" spans="1:7">
      <c r="A3" s="203" t="s">
        <v>5</v>
      </c>
      <c r="B3" s="203"/>
      <c r="C3" s="204"/>
      <c r="D3" s="205"/>
      <c r="E3" s="36">
        <f>SUM(G2)</f>
        <v>1310000</v>
      </c>
      <c r="F3" s="38"/>
      <c r="G3" s="39"/>
    </row>
  </sheetData>
  <mergeCells count="2">
    <mergeCell ref="A3:C3"/>
    <mergeCell ref="E3:G3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zoomScale="59" zoomScaleNormal="59" topLeftCell="E5" workbookViewId="0">
      <selection activeCell="F17" sqref="F17:H17"/>
    </sheetView>
  </sheetViews>
  <sheetFormatPr defaultColWidth="9.140625" defaultRowHeight="23.2" outlineLevelCol="7"/>
  <cols>
    <col min="1" max="1" width="17" style="168" customWidth="1"/>
    <col min="2" max="2" width="18" style="169" customWidth="1"/>
    <col min="3" max="3" width="24.2890625" style="169" customWidth="1"/>
    <col min="4" max="4" width="12.7265625" style="169" customWidth="1"/>
    <col min="5" max="5" width="45.203125" style="169" customWidth="1"/>
    <col min="6" max="7" width="29.0703125" style="169" customWidth="1"/>
    <col min="8" max="8" width="23.1171875" style="169" customWidth="1"/>
    <col min="9" max="12" width="9.140625" style="169"/>
    <col min="13" max="13" width="13.140625" style="169" customWidth="1"/>
    <col min="14" max="16384" width="9.140625" style="169"/>
  </cols>
  <sheetData>
    <row r="1" ht="34" customHeight="1" spans="1:8">
      <c r="A1" s="170" t="s">
        <v>0</v>
      </c>
      <c r="B1" s="171" t="s">
        <v>81</v>
      </c>
      <c r="C1" s="171" t="s">
        <v>82</v>
      </c>
      <c r="D1" s="171" t="s">
        <v>86</v>
      </c>
      <c r="E1" s="171" t="s">
        <v>84</v>
      </c>
      <c r="F1" s="171" t="s">
        <v>3</v>
      </c>
      <c r="G1" s="171" t="s">
        <v>65</v>
      </c>
      <c r="H1" s="171" t="s">
        <v>5</v>
      </c>
    </row>
    <row r="2" ht="130" customHeight="1" spans="1:8">
      <c r="A2" s="172">
        <v>46031</v>
      </c>
      <c r="B2" s="172" t="s">
        <v>105</v>
      </c>
      <c r="C2" s="173" t="s">
        <v>106</v>
      </c>
      <c r="D2" s="174">
        <v>3</v>
      </c>
      <c r="E2" s="181"/>
      <c r="F2" s="182">
        <v>100000</v>
      </c>
      <c r="G2" s="183">
        <f>D2*F2</f>
        <v>300000</v>
      </c>
      <c r="H2" s="184">
        <f>SUM(G2:G4)</f>
        <v>700000</v>
      </c>
    </row>
    <row r="3" ht="130" customHeight="1" spans="1:8">
      <c r="A3" s="175"/>
      <c r="B3" s="175"/>
      <c r="C3" s="173" t="s">
        <v>107</v>
      </c>
      <c r="D3" s="174">
        <v>2</v>
      </c>
      <c r="E3" s="181"/>
      <c r="F3" s="182">
        <v>100000</v>
      </c>
      <c r="G3" s="183">
        <f>D3*F3</f>
        <v>200000</v>
      </c>
      <c r="H3" s="185"/>
    </row>
    <row r="4" ht="130" customHeight="1" spans="1:8">
      <c r="A4" s="175"/>
      <c r="B4" s="175"/>
      <c r="C4" s="173" t="s">
        <v>108</v>
      </c>
      <c r="D4" s="174">
        <v>2</v>
      </c>
      <c r="E4" s="181"/>
      <c r="F4" s="182">
        <v>100000</v>
      </c>
      <c r="G4" s="183">
        <f>D4*F4</f>
        <v>200000</v>
      </c>
      <c r="H4" s="185"/>
    </row>
    <row r="5" ht="35" customHeight="1" spans="1:8">
      <c r="A5" s="176" t="s">
        <v>4</v>
      </c>
      <c r="B5" s="176"/>
      <c r="C5" s="176"/>
      <c r="D5" s="174">
        <f>SUM(D2:D4)</f>
        <v>7</v>
      </c>
      <c r="E5" s="186"/>
      <c r="F5" s="187" t="s">
        <v>109</v>
      </c>
      <c r="G5" s="187"/>
      <c r="H5" s="187">
        <f>H2*11%</f>
        <v>77000</v>
      </c>
    </row>
    <row r="6" ht="35" customHeight="1" spans="1:8">
      <c r="A6" s="176" t="s">
        <v>5</v>
      </c>
      <c r="B6" s="176"/>
      <c r="C6" s="176"/>
      <c r="D6" s="174"/>
      <c r="E6" s="188">
        <f>SUM(H2:H5)</f>
        <v>777000</v>
      </c>
      <c r="F6" s="189"/>
      <c r="G6" s="189"/>
      <c r="H6" s="190"/>
    </row>
    <row r="7" ht="409.5" customHeight="1" spans="1:8">
      <c r="A7" s="172">
        <v>46034</v>
      </c>
      <c r="B7" s="172" t="s">
        <v>110</v>
      </c>
      <c r="C7" s="173" t="s">
        <v>111</v>
      </c>
      <c r="D7" s="174">
        <v>2</v>
      </c>
      <c r="E7" s="181"/>
      <c r="F7" s="182">
        <v>100000</v>
      </c>
      <c r="G7" s="183">
        <f>D7*F7</f>
        <v>200000</v>
      </c>
      <c r="H7" s="184">
        <f>SUM(G7:G7)</f>
        <v>200000</v>
      </c>
    </row>
    <row r="8" spans="1:8">
      <c r="A8" s="176" t="s">
        <v>4</v>
      </c>
      <c r="B8" s="176"/>
      <c r="C8" s="176"/>
      <c r="D8" s="174">
        <f>SUM(D7:D7)</f>
        <v>2</v>
      </c>
      <c r="E8" s="186"/>
      <c r="F8" s="187" t="s">
        <v>109</v>
      </c>
      <c r="G8" s="187"/>
      <c r="H8" s="187">
        <f>H7*11%</f>
        <v>22000</v>
      </c>
    </row>
    <row r="9" ht="35" customHeight="1" spans="1:8">
      <c r="A9" s="176" t="s">
        <v>5</v>
      </c>
      <c r="B9" s="176"/>
      <c r="C9" s="176"/>
      <c r="D9" s="174"/>
      <c r="E9" s="188">
        <f>SUM(H7:H8)</f>
        <v>222000</v>
      </c>
      <c r="F9" s="189"/>
      <c r="G9" s="189"/>
      <c r="H9" s="190"/>
    </row>
    <row r="10" ht="85" customHeight="1" spans="1:8">
      <c r="A10" s="172">
        <v>46036</v>
      </c>
      <c r="B10" s="172" t="s">
        <v>112</v>
      </c>
      <c r="C10" s="173" t="s">
        <v>113</v>
      </c>
      <c r="D10" s="174">
        <v>3</v>
      </c>
      <c r="E10" s="181"/>
      <c r="F10" s="182">
        <v>100000</v>
      </c>
      <c r="G10" s="183">
        <f t="shared" ref="G10:G14" si="0">D10*F10</f>
        <v>300000</v>
      </c>
      <c r="H10" s="184">
        <f>SUM(G10:G14)</f>
        <v>1100000</v>
      </c>
    </row>
    <row r="11" ht="85" customHeight="1" spans="1:8">
      <c r="A11" s="175"/>
      <c r="B11" s="175"/>
      <c r="C11" s="173" t="s">
        <v>114</v>
      </c>
      <c r="D11" s="174">
        <v>2</v>
      </c>
      <c r="E11" s="181"/>
      <c r="F11" s="182">
        <v>100000</v>
      </c>
      <c r="G11" s="183">
        <f t="shared" si="0"/>
        <v>200000</v>
      </c>
      <c r="H11" s="185"/>
    </row>
    <row r="12" ht="85" customHeight="1" spans="1:8">
      <c r="A12" s="175"/>
      <c r="B12" s="175"/>
      <c r="C12" s="173" t="s">
        <v>115</v>
      </c>
      <c r="D12" s="174">
        <v>2</v>
      </c>
      <c r="E12" s="181"/>
      <c r="F12" s="182">
        <v>100000</v>
      </c>
      <c r="G12" s="183">
        <f t="shared" si="0"/>
        <v>200000</v>
      </c>
      <c r="H12" s="185"/>
    </row>
    <row r="13" ht="85" customHeight="1" spans="1:8">
      <c r="A13" s="175"/>
      <c r="B13" s="175"/>
      <c r="C13" s="173" t="s">
        <v>106</v>
      </c>
      <c r="D13" s="174">
        <v>2</v>
      </c>
      <c r="E13" s="181"/>
      <c r="F13" s="182">
        <v>100000</v>
      </c>
      <c r="G13" s="183">
        <f t="shared" si="0"/>
        <v>200000</v>
      </c>
      <c r="H13" s="185"/>
    </row>
    <row r="14" ht="85" customHeight="1" spans="1:8">
      <c r="A14" s="175"/>
      <c r="B14" s="175"/>
      <c r="C14" s="177" t="s">
        <v>116</v>
      </c>
      <c r="D14" s="174">
        <v>2</v>
      </c>
      <c r="E14" s="181"/>
      <c r="F14" s="182">
        <v>100000</v>
      </c>
      <c r="G14" s="183">
        <f t="shared" si="0"/>
        <v>200000</v>
      </c>
      <c r="H14" s="191"/>
    </row>
    <row r="15" spans="1:8">
      <c r="A15" s="176" t="s">
        <v>4</v>
      </c>
      <c r="B15" s="176"/>
      <c r="C15" s="176"/>
      <c r="D15" s="174">
        <f>SUM(D10:D14)</f>
        <v>11</v>
      </c>
      <c r="E15" s="186"/>
      <c r="F15" s="187" t="s">
        <v>109</v>
      </c>
      <c r="G15" s="187"/>
      <c r="H15" s="187">
        <f>H10*11%</f>
        <v>121000</v>
      </c>
    </row>
    <row r="16" ht="34" customHeight="1" spans="1:8">
      <c r="A16" s="176" t="s">
        <v>5</v>
      </c>
      <c r="B16" s="176"/>
      <c r="C16" s="176"/>
      <c r="D16" s="174"/>
      <c r="E16" s="188">
        <f>SUM(H10:H15)</f>
        <v>1221000</v>
      </c>
      <c r="F16" s="189"/>
      <c r="G16" s="189"/>
      <c r="H16" s="190"/>
    </row>
    <row r="17" ht="58" customHeight="1" spans="1:8">
      <c r="A17" s="178"/>
      <c r="B17" s="179"/>
      <c r="C17" s="180"/>
      <c r="D17" s="180"/>
      <c r="E17" s="192" t="s">
        <v>63</v>
      </c>
      <c r="F17" s="193">
        <f>SUM(E6,E9,E16)</f>
        <v>2220000</v>
      </c>
      <c r="G17" s="194"/>
      <c r="H17" s="195"/>
    </row>
    <row r="18" ht="58" customHeight="1"/>
    <row r="19" ht="58" customHeight="1"/>
    <row r="20" ht="58" customHeight="1"/>
    <row r="21" ht="58" customHeight="1"/>
    <row r="22" ht="58" customHeight="1"/>
    <row r="23" ht="58" customHeight="1"/>
    <row r="24" ht="58" customHeight="1"/>
    <row r="25" ht="58" customHeight="1"/>
  </sheetData>
  <mergeCells count="22">
    <mergeCell ref="A5:C5"/>
    <mergeCell ref="F5:G5"/>
    <mergeCell ref="A6:C6"/>
    <mergeCell ref="E6:H6"/>
    <mergeCell ref="A8:C8"/>
    <mergeCell ref="F8:G8"/>
    <mergeCell ref="A9:C9"/>
    <mergeCell ref="E9:H9"/>
    <mergeCell ref="A15:C15"/>
    <mergeCell ref="F15:G15"/>
    <mergeCell ref="A16:C16"/>
    <mergeCell ref="E16:H16"/>
    <mergeCell ref="A17:C17"/>
    <mergeCell ref="F17:H17"/>
    <mergeCell ref="A2:A4"/>
    <mergeCell ref="A10:A14"/>
    <mergeCell ref="B2:B4"/>
    <mergeCell ref="B10:B14"/>
    <mergeCell ref="E2:E4"/>
    <mergeCell ref="E10:E14"/>
    <mergeCell ref="H2:H4"/>
    <mergeCell ref="H10:H1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83" zoomScaleNormal="83" workbookViewId="0">
      <pane ySplit="1" topLeftCell="A2" activePane="bottomLeft" state="frozen"/>
      <selection/>
      <selection pane="bottomLeft" activeCell="D5" sqref="D5"/>
    </sheetView>
  </sheetViews>
  <sheetFormatPr defaultColWidth="9.140625" defaultRowHeight="16.8" outlineLevelRow="7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  <col min="8" max="8" width="16" style="12"/>
  </cols>
  <sheetData>
    <row r="1" ht="16" customHeight="1" spans="1:8">
      <c r="A1" s="40" t="s">
        <v>0</v>
      </c>
      <c r="B1" s="41" t="s">
        <v>81</v>
      </c>
      <c r="C1" s="41" t="s">
        <v>82</v>
      </c>
      <c r="D1" s="40" t="s">
        <v>83</v>
      </c>
      <c r="E1" s="41" t="s">
        <v>84</v>
      </c>
      <c r="F1" s="41" t="s">
        <v>3</v>
      </c>
      <c r="G1" s="41" t="s">
        <v>5</v>
      </c>
      <c r="H1" s="117" t="s">
        <v>117</v>
      </c>
    </row>
    <row r="2" ht="197.05" customHeight="1" spans="1:8">
      <c r="A2" s="31">
        <v>46027</v>
      </c>
      <c r="B2" s="145" t="s">
        <v>118</v>
      </c>
      <c r="C2" s="44" t="s">
        <v>119</v>
      </c>
      <c r="D2" s="145">
        <v>2</v>
      </c>
      <c r="E2" s="19"/>
      <c r="F2" s="7">
        <v>380000</v>
      </c>
      <c r="G2" s="7">
        <f>F2*D2</f>
        <v>760000</v>
      </c>
      <c r="H2" s="12">
        <v>46041</v>
      </c>
    </row>
    <row r="3" ht="189.2" customHeight="1" spans="1:8">
      <c r="A3" s="31">
        <v>46034</v>
      </c>
      <c r="B3" s="114" t="s">
        <v>120</v>
      </c>
      <c r="C3" s="44" t="s">
        <v>119</v>
      </c>
      <c r="D3" s="145">
        <v>3</v>
      </c>
      <c r="E3" s="19"/>
      <c r="F3" s="7">
        <v>380000</v>
      </c>
      <c r="G3" s="7">
        <f>F3*D3</f>
        <v>1140000</v>
      </c>
      <c r="H3" s="12">
        <v>46048</v>
      </c>
    </row>
    <row r="4" ht="177" customHeight="1" spans="1:8">
      <c r="A4" s="31">
        <v>46048</v>
      </c>
      <c r="B4" s="114" t="s">
        <v>121</v>
      </c>
      <c r="C4" s="44" t="s">
        <v>122</v>
      </c>
      <c r="D4" s="145">
        <v>5</v>
      </c>
      <c r="E4" s="19"/>
      <c r="F4" s="7">
        <v>450000</v>
      </c>
      <c r="G4" s="7">
        <f>F4*D4</f>
        <v>2250000</v>
      </c>
      <c r="H4" s="12">
        <v>46062</v>
      </c>
    </row>
    <row r="5" ht="199.75" customHeight="1" spans="1:7">
      <c r="A5" s="163"/>
      <c r="B5" s="4"/>
      <c r="C5" s="4"/>
      <c r="D5" s="164"/>
      <c r="E5" s="4"/>
      <c r="F5" s="4"/>
      <c r="G5" s="7"/>
    </row>
    <row r="6" spans="1:7">
      <c r="A6" s="4"/>
      <c r="B6" s="4"/>
      <c r="C6" s="4"/>
      <c r="D6" s="164"/>
      <c r="E6" s="4"/>
      <c r="F6" s="4"/>
      <c r="G6" s="7">
        <f>F6*D6</f>
        <v>0</v>
      </c>
    </row>
    <row r="7" ht="26" spans="1:7">
      <c r="A7" s="99" t="s">
        <v>63</v>
      </c>
      <c r="B7" s="100"/>
      <c r="C7" s="100"/>
      <c r="D7" s="165"/>
      <c r="E7" s="142">
        <f>SUM(G2:G6)</f>
        <v>4150000</v>
      </c>
      <c r="F7" s="166"/>
      <c r="G7" s="167"/>
    </row>
    <row r="8" ht="22" customHeight="1"/>
  </sheetData>
  <mergeCells count="2">
    <mergeCell ref="A7:D7"/>
    <mergeCell ref="E7:G7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98" zoomScaleNormal="98" topLeftCell="E1" workbookViewId="0">
      <pane ySplit="1" topLeftCell="A9" activePane="bottomLeft" state="frozen"/>
      <selection/>
      <selection pane="bottomLeft" activeCell="E15" sqref="E15:G15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41" t="s">
        <v>3</v>
      </c>
      <c r="G1" s="41" t="s">
        <v>5</v>
      </c>
    </row>
    <row r="2" ht="85" customHeight="1" spans="1:7">
      <c r="A2" s="42">
        <v>46036</v>
      </c>
      <c r="B2" s="43">
        <v>41492</v>
      </c>
      <c r="C2" s="44" t="s">
        <v>123</v>
      </c>
      <c r="D2" s="33">
        <v>1</v>
      </c>
      <c r="E2" s="102"/>
      <c r="F2" s="25">
        <v>157658</v>
      </c>
      <c r="G2" s="161">
        <f>F2*D2</f>
        <v>157658</v>
      </c>
    </row>
    <row r="3" ht="85" customHeight="1" spans="1:7">
      <c r="A3" s="159"/>
      <c r="B3" s="160"/>
      <c r="C3" s="44" t="s">
        <v>124</v>
      </c>
      <c r="D3" s="33">
        <v>2</v>
      </c>
      <c r="E3" s="104"/>
      <c r="F3" s="25">
        <v>236487</v>
      </c>
      <c r="G3" s="161">
        <f>F3*D3</f>
        <v>472974</v>
      </c>
    </row>
    <row r="4" ht="23.5" customHeight="1" spans="1:7">
      <c r="A4" s="146" t="s">
        <v>4</v>
      </c>
      <c r="B4" s="147"/>
      <c r="C4" s="148"/>
      <c r="D4" s="33"/>
      <c r="E4" s="19"/>
      <c r="F4" s="153" t="s">
        <v>125</v>
      </c>
      <c r="G4" s="62">
        <f>SUM(G2:G3)*11%</f>
        <v>69369.52</v>
      </c>
    </row>
    <row r="5" ht="23.5" customHeight="1" spans="1:7">
      <c r="A5" s="146" t="s">
        <v>5</v>
      </c>
      <c r="B5" s="147"/>
      <c r="C5" s="148"/>
      <c r="D5" s="44"/>
      <c r="E5" s="157">
        <f>SUM(G2:G4)</f>
        <v>700001.52</v>
      </c>
      <c r="F5" s="157"/>
      <c r="G5" s="157"/>
    </row>
    <row r="6" ht="184.45" customHeight="1" spans="1:7">
      <c r="A6" s="31">
        <v>46037</v>
      </c>
      <c r="B6" s="145">
        <v>41593</v>
      </c>
      <c r="C6" s="44" t="s">
        <v>123</v>
      </c>
      <c r="D6" s="33">
        <v>4</v>
      </c>
      <c r="E6" s="19"/>
      <c r="F6" s="25">
        <v>157658</v>
      </c>
      <c r="G6" s="25">
        <f>D6*F6</f>
        <v>630632</v>
      </c>
    </row>
    <row r="7" ht="23.5" customHeight="1" spans="1:9">
      <c r="A7" s="149" t="s">
        <v>4</v>
      </c>
      <c r="B7" s="150"/>
      <c r="C7" s="151"/>
      <c r="D7" s="152"/>
      <c r="E7" s="7"/>
      <c r="F7" s="157" t="s">
        <v>125</v>
      </c>
      <c r="G7" s="7">
        <f>G6*11%</f>
        <v>69369.52</v>
      </c>
      <c r="I7" s="162"/>
    </row>
    <row r="8" ht="23.5" customHeight="1" spans="1:7">
      <c r="A8" s="149" t="s">
        <v>5</v>
      </c>
      <c r="B8" s="150"/>
      <c r="C8" s="151"/>
      <c r="D8" s="152"/>
      <c r="E8" s="157">
        <f>SUM(G6:G7)</f>
        <v>700001.52</v>
      </c>
      <c r="F8" s="157"/>
      <c r="G8" s="157"/>
    </row>
    <row r="9" ht="176" customHeight="1" spans="1:7">
      <c r="A9" s="31">
        <v>46052</v>
      </c>
      <c r="B9" s="145">
        <v>42382</v>
      </c>
      <c r="C9" s="44" t="s">
        <v>124</v>
      </c>
      <c r="D9" s="33">
        <v>4</v>
      </c>
      <c r="E9" s="19"/>
      <c r="F9" s="25">
        <v>236487</v>
      </c>
      <c r="G9" s="25">
        <f>F9*D9</f>
        <v>945948</v>
      </c>
    </row>
    <row r="10" ht="23.5" customHeight="1" spans="1:7">
      <c r="A10" s="149" t="s">
        <v>4</v>
      </c>
      <c r="B10" s="150"/>
      <c r="C10" s="151"/>
      <c r="D10" s="152"/>
      <c r="E10" s="7"/>
      <c r="F10" s="157" t="s">
        <v>125</v>
      </c>
      <c r="G10" s="7">
        <f>G9*11%</f>
        <v>104054.28</v>
      </c>
    </row>
    <row r="11" ht="23.5" customHeight="1" spans="1:7">
      <c r="A11" s="149" t="s">
        <v>5</v>
      </c>
      <c r="B11" s="150"/>
      <c r="C11" s="151"/>
      <c r="D11" s="152"/>
      <c r="E11" s="157">
        <f>SUM(G9:G10)</f>
        <v>1050002.28</v>
      </c>
      <c r="F11" s="157"/>
      <c r="G11" s="157"/>
    </row>
    <row r="12" ht="168" customHeight="1" spans="1:7">
      <c r="A12" s="31"/>
      <c r="B12" s="145"/>
      <c r="C12" s="44"/>
      <c r="D12" s="33"/>
      <c r="E12" s="19"/>
      <c r="F12" s="25"/>
      <c r="G12" s="25"/>
    </row>
    <row r="13" ht="23.5" customHeight="1" spans="1:7">
      <c r="A13" s="149"/>
      <c r="B13" s="150"/>
      <c r="C13" s="151"/>
      <c r="D13" s="152"/>
      <c r="E13" s="7"/>
      <c r="F13" s="7"/>
      <c r="G13" s="62"/>
    </row>
    <row r="14" ht="23.5" customHeight="1" spans="1:7">
      <c r="A14" s="149" t="s">
        <v>5</v>
      </c>
      <c r="B14" s="150"/>
      <c r="C14" s="151"/>
      <c r="D14" s="152"/>
      <c r="E14" s="157"/>
      <c r="F14" s="157"/>
      <c r="G14" s="157"/>
    </row>
    <row r="15" ht="24" customHeight="1" spans="1:7">
      <c r="A15" s="99" t="s">
        <v>63</v>
      </c>
      <c r="B15" s="100"/>
      <c r="C15" s="100"/>
      <c r="D15" s="101"/>
      <c r="E15" s="158">
        <f>SUM(E5+E8+E11+E14)</f>
        <v>2450005.32</v>
      </c>
      <c r="F15" s="111"/>
      <c r="G15" s="112"/>
    </row>
  </sheetData>
  <mergeCells count="17">
    <mergeCell ref="A4:C4"/>
    <mergeCell ref="A5:C5"/>
    <mergeCell ref="E5:G5"/>
    <mergeCell ref="A7:C7"/>
    <mergeCell ref="A8:C8"/>
    <mergeCell ref="E8:G8"/>
    <mergeCell ref="A10:C10"/>
    <mergeCell ref="A11:C11"/>
    <mergeCell ref="E11:G11"/>
    <mergeCell ref="A13:C13"/>
    <mergeCell ref="A14:C14"/>
    <mergeCell ref="E14:G14"/>
    <mergeCell ref="A15:D15"/>
    <mergeCell ref="E15:G15"/>
    <mergeCell ref="A2:A3"/>
    <mergeCell ref="B2:B3"/>
    <mergeCell ref="E2:E3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227" sqref="E227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41" t="s">
        <v>3</v>
      </c>
      <c r="G1" s="41" t="s">
        <v>5</v>
      </c>
    </row>
    <row r="2" ht="168" customHeight="1" spans="1:7">
      <c r="A2" s="31"/>
      <c r="B2" s="145"/>
      <c r="C2" s="44"/>
      <c r="D2" s="33"/>
      <c r="E2" s="19"/>
      <c r="F2" s="25"/>
      <c r="G2" s="25">
        <f>SUM(D2*F2)</f>
        <v>0</v>
      </c>
    </row>
    <row r="3" ht="23.5" customHeight="1" spans="1:7">
      <c r="A3" s="146" t="s">
        <v>4</v>
      </c>
      <c r="B3" s="147"/>
      <c r="C3" s="148"/>
      <c r="D3" s="33"/>
      <c r="E3" s="19"/>
      <c r="F3" s="153"/>
      <c r="G3" s="62"/>
    </row>
    <row r="4" ht="23.5" customHeight="1" spans="1:7">
      <c r="A4" s="146" t="s">
        <v>5</v>
      </c>
      <c r="B4" s="147"/>
      <c r="C4" s="148"/>
      <c r="D4" s="44"/>
      <c r="E4" s="154">
        <f>SUM(G2:G3)</f>
        <v>0</v>
      </c>
      <c r="F4" s="155"/>
      <c r="G4" s="156"/>
    </row>
    <row r="5" ht="168" customHeight="1" spans="1:7">
      <c r="A5" s="31"/>
      <c r="B5" s="145"/>
      <c r="C5" s="44"/>
      <c r="D5" s="33"/>
      <c r="E5" s="19"/>
      <c r="F5" s="25"/>
      <c r="G5" s="25">
        <f>SUM(D5*F5)</f>
        <v>0</v>
      </c>
    </row>
    <row r="6" ht="23.5" customHeight="1" spans="1:7">
      <c r="A6" s="149" t="s">
        <v>4</v>
      </c>
      <c r="B6" s="150"/>
      <c r="C6" s="151"/>
      <c r="D6" s="152"/>
      <c r="E6" s="7"/>
      <c r="F6" s="7"/>
      <c r="G6" s="7"/>
    </row>
    <row r="7" ht="23.5" customHeight="1" spans="1:7">
      <c r="A7" s="149" t="s">
        <v>5</v>
      </c>
      <c r="B7" s="150"/>
      <c r="C7" s="151"/>
      <c r="D7" s="152"/>
      <c r="E7" s="157">
        <f>SUM(G5:G6)</f>
        <v>0</v>
      </c>
      <c r="F7" s="157"/>
      <c r="G7" s="157"/>
    </row>
    <row r="8" ht="168" customHeight="1" spans="1:7">
      <c r="A8" s="31"/>
      <c r="B8" s="145"/>
      <c r="C8" s="44"/>
      <c r="D8" s="33"/>
      <c r="E8" s="19"/>
      <c r="F8" s="25"/>
      <c r="G8" s="25"/>
    </row>
    <row r="9" ht="23.5" customHeight="1" spans="1:7">
      <c r="A9" s="149"/>
      <c r="B9" s="150"/>
      <c r="C9" s="151"/>
      <c r="D9" s="152"/>
      <c r="E9" s="7"/>
      <c r="F9" s="7"/>
      <c r="G9" s="7"/>
    </row>
    <row r="10" ht="23.5" customHeight="1" spans="1:7">
      <c r="A10" s="149"/>
      <c r="B10" s="150"/>
      <c r="C10" s="151"/>
      <c r="D10" s="152"/>
      <c r="E10" s="157"/>
      <c r="F10" s="157"/>
      <c r="G10" s="157"/>
    </row>
    <row r="11" ht="168" customHeight="1" spans="1:7">
      <c r="A11" s="31"/>
      <c r="B11" s="145"/>
      <c r="C11" s="44"/>
      <c r="D11" s="33"/>
      <c r="E11" s="19"/>
      <c r="F11" s="25"/>
      <c r="G11" s="25"/>
    </row>
    <row r="12" ht="23.5" customHeight="1" spans="1:7">
      <c r="A12" s="149"/>
      <c r="B12" s="150"/>
      <c r="C12" s="151"/>
      <c r="D12" s="152"/>
      <c r="E12" s="7"/>
      <c r="F12" s="7"/>
      <c r="G12" s="62"/>
    </row>
    <row r="13" ht="23.5" customHeight="1" spans="1:7">
      <c r="A13" s="149"/>
      <c r="B13" s="150"/>
      <c r="C13" s="151"/>
      <c r="D13" s="152"/>
      <c r="E13" s="157"/>
      <c r="F13" s="157"/>
      <c r="G13" s="157"/>
    </row>
    <row r="14" ht="24" customHeight="1" spans="1:7">
      <c r="A14" s="99" t="s">
        <v>63</v>
      </c>
      <c r="B14" s="100"/>
      <c r="C14" s="100"/>
      <c r="D14" s="101"/>
      <c r="E14" s="158">
        <f>SUM(E4+E7+E10+E13)</f>
        <v>0</v>
      </c>
      <c r="F14" s="111"/>
      <c r="G14" s="11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topLeftCell="E1" workbookViewId="0">
      <pane ySplit="1" topLeftCell="A8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13" customWidth="1"/>
    <col min="5" max="5" width="45.5078125" customWidth="1"/>
    <col min="6" max="6" width="19.734375" style="120" customWidth="1"/>
    <col min="7" max="7" width="17.9609375" style="120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129" t="s">
        <v>3</v>
      </c>
      <c r="G1" s="129" t="s">
        <v>5</v>
      </c>
      <c r="H1" s="41" t="s">
        <v>117</v>
      </c>
    </row>
    <row r="2" ht="198.05" customHeight="1" spans="1:8">
      <c r="A2" s="31">
        <v>46034</v>
      </c>
      <c r="B2" s="114" t="s">
        <v>126</v>
      </c>
      <c r="C2" s="82" t="s">
        <v>127</v>
      </c>
      <c r="D2" s="68">
        <v>24</v>
      </c>
      <c r="E2" s="19"/>
      <c r="F2" s="130">
        <v>44669.67</v>
      </c>
      <c r="G2" s="130">
        <f>SUM(D2*F2)</f>
        <v>1072072.08</v>
      </c>
      <c r="H2" s="19"/>
    </row>
    <row r="3" ht="26" spans="1:8">
      <c r="A3" s="121" t="s">
        <v>4</v>
      </c>
      <c r="B3" s="122"/>
      <c r="C3" s="123"/>
      <c r="D3" s="124">
        <f>SUM(D2)</f>
        <v>24</v>
      </c>
      <c r="E3" s="131"/>
      <c r="F3" s="132" t="s">
        <v>125</v>
      </c>
      <c r="G3" s="133">
        <f>G2*11%</f>
        <v>117927.9288</v>
      </c>
      <c r="H3" s="134"/>
    </row>
    <row r="4" ht="26" spans="1:8">
      <c r="A4" s="34" t="s">
        <v>5</v>
      </c>
      <c r="B4" s="35"/>
      <c r="C4" s="95"/>
      <c r="D4" s="125"/>
      <c r="E4" s="135">
        <f>SUM(G2:G3)</f>
        <v>1190000.0088</v>
      </c>
      <c r="F4" s="135"/>
      <c r="G4" s="136"/>
      <c r="H4" s="135"/>
    </row>
    <row r="5" ht="189.85" customHeight="1" spans="1:8">
      <c r="A5" s="53">
        <v>46048</v>
      </c>
      <c r="B5" s="126" t="s">
        <v>128</v>
      </c>
      <c r="C5" s="126" t="s">
        <v>127</v>
      </c>
      <c r="D5" s="127">
        <v>24</v>
      </c>
      <c r="E5" s="137"/>
      <c r="F5" s="130">
        <v>44669.67</v>
      </c>
      <c r="G5" s="130">
        <f>SUM(D5*F5)</f>
        <v>1072072.08</v>
      </c>
      <c r="H5" s="138"/>
    </row>
    <row r="6" ht="26" spans="1:8">
      <c r="A6" s="121" t="s">
        <v>4</v>
      </c>
      <c r="B6" s="122"/>
      <c r="C6" s="123"/>
      <c r="D6" s="125">
        <f>SUM(D5)</f>
        <v>24</v>
      </c>
      <c r="E6" s="106"/>
      <c r="F6" s="132" t="s">
        <v>125</v>
      </c>
      <c r="G6" s="133">
        <f>G5*11%</f>
        <v>117927.9288</v>
      </c>
      <c r="H6" s="134"/>
    </row>
    <row r="7" ht="26" spans="1:8">
      <c r="A7" s="34" t="s">
        <v>5</v>
      </c>
      <c r="B7" s="35"/>
      <c r="C7" s="95"/>
      <c r="D7" s="125"/>
      <c r="E7" s="139">
        <f>SUM(G5:G6)</f>
        <v>1190000.0088</v>
      </c>
      <c r="F7" s="139"/>
      <c r="G7" s="140"/>
      <c r="H7" s="139"/>
    </row>
    <row r="8" ht="168" customHeight="1" spans="1:8">
      <c r="A8" s="53"/>
      <c r="B8" s="126"/>
      <c r="C8" s="126"/>
      <c r="D8" s="127"/>
      <c r="E8" s="141"/>
      <c r="F8" s="130"/>
      <c r="G8" s="130">
        <f>SUM(D8*F8)</f>
        <v>0</v>
      </c>
      <c r="H8" s="138"/>
    </row>
    <row r="9" ht="26" spans="1:8">
      <c r="A9" s="121" t="s">
        <v>4</v>
      </c>
      <c r="B9" s="122"/>
      <c r="C9" s="123"/>
      <c r="D9" s="125"/>
      <c r="E9" s="106"/>
      <c r="F9" s="132" t="s">
        <v>125</v>
      </c>
      <c r="G9" s="133">
        <f>G8*11%</f>
        <v>0</v>
      </c>
      <c r="H9" s="134"/>
    </row>
    <row r="10" ht="26" spans="1:8">
      <c r="A10" s="34" t="s">
        <v>5</v>
      </c>
      <c r="B10" s="35"/>
      <c r="C10" s="95"/>
      <c r="D10" s="125"/>
      <c r="E10" s="139">
        <f>SUM(G8:G9)</f>
        <v>0</v>
      </c>
      <c r="F10" s="139"/>
      <c r="G10" s="140"/>
      <c r="H10" s="139"/>
    </row>
    <row r="11" ht="168" customHeight="1" spans="1:8">
      <c r="A11" s="128"/>
      <c r="B11" s="126"/>
      <c r="C11" s="126"/>
      <c r="D11" s="127"/>
      <c r="E11" s="141"/>
      <c r="F11" s="130"/>
      <c r="G11" s="130">
        <f>SUM(D11*F11)</f>
        <v>0</v>
      </c>
      <c r="H11" s="138"/>
    </row>
    <row r="12" ht="26" spans="1:8">
      <c r="A12" s="121" t="s">
        <v>4</v>
      </c>
      <c r="B12" s="122"/>
      <c r="C12" s="123"/>
      <c r="D12" s="125"/>
      <c r="E12" s="106"/>
      <c r="F12" s="132" t="s">
        <v>125</v>
      </c>
      <c r="G12" s="133">
        <f>G11*11%</f>
        <v>0</v>
      </c>
      <c r="H12" s="134"/>
    </row>
    <row r="13" ht="26" spans="1:8">
      <c r="A13" s="34" t="s">
        <v>5</v>
      </c>
      <c r="B13" s="35"/>
      <c r="C13" s="95"/>
      <c r="D13" s="125"/>
      <c r="E13" s="139">
        <f>SUM(G11:G12)</f>
        <v>0</v>
      </c>
      <c r="F13" s="139"/>
      <c r="G13" s="140"/>
      <c r="H13" s="139"/>
    </row>
    <row r="14" ht="168" customHeight="1" spans="1:8">
      <c r="A14" s="128"/>
      <c r="B14" s="126"/>
      <c r="C14" s="126"/>
      <c r="D14" s="127"/>
      <c r="E14" s="141"/>
      <c r="F14" s="130"/>
      <c r="G14" s="130"/>
      <c r="H14" s="138"/>
    </row>
    <row r="15" ht="26" spans="1:8">
      <c r="A15" s="121" t="s">
        <v>4</v>
      </c>
      <c r="B15" s="122"/>
      <c r="C15" s="123"/>
      <c r="D15" s="125"/>
      <c r="E15" s="106"/>
      <c r="F15" s="132" t="s">
        <v>125</v>
      </c>
      <c r="G15" s="133">
        <f>G14*11%</f>
        <v>0</v>
      </c>
      <c r="H15" s="134"/>
    </row>
    <row r="16" ht="26" spans="1:8">
      <c r="A16" s="34" t="s">
        <v>5</v>
      </c>
      <c r="B16" s="35"/>
      <c r="C16" s="95"/>
      <c r="D16" s="125"/>
      <c r="E16" s="139">
        <f>SUM(G14:G15)</f>
        <v>0</v>
      </c>
      <c r="F16" s="139"/>
      <c r="G16" s="140"/>
      <c r="H16" s="139"/>
    </row>
    <row r="17" ht="26" customHeight="1" spans="1:8">
      <c r="A17" s="99" t="s">
        <v>63</v>
      </c>
      <c r="B17" s="100"/>
      <c r="C17" s="100"/>
      <c r="D17" s="101"/>
      <c r="E17" s="142">
        <f>E4+E7+E10+E13+E16</f>
        <v>2380000.0176</v>
      </c>
      <c r="F17" s="143"/>
      <c r="G17" s="143"/>
      <c r="H17" s="14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zoomScale="97" zoomScaleNormal="97" topLeftCell="E1" workbookViewId="0">
      <pane ySplit="1" topLeftCell="A2" activePane="bottomLeft" state="frozen"/>
      <selection/>
      <selection pane="bottomLeft" activeCell="F4" sqref="F4:G4"/>
    </sheetView>
  </sheetViews>
  <sheetFormatPr defaultColWidth="9.140625" defaultRowHeight="16.8" outlineLevelRow="3" outlineLevelCol="7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38.4609375" customWidth="1"/>
    <col min="7" max="7" width="17.9609375" customWidth="1"/>
    <col min="8" max="8" width="15.25" style="113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3</v>
      </c>
      <c r="F1" s="41" t="s">
        <v>84</v>
      </c>
      <c r="G1" s="41" t="s">
        <v>5</v>
      </c>
      <c r="H1" s="117" t="s">
        <v>129</v>
      </c>
    </row>
    <row r="2" ht="158" customHeight="1" spans="1:8">
      <c r="A2" s="31">
        <v>46029</v>
      </c>
      <c r="B2" s="114" t="s">
        <v>130</v>
      </c>
      <c r="C2" s="7" t="s">
        <v>131</v>
      </c>
      <c r="D2" s="68">
        <v>20</v>
      </c>
      <c r="E2" s="25">
        <v>280000</v>
      </c>
      <c r="F2" s="19"/>
      <c r="G2" s="25">
        <f>SUM(D2*E2)</f>
        <v>5600000</v>
      </c>
      <c r="H2" s="118">
        <v>46036</v>
      </c>
    </row>
    <row r="3" ht="155.75" customHeight="1" spans="1:7">
      <c r="A3" s="31"/>
      <c r="B3" s="114"/>
      <c r="C3" s="7"/>
      <c r="D3" s="68"/>
      <c r="E3" s="25"/>
      <c r="F3" s="19"/>
      <c r="G3" s="25">
        <f>SUM(D3*E3)</f>
        <v>0</v>
      </c>
    </row>
    <row r="4" ht="23" customHeight="1" spans="1:7">
      <c r="A4" s="115" t="s">
        <v>132</v>
      </c>
      <c r="B4" s="116"/>
      <c r="C4" s="116"/>
      <c r="D4" s="116"/>
      <c r="E4" s="116"/>
      <c r="F4" s="119">
        <f>SUM(G2:G3)</f>
        <v>5600000</v>
      </c>
      <c r="G4" s="119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opLeftCell="D1" workbookViewId="0">
      <selection activeCell="E6" sqref="E6"/>
    </sheetView>
  </sheetViews>
  <sheetFormatPr defaultColWidth="9.140625" defaultRowHeight="16.8" outlineLevelCol="7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8" width="17.9609375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84</v>
      </c>
      <c r="F1" s="41" t="s">
        <v>3</v>
      </c>
      <c r="G1" s="41" t="s">
        <v>65</v>
      </c>
      <c r="H1" s="41" t="s">
        <v>5</v>
      </c>
    </row>
    <row r="2" ht="120" customHeight="1" spans="1:8">
      <c r="A2" s="89">
        <v>46037</v>
      </c>
      <c r="B2" s="90" t="s">
        <v>133</v>
      </c>
      <c r="C2" s="32" t="s">
        <v>134</v>
      </c>
      <c r="D2" s="33">
        <v>2</v>
      </c>
      <c r="E2" s="102"/>
      <c r="F2" s="103">
        <v>180180</v>
      </c>
      <c r="G2" s="103">
        <f>F2*D2</f>
        <v>360360</v>
      </c>
      <c r="H2" s="63">
        <f>SUM(G2:G3)</f>
        <v>910360</v>
      </c>
    </row>
    <row r="3" ht="120" customHeight="1" spans="1:8">
      <c r="A3" s="91"/>
      <c r="B3" s="92"/>
      <c r="C3" s="93" t="s">
        <v>135</v>
      </c>
      <c r="D3" s="94">
        <v>2</v>
      </c>
      <c r="E3" s="104"/>
      <c r="F3" s="105">
        <v>275000</v>
      </c>
      <c r="G3" s="105">
        <f>F3*D3</f>
        <v>550000</v>
      </c>
      <c r="H3" s="67"/>
    </row>
    <row r="4" ht="26" spans="1:8">
      <c r="A4" s="34" t="s">
        <v>65</v>
      </c>
      <c r="B4" s="35"/>
      <c r="C4" s="95"/>
      <c r="D4" s="96">
        <f>SUM(D2)</f>
        <v>2</v>
      </c>
      <c r="E4" s="106"/>
      <c r="F4" s="107" t="s">
        <v>125</v>
      </c>
      <c r="G4" s="108"/>
      <c r="H4" s="105">
        <f>H2*11%</f>
        <v>100139.6</v>
      </c>
    </row>
    <row r="5" ht="26" spans="1:8">
      <c r="A5" s="34" t="s">
        <v>5</v>
      </c>
      <c r="B5" s="35"/>
      <c r="C5" s="35"/>
      <c r="D5" s="35"/>
      <c r="E5" s="107">
        <f>SUM(H2:H4)</f>
        <v>1010499.6</v>
      </c>
      <c r="F5" s="109"/>
      <c r="G5" s="109"/>
      <c r="H5" s="108"/>
    </row>
    <row r="6" ht="168" customHeight="1" spans="1:8">
      <c r="A6" s="89"/>
      <c r="B6" s="97"/>
      <c r="C6" s="32"/>
      <c r="D6" s="33"/>
      <c r="E6" s="19"/>
      <c r="F6" s="103"/>
      <c r="G6" s="103"/>
      <c r="H6" s="25"/>
    </row>
    <row r="7" ht="26" spans="1:8">
      <c r="A7" s="34" t="s">
        <v>65</v>
      </c>
      <c r="B7" s="35"/>
      <c r="C7" s="95"/>
      <c r="D7" s="98"/>
      <c r="E7" s="106"/>
      <c r="F7" s="107" t="s">
        <v>125</v>
      </c>
      <c r="G7" s="108"/>
      <c r="H7" s="105"/>
    </row>
    <row r="8" ht="26" spans="1:8">
      <c r="A8" s="34" t="s">
        <v>5</v>
      </c>
      <c r="B8" s="35"/>
      <c r="C8" s="35"/>
      <c r="D8" s="35"/>
      <c r="E8" s="107">
        <f>SUM(H6:H7)</f>
        <v>0</v>
      </c>
      <c r="F8" s="109"/>
      <c r="G8" s="109"/>
      <c r="H8" s="108"/>
    </row>
    <row r="9" ht="26" customHeight="1" spans="1:8">
      <c r="A9" s="99" t="s">
        <v>63</v>
      </c>
      <c r="B9" s="100"/>
      <c r="C9" s="100"/>
      <c r="D9" s="101"/>
      <c r="E9" s="110">
        <f>E5+E8</f>
        <v>1010499.6</v>
      </c>
      <c r="F9" s="111"/>
      <c r="G9" s="111"/>
      <c r="H9" s="112"/>
    </row>
  </sheetData>
  <mergeCells count="13">
    <mergeCell ref="A4:C4"/>
    <mergeCell ref="F4:G4"/>
    <mergeCell ref="A5:D5"/>
    <mergeCell ref="E5:H5"/>
    <mergeCell ref="A7:C7"/>
    <mergeCell ref="F7:G7"/>
    <mergeCell ref="A8:D8"/>
    <mergeCell ref="E8:H8"/>
    <mergeCell ref="A9:D9"/>
    <mergeCell ref="E9:H9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B1" workbookViewId="0">
      <selection activeCell="C5" sqref="C5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4" t="s">
        <v>0</v>
      </c>
      <c r="B1" s="15" t="s">
        <v>81</v>
      </c>
      <c r="C1" s="15" t="s">
        <v>82</v>
      </c>
      <c r="D1" s="15" t="s">
        <v>84</v>
      </c>
      <c r="E1" s="15" t="s">
        <v>5</v>
      </c>
      <c r="F1" s="15" t="s">
        <v>117</v>
      </c>
    </row>
    <row r="2" ht="321" customHeight="1" spans="1:6">
      <c r="A2" s="80"/>
      <c r="B2" s="81"/>
      <c r="C2" s="82"/>
      <c r="D2" s="19"/>
      <c r="E2" s="25"/>
      <c r="F2" s="19"/>
    </row>
    <row r="3" ht="34" customHeight="1" spans="1:6">
      <c r="A3" s="83" t="s">
        <v>5</v>
      </c>
      <c r="B3" s="84"/>
      <c r="C3" s="85"/>
      <c r="D3" s="86">
        <f>SUM(E2:E2)</f>
        <v>0</v>
      </c>
      <c r="E3" s="87"/>
      <c r="F3" s="88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90" zoomScaleNormal="90" topLeftCell="E1" workbookViewId="0">
      <selection activeCell="E13" sqref="E13:H13"/>
    </sheetView>
  </sheetViews>
  <sheetFormatPr defaultColWidth="9.140625" defaultRowHeight="16.8" outlineLevelCol="7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8" width="17.9609375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84</v>
      </c>
      <c r="F1" s="41" t="s">
        <v>3</v>
      </c>
      <c r="G1" s="41" t="s">
        <v>65</v>
      </c>
      <c r="H1" s="41" t="s">
        <v>5</v>
      </c>
    </row>
    <row r="2" ht="60" customHeight="1" spans="1:8">
      <c r="A2" s="42">
        <v>46039</v>
      </c>
      <c r="B2" s="299" t="s">
        <v>136</v>
      </c>
      <c r="C2" s="44" t="s">
        <v>137</v>
      </c>
      <c r="D2" s="45">
        <v>0.3</v>
      </c>
      <c r="E2" s="61"/>
      <c r="F2" s="62">
        <v>9660000</v>
      </c>
      <c r="G2" s="62">
        <f>F2*D2</f>
        <v>2898000</v>
      </c>
      <c r="H2" s="63">
        <f>SUM(G2:G6)</f>
        <v>5628000</v>
      </c>
    </row>
    <row r="3" ht="60" customHeight="1" spans="1:8">
      <c r="A3" s="46"/>
      <c r="B3" s="47"/>
      <c r="C3" s="44" t="s">
        <v>138</v>
      </c>
      <c r="D3" s="45">
        <v>0.3</v>
      </c>
      <c r="E3" s="64"/>
      <c r="F3" s="62">
        <v>2660000</v>
      </c>
      <c r="G3" s="62">
        <f>F3*D3</f>
        <v>798000</v>
      </c>
      <c r="H3" s="65"/>
    </row>
    <row r="4" ht="60" customHeight="1" spans="1:8">
      <c r="A4" s="46"/>
      <c r="B4" s="47"/>
      <c r="C4" s="44" t="s">
        <v>139</v>
      </c>
      <c r="D4" s="45">
        <v>10</v>
      </c>
      <c r="E4" s="64"/>
      <c r="F4" s="62">
        <v>29400</v>
      </c>
      <c r="G4" s="62">
        <f>F4*D4</f>
        <v>294000</v>
      </c>
      <c r="H4" s="65"/>
    </row>
    <row r="5" ht="60" customHeight="1" spans="1:8">
      <c r="A5" s="46"/>
      <c r="B5" s="47"/>
      <c r="C5" s="48" t="s">
        <v>140</v>
      </c>
      <c r="D5" s="45">
        <v>0.3</v>
      </c>
      <c r="E5" s="64"/>
      <c r="F5" s="62">
        <v>1540000</v>
      </c>
      <c r="G5" s="62">
        <f>F5*D5</f>
        <v>462000</v>
      </c>
      <c r="H5" s="65"/>
    </row>
    <row r="6" ht="60" customHeight="1" spans="1:8">
      <c r="A6" s="49"/>
      <c r="B6" s="49"/>
      <c r="C6" s="48" t="s">
        <v>141</v>
      </c>
      <c r="D6" s="45">
        <v>0.3</v>
      </c>
      <c r="E6" s="66"/>
      <c r="F6" s="62">
        <v>3920000</v>
      </c>
      <c r="G6" s="62">
        <f>F6*D6</f>
        <v>1176000</v>
      </c>
      <c r="H6" s="67"/>
    </row>
    <row r="7" ht="19" customHeight="1" spans="1:8">
      <c r="A7" s="50"/>
      <c r="B7" s="50"/>
      <c r="C7" s="50"/>
      <c r="D7" s="51"/>
      <c r="E7" s="68"/>
      <c r="F7" s="69"/>
      <c r="G7" s="69"/>
      <c r="H7" s="69"/>
    </row>
    <row r="8" ht="19" customHeight="1" spans="1:8">
      <c r="A8" s="52"/>
      <c r="B8" s="52"/>
      <c r="C8" s="52"/>
      <c r="D8" s="51"/>
      <c r="E8" s="68"/>
      <c r="F8" s="69"/>
      <c r="G8" s="70"/>
      <c r="H8" s="70"/>
    </row>
    <row r="9" ht="84" customHeight="1" spans="1:8">
      <c r="A9" s="53"/>
      <c r="B9" s="54"/>
      <c r="C9" s="48"/>
      <c r="D9" s="45"/>
      <c r="E9" s="64"/>
      <c r="F9" s="62"/>
      <c r="G9" s="71"/>
      <c r="H9" s="71"/>
    </row>
    <row r="10" ht="84" customHeight="1" spans="1:8">
      <c r="A10" s="53"/>
      <c r="B10" s="54"/>
      <c r="C10" s="55"/>
      <c r="D10" s="45"/>
      <c r="E10" s="66"/>
      <c r="F10" s="62"/>
      <c r="G10" s="72"/>
      <c r="H10" s="72"/>
    </row>
    <row r="11" ht="19" customHeight="1" spans="1:8">
      <c r="A11" s="56"/>
      <c r="B11" s="56"/>
      <c r="C11" s="56"/>
      <c r="D11" s="51"/>
      <c r="E11" s="66"/>
      <c r="F11" s="69"/>
      <c r="G11" s="69"/>
      <c r="H11" s="69"/>
    </row>
    <row r="12" ht="19" customHeight="1" spans="1:8">
      <c r="A12" s="57"/>
      <c r="B12" s="57"/>
      <c r="C12" s="57"/>
      <c r="D12" s="35"/>
      <c r="E12" s="73"/>
      <c r="F12" s="74"/>
      <c r="G12" s="75"/>
      <c r="H12" s="76"/>
    </row>
    <row r="13" ht="27" customHeight="1" spans="1:8">
      <c r="A13" s="58" t="s">
        <v>63</v>
      </c>
      <c r="B13" s="59"/>
      <c r="C13" s="59"/>
      <c r="D13" s="60"/>
      <c r="E13" s="77">
        <f>SUM(H2:H12)</f>
        <v>5628000</v>
      </c>
      <c r="F13" s="78"/>
      <c r="G13" s="78"/>
      <c r="H13" s="79"/>
    </row>
  </sheetData>
  <mergeCells count="12">
    <mergeCell ref="A11:C11"/>
    <mergeCell ref="A12:C12"/>
    <mergeCell ref="A13:D13"/>
    <mergeCell ref="E13:H13"/>
    <mergeCell ref="A2:A5"/>
    <mergeCell ref="A9:A10"/>
    <mergeCell ref="B2:B5"/>
    <mergeCell ref="B9:B10"/>
    <mergeCell ref="E2:E6"/>
    <mergeCell ref="E9:E10"/>
    <mergeCell ref="H2:H6"/>
    <mergeCell ref="H9:H10"/>
  </mergeCells>
  <pageMargins left="0.75" right="0.75" top="1" bottom="1" header="0.5" footer="0.5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4" t="s">
        <v>0</v>
      </c>
      <c r="B1" s="15" t="s">
        <v>82</v>
      </c>
      <c r="C1" s="15" t="s">
        <v>86</v>
      </c>
      <c r="D1" s="15" t="s">
        <v>84</v>
      </c>
      <c r="E1" s="15" t="s">
        <v>3</v>
      </c>
      <c r="F1" s="15" t="s">
        <v>5</v>
      </c>
      <c r="G1" s="15" t="s">
        <v>117</v>
      </c>
    </row>
    <row r="2" ht="324.4" customHeight="1" spans="1:7">
      <c r="A2" s="31"/>
      <c r="B2" s="32"/>
      <c r="C2" s="33"/>
      <c r="D2" s="19"/>
      <c r="E2" s="25"/>
      <c r="F2" s="25">
        <f>C2*E2</f>
        <v>0</v>
      </c>
      <c r="G2" s="37"/>
    </row>
    <row r="3" ht="26" spans="1:7">
      <c r="A3" s="34" t="s">
        <v>5</v>
      </c>
      <c r="B3" s="35"/>
      <c r="C3" s="35"/>
      <c r="D3" s="36">
        <f>SUM(F2)</f>
        <v>0</v>
      </c>
      <c r="E3" s="38"/>
      <c r="F3" s="38"/>
      <c r="G3" s="39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85" zoomScaleNormal="85" topLeftCell="D1" workbookViewId="0">
      <selection activeCell="E3" sqref="E3:G3"/>
    </sheetView>
  </sheetViews>
  <sheetFormatPr defaultColWidth="9.140625" defaultRowHeight="16.8" outlineLevelCol="7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style="12" customWidth="1"/>
    <col min="8" max="8" width="9.140625" style="13"/>
  </cols>
  <sheetData>
    <row r="1" ht="16" customHeight="1" spans="1:8">
      <c r="A1" s="14" t="s">
        <v>0</v>
      </c>
      <c r="B1" s="15" t="s">
        <v>82</v>
      </c>
      <c r="C1" s="15" t="s">
        <v>86</v>
      </c>
      <c r="D1" s="15" t="s">
        <v>84</v>
      </c>
      <c r="E1" s="15" t="s">
        <v>87</v>
      </c>
      <c r="F1" s="15" t="s">
        <v>5</v>
      </c>
      <c r="G1" s="23" t="s">
        <v>129</v>
      </c>
      <c r="H1" s="24" t="s">
        <v>117</v>
      </c>
    </row>
    <row r="2" ht="189.6" customHeight="1" spans="1:8">
      <c r="A2" s="16">
        <v>46064</v>
      </c>
      <c r="B2" s="17" t="s">
        <v>142</v>
      </c>
      <c r="C2" s="18">
        <v>3</v>
      </c>
      <c r="D2" s="19"/>
      <c r="E2" s="25">
        <v>162550</v>
      </c>
      <c r="F2" s="25">
        <f>E2*C2</f>
        <v>487650</v>
      </c>
      <c r="G2" s="26">
        <v>46064</v>
      </c>
      <c r="H2" s="27" t="s">
        <v>143</v>
      </c>
    </row>
    <row r="3" ht="34" customHeight="1" spans="1:8">
      <c r="A3" s="20" t="s">
        <v>5</v>
      </c>
      <c r="B3" s="21"/>
      <c r="C3" s="21"/>
      <c r="D3" s="22"/>
      <c r="E3" s="28">
        <f>SUM(F2)</f>
        <v>487650</v>
      </c>
      <c r="F3" s="29"/>
      <c r="G3" s="30"/>
      <c r="H3" s="27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E227" sqref="E227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144</v>
      </c>
      <c r="B1" s="2" t="s">
        <v>145</v>
      </c>
      <c r="C1" s="3" t="s">
        <v>5</v>
      </c>
    </row>
    <row r="2" spans="1:3">
      <c r="A2" s="4">
        <v>1</v>
      </c>
      <c r="B2" s="4" t="s">
        <v>146</v>
      </c>
      <c r="C2" s="5">
        <f>'BUK BUNGA (Groceries)'!F340</f>
        <v>22634000</v>
      </c>
    </row>
    <row r="3" spans="1:3">
      <c r="A3" s="4">
        <v>2</v>
      </c>
      <c r="B3" s="4" t="s">
        <v>147</v>
      </c>
      <c r="C3" s="5">
        <f>'WARUNG EKA (Drinks, Etc)'!G134</f>
        <v>14045000</v>
      </c>
    </row>
    <row r="4" spans="1:3">
      <c r="A4" s="4">
        <v>3</v>
      </c>
      <c r="B4" s="4" t="s">
        <v>148</v>
      </c>
      <c r="C4" s="5">
        <f>'DEWATA COCONUT (Coconut)'!E15</f>
        <v>2690000</v>
      </c>
    </row>
    <row r="5" spans="1:3">
      <c r="A5" s="4">
        <v>4</v>
      </c>
      <c r="B5" s="4" t="s">
        <v>149</v>
      </c>
      <c r="C5" s="5" t="e">
        <f>#REF!</f>
        <v>#REF!</v>
      </c>
    </row>
    <row r="6" spans="1:3">
      <c r="A6" s="4">
        <v>5</v>
      </c>
      <c r="B6" s="4" t="s">
        <v>150</v>
      </c>
      <c r="C6" s="5">
        <f>'PNB (Alcohol)'!H7</f>
        <v>2000000</v>
      </c>
    </row>
    <row r="7" spans="1:3">
      <c r="A7" s="4">
        <v>6</v>
      </c>
      <c r="B7" s="6" t="s">
        <v>151</v>
      </c>
      <c r="C7" s="5">
        <f>'DSP (Alcohol)'!F16</f>
        <v>7416000</v>
      </c>
    </row>
    <row r="8" customFormat="1" spans="1:3">
      <c r="A8" s="4">
        <v>7</v>
      </c>
      <c r="B8" s="6" t="s">
        <v>152</v>
      </c>
      <c r="C8" s="5">
        <f>'DSP ARYA BIMA (Alcohol)'!E3</f>
        <v>1310000</v>
      </c>
    </row>
    <row r="9" spans="1:3">
      <c r="A9" s="4">
        <v>8</v>
      </c>
      <c r="B9" s="4" t="s">
        <v>153</v>
      </c>
      <c r="C9" s="5">
        <f>'SELERA OR STIR UP (Syrup)'!F17</f>
        <v>2220000</v>
      </c>
    </row>
    <row r="10" spans="1:3">
      <c r="A10" s="4">
        <v>9</v>
      </c>
      <c r="B10" s="4" t="s">
        <v>154</v>
      </c>
      <c r="C10" s="5">
        <f>'DW BALI (Alcohol)'!E7</f>
        <v>4150000</v>
      </c>
    </row>
    <row r="11" spans="1:3">
      <c r="A11" s="4">
        <v>10</v>
      </c>
      <c r="B11" s="4" t="s">
        <v>155</v>
      </c>
      <c r="C11" s="5">
        <f>'DDB (Alcohol)'!E15</f>
        <v>2450005.32</v>
      </c>
    </row>
    <row r="12" spans="1:3">
      <c r="A12" s="4">
        <v>11</v>
      </c>
      <c r="B12" s="4" t="s">
        <v>156</v>
      </c>
      <c r="C12" s="5">
        <f>'NANO DEWATA (Alcohol)'!E14</f>
        <v>0</v>
      </c>
    </row>
    <row r="13" spans="1:3">
      <c r="A13" s="4">
        <v>12</v>
      </c>
      <c r="B13" s="4" t="s">
        <v>157</v>
      </c>
      <c r="C13" s="5">
        <f>'BALI PERMATA JAYA (Corona Beer)'!E17</f>
        <v>2380000.0176</v>
      </c>
    </row>
    <row r="14" spans="1:3">
      <c r="A14" s="4">
        <v>13</v>
      </c>
      <c r="B14" s="4" t="s">
        <v>158</v>
      </c>
      <c r="C14" s="7">
        <f>'BLACK COFFEE ROASTERS (Coffee)'!F4</f>
        <v>5600000</v>
      </c>
    </row>
    <row r="15" spans="1:3">
      <c r="A15" s="4">
        <v>14</v>
      </c>
      <c r="B15" s="4" t="s">
        <v>159</v>
      </c>
      <c r="C15" s="5">
        <f>'PT. PRASIDA LANTUR MAJU (Wine)'!E9</f>
        <v>1010499.6</v>
      </c>
    </row>
    <row r="16" spans="1:3">
      <c r="A16" s="4">
        <v>15</v>
      </c>
      <c r="B16" s="6" t="s">
        <v>160</v>
      </c>
      <c r="C16" s="8">
        <f>'PT LOVINA BEACH BREWERY'!D3</f>
        <v>0</v>
      </c>
    </row>
    <row r="17" spans="1:3">
      <c r="A17" s="4">
        <v>16</v>
      </c>
      <c r="B17" s="4" t="s">
        <v>161</v>
      </c>
      <c r="C17" s="5">
        <f>'CHAI CHITAI (Tea Leaf,etc)'!E13</f>
        <v>5628000</v>
      </c>
    </row>
    <row r="18" spans="1:3">
      <c r="A18" s="4">
        <v>17</v>
      </c>
      <c r="B18" s="4" t="s">
        <v>162</v>
      </c>
      <c r="C18" s="5">
        <f>'MULIA JAYA (Passion Fruit)'!D3</f>
        <v>0</v>
      </c>
    </row>
    <row r="19" spans="1:3">
      <c r="A19" s="4">
        <v>18</v>
      </c>
      <c r="B19" s="4" t="s">
        <v>163</v>
      </c>
      <c r="C19" s="5">
        <f>'Dewata Kencana Distribusi (Vdka'!E3</f>
        <v>487650</v>
      </c>
    </row>
    <row r="20" spans="1:3">
      <c r="A20" s="9" t="s">
        <v>5</v>
      </c>
      <c r="B20" s="9"/>
      <c r="C20" s="10" t="e">
        <f>SUM(C2:C13)</f>
        <v>#REF!</v>
      </c>
    </row>
  </sheetData>
  <mergeCells count="1">
    <mergeCell ref="A20:B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  <vt:lpstr>Indobev (bols triple sec)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2025-01-25T05:46:00Z</dcterms:created>
  <dcterms:modified xsi:type="dcterms:W3CDTF">2026-02-15T14:54:44Z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