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20" windowHeight="17020" firstSheet="2" activeTab="2"/>
  </bookViews>
  <sheets>
    <sheet name="Anugrah (Bag, Cup, Box)" sheetId="1" r:id="rId1"/>
    <sheet name="UD Abdi Jaya (Bag, Cup, Box)" sheetId="2" r:id="rId2"/>
    <sheet name="PT. SUPARMA JAYA TBK (Tissue)" sheetId="3" r:id="rId3"/>
    <sheet name="Vickel Laundry" sheetId="5" r:id="rId4"/>
    <sheet name="Dishy Soap" sheetId="6" r:id="rId5"/>
    <sheet name="TOT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<sst xmlns="http://schemas.openxmlformats.org/spreadsheetml/2006/main" count="79" uniqueCount="44">
  <si>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</si>
  <si>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</si>
  <si>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</si>
  <si>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</si>
  <si>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</si>
  <si>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</si>
  <si>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</si>
  <si>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</si>
  <si>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DISHWASHING SPONGE</t>
  </si>
  <si>
    <t>DISHWASHING WIRE</t>
  </si>
  <si>
    <t>TRASH BAG</t>
  </si>
  <si>
    <t>GRAND TOTAL</t>
  </si>
  <si>
    <t>0481/JL/UTM/0126</t>
  </si>
  <si>
    <t>BLACK PLASTIC TRASH BAG 90X100 50 PCS</t>
  </si>
  <si>
    <t>VACCUUM PLASTIC 16X25 100 PCS</t>
  </si>
  <si>
    <t>DISHWASING SPONGE POLITEX 12 PCS</t>
  </si>
  <si>
    <t>DISHWASHING WIRE POLITEX 12 PCS</t>
  </si>
  <si>
    <t>0505/JL/UTM/0126</t>
  </si>
  <si>
    <t>PLASTIC WRAP BESTCLING 45</t>
  </si>
  <si>
    <t>BAKING PAPER CHEFFY 45X75</t>
  </si>
  <si>
    <t>0635/JL/UTM/0126</t>
  </si>
  <si>
    <t>CUP INJECTION 400ML + LID 25 PCS</t>
  </si>
  <si>
    <t>0891/JL/UTM/0126</t>
  </si>
  <si>
    <t>THERMAL PAPER 80X80</t>
  </si>
  <si>
    <t>SO05LC2601000210/00</t>
  </si>
  <si>
    <t>SEE-U HTM DE/ ECONO RED / 20 PK FSC MIX 85% / SUHT-046NN</t>
  </si>
  <si>
    <t>SALES PRICE</t>
  </si>
  <si>
    <t>PPN</t>
  </si>
  <si>
    <t>PPh 22</t>
  </si>
  <si>
    <t>SO05LC2601001612/00</t>
  </si>
  <si>
    <t>WEIGHT</t>
  </si>
  <si>
    <t>DESCRIPTION</t>
  </si>
  <si>
    <t>QTY</t>
  </si>
  <si>
    <t>DISHY 5L DISHWAHING</t>
  </si>
  <si>
    <t>FLOOR CLEANER 5L</t>
  </si>
  <si>
    <t>DETERGEN 5L</t>
  </si>
  <si>
    <t>NO</t>
  </si>
  <si>
    <t>SUPLAYER</t>
  </si>
  <si>
    <t>QYR</t>
  </si>
  <si>
    <t>Anugrah</t>
  </si>
  <si>
    <t>UD Abdi Jaya</t>
  </si>
  <si>
    <t>PT. SUPARMA JAYA TBK</t>
  </si>
  <si>
    <t>Vickel Laundry</t>
  </si>
  <si>
    <t>Dishy Soap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</si>
</sst>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[$-409]d\-mmm\-yyyy;@"/>
    <numFmt numFmtId="182" formatCode="_ [$IDR]\ * #,##0_ ;_ [$IDR]\ * \-#,##0_ ;_ [$IDR]\ * &quot;-&quot;_ ;_ @_ "/>
    <numFmt numFmtId="183" formatCode="dd\-mmm"/>
    <numFmt numFmtId="184" formatCode="_ * #,##0_ ;_ * \-#,##0_ ;_ * &quot;-&quot;??_ ;_ @_ "/>
    <numFmt numFmtId="185" formatCode="_-&quot;Rp&quot;* #,##0.00_-;\-&quot;Rp&quot;* #,##0.00_-;_-&quot;Rp&quot;* &quot;-&quot;??.00_-;_-@_-"/>
  </numFmts>
  <fonts count="3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80" fontId="0" fillId="3" borderId="1" xfId="0" applyNumberFormat="1" applyFill="1" applyBorder="1" applyAlignment="1">
      <alignment horizontal="left" vertical="center"/>
    </xf>
    <xf numFmtId="180" fontId="0" fillId="3" borderId="1" xfId="0" applyNumberFormat="1" applyFill="1" applyBorder="1"/>
    <xf numFmtId="180" fontId="0" fillId="2" borderId="1" xfId="0" applyNumberFormat="1" applyFill="1" applyBorder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81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18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vertical="center"/>
    </xf>
    <xf numFmtId="180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vertical="center"/>
    </xf>
    <xf numFmtId="181" fontId="3" fillId="3" borderId="2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181" fontId="3" fillId="3" borderId="3" xfId="0" applyNumberFormat="1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81" fontId="3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vertical="center"/>
    </xf>
    <xf numFmtId="181" fontId="3" fillId="3" borderId="5" xfId="0" applyNumberFormat="1" applyFont="1" applyFill="1" applyBorder="1" applyAlignment="1">
      <alignment horizontal="center" vertical="center"/>
    </xf>
    <xf numFmtId="181" fontId="3" fillId="3" borderId="6" xfId="0" applyNumberFormat="1" applyFont="1" applyFill="1" applyBorder="1" applyAlignment="1">
      <alignment horizontal="center" vertical="center"/>
    </xf>
    <xf numFmtId="181" fontId="3" fillId="3" borderId="7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vertical="center"/>
    </xf>
    <xf numFmtId="180" fontId="3" fillId="3" borderId="2" xfId="0" applyNumberFormat="1" applyFont="1" applyFill="1" applyBorder="1" applyAlignment="1">
      <alignment horizontal="center" vertical="center"/>
    </xf>
    <xf numFmtId="180" fontId="3" fillId="3" borderId="3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vertical="center"/>
    </xf>
    <xf numFmtId="180" fontId="3" fillId="4" borderId="1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181" fontId="5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81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vertical="center"/>
    </xf>
    <xf numFmtId="182" fontId="0" fillId="0" borderId="7" xfId="0" applyNumberFormat="1" applyFill="1" applyBorder="1" applyAlignment="1">
      <alignment vertical="center"/>
    </xf>
    <xf numFmtId="181" fontId="0" fillId="4" borderId="6" xfId="0" applyNumberFormat="1" applyFill="1" applyBorder="1" applyAlignment="1">
      <alignment horizontal="center" vertical="center"/>
    </xf>
    <xf numFmtId="181" fontId="0" fillId="4" borderId="7" xfId="0" applyNumberFormat="1" applyFill="1" applyBorder="1" applyAlignment="1">
      <alignment horizontal="center" vertical="center"/>
    </xf>
    <xf numFmtId="182" fontId="0" fillId="0" borderId="0" xfId="0" applyNumberFormat="1" applyFill="1" applyAlignment="1">
      <alignment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83" fontId="0" fillId="3" borderId="1" xfId="0" applyNumberFormat="1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/>
    </xf>
    <xf numFmtId="180" fontId="0" fillId="3" borderId="4" xfId="0" applyNumberForma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3" fontId="0" fillId="3" borderId="2" xfId="0" applyNumberFormat="1" applyFill="1" applyBorder="1" applyAlignment="1">
      <alignment horizontal="center" vertical="center"/>
    </xf>
    <xf numFmtId="183" fontId="0" fillId="3" borderId="4" xfId="0" applyNumberFormat="1" applyFill="1" applyBorder="1" applyAlignment="1">
      <alignment horizontal="center" vertical="center"/>
    </xf>
    <xf numFmtId="0" fontId="0" fillId="3" borderId="0" xfId="0" applyFill="1" applyBorder="1" applyAlignment="1"/>
    <xf numFmtId="0" fontId="0" fillId="3" borderId="3" xfId="0" applyFill="1" applyBorder="1" applyAlignment="1"/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 applyAlignment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82" fontId="0" fillId="0" borderId="2" xfId="0" applyNumberFormat="1" applyFill="1" applyBorder="1" applyAlignment="1">
      <alignment horizontal="center" vertical="center"/>
    </xf>
    <xf numFmtId="184" fontId="0" fillId="0" borderId="1" xfId="1" applyNumberFormat="1" applyFill="1" applyBorder="1" applyAlignment="1">
      <alignment horizontal="center" vertical="center"/>
    </xf>
    <xf numFmtId="182" fontId="0" fillId="0" borderId="4" xfId="0" applyNumberFormat="1" applyFill="1" applyBorder="1" applyAlignment="1">
      <alignment horizontal="center" vertical="center"/>
    </xf>
    <xf numFmtId="185" fontId="0" fillId="0" borderId="1" xfId="0" applyNumberFormat="1" applyBorder="1" applyAlignment="1">
      <alignment horizontal="center"/>
    </xf>
    <xf numFmtId="180" fontId="0" fillId="0" borderId="1" xfId="0" applyNumberFormat="1" applyBorder="1" applyAlignment="1"/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80" fontId="0" fillId="0" borderId="4" xfId="0" applyNumberFormat="1" applyBorder="1" applyAlignment="1">
      <alignment horizontal="center"/>
    </xf>
    <xf numFmtId="180" fontId="0" fillId="0" borderId="5" xfId="0" applyNumberFormat="1" applyBorder="1" applyAlignment="1"/>
    <xf numFmtId="180" fontId="8" fillId="5" borderId="5" xfId="0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180" fontId="0" fillId="0" borderId="0" xfId="0" applyNumberFormat="1"/>
    <xf numFmtId="0" fontId="9" fillId="0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/>
    <xf numFmtId="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81" fontId="9" fillId="3" borderId="2" xfId="0" applyNumberFormat="1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81" fontId="9" fillId="3" borderId="3" xfId="0" applyNumberFormat="1" applyFont="1" applyFill="1" applyBorder="1" applyAlignment="1">
      <alignment horizontal="center" vertical="center"/>
    </xf>
    <xf numFmtId="0" fontId="9" fillId="3" borderId="3" xfId="0" applyNumberFormat="1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181" fontId="9" fillId="3" borderId="4" xfId="0" applyNumberFormat="1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horizontal="center" vertical="center"/>
    </xf>
    <xf numFmtId="182" fontId="9" fillId="3" borderId="1" xfId="0" applyNumberFormat="1" applyFont="1" applyFill="1" applyBorder="1" applyAlignment="1">
      <alignment vertical="center"/>
    </xf>
    <xf numFmtId="182" fontId="9" fillId="3" borderId="2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82" fontId="9" fillId="3" borderId="3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180" fontId="11" fillId="0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80" fontId="9" fillId="3" borderId="10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9" fillId="4" borderId="5" xfId="0" applyNumberFormat="1" applyFont="1" applyFill="1" applyBorder="1" applyAlignment="1">
      <alignment horizontal="center" vertical="center"/>
    </xf>
    <xf numFmtId="0" fontId="9" fillId="4" borderId="6" xfId="0" applyNumberFormat="1" applyFont="1" applyFill="1" applyBorder="1" applyAlignment="1">
      <alignment horizontal="center" vertical="center"/>
    </xf>
    <xf numFmtId="0" fontId="9" fillId="4" borderId="7" xfId="0" applyNumberFormat="1" applyFont="1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180" fontId="9" fillId="3" borderId="2" xfId="0" applyNumberFormat="1" applyFont="1" applyFill="1" applyBorder="1" applyAlignment="1">
      <alignment vertical="center"/>
    </xf>
    <xf numFmtId="180" fontId="9" fillId="3" borderId="1" xfId="0" applyNumberFormat="1" applyFont="1" applyFill="1" applyBorder="1" applyAlignment="1">
      <alignment vertical="center"/>
    </xf>
    <xf numFmtId="180" fontId="9" fillId="4" borderId="1" xfId="0" applyNumberFormat="1" applyFont="1" applyFill="1" applyBorder="1" applyAlignment="1">
      <alignment vertical="center"/>
    </xf>
    <xf numFmtId="182" fontId="9" fillId="4" borderId="1" xfId="0" applyNumberFormat="1" applyFont="1" applyFill="1" applyBorder="1" applyAlignment="1">
      <alignment horizontal="center" vertical="center"/>
    </xf>
    <xf numFmtId="180" fontId="11" fillId="4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jpeg"/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76200</xdr:colOff>
      <xdr:row>1</xdr:row>
      <xdr:rowOff>27305</xdr:rowOff>
    </xdr:from>
    <xdr:to>
      <xdr:col>4</xdr:col>
      <xdr:colOff>2639695</xdr:colOff>
      <xdr:row>3</xdr:row>
      <xdr:rowOff>1252220</xdr:rowOff>
    </xdr:to>
    <xdr:pic>
      <xdr:nvPicPr>
        <xdr:cNvPr id="6" name="ID_1CACBEEAF13042EB8ABD4CB52304E3D5" descr="PHOTO-2026-01-06-00-43-33"/>
        <xdr:cNvPicPr>
          <a:picLocks noChangeAspect="1"/>
        </xdr:cNvPicPr>
      </xdr:nvPicPr>
      <xdr:blipFill>
        <a:blip r:embed="rId1"/>
        <a:srcRect l="1066" t="8123" r="5377" b="14876"/>
        <a:stretch>
          <a:fillRect/>
        </a:stretch>
      </xdr:blipFill>
      <xdr:spPr>
        <a:xfrm>
          <a:off x="7240905" y="230505"/>
          <a:ext cx="2563495" cy="3764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27622</xdr:colOff>
      <xdr:row>1</xdr:row>
      <xdr:rowOff>68262</xdr:rowOff>
    </xdr:from>
    <xdr:to>
      <xdr:col>4</xdr:col>
      <xdr:colOff>4774247</xdr:colOff>
      <xdr:row>4</xdr:row>
      <xdr:rowOff>773112</xdr:rowOff>
    </xdr:to>
    <xdr:pic>
      <xdr:nvPicPr>
        <xdr:cNvPr id="5" name="ID_38097F0E6E864F92AC27F1E27852D20F" descr="PHOTO-2026-01-17-17-48-57"/>
        <xdr:cNvPicPr>
          <a:picLocks noChangeAspect="1"/>
        </xdr:cNvPicPr>
      </xdr:nvPicPr>
      <xdr:blipFill>
        <a:blip r:embed="rId1"/>
        <a:srcRect t="9999" b="3718"/>
        <a:stretch>
          <a:fillRect/>
        </a:stretch>
      </xdr:blipFill>
      <xdr:spPr>
        <a:xfrm rot="16200000">
          <a:off x="8827135" y="-511175"/>
          <a:ext cx="3181350" cy="4745990"/>
        </a:xfrm>
        <a:prstGeom prst="rect">
          <a:avLst/>
        </a:prstGeom>
      </xdr:spPr>
    </xdr:pic>
    <xdr:clientData/>
  </xdr:twoCellAnchor>
  <xdr:twoCellAnchor editAs="oneCell">
    <xdr:from>
      <xdr:col>4</xdr:col>
      <xdr:colOff>85407</xdr:colOff>
      <xdr:row>5</xdr:row>
      <xdr:rowOff>26987</xdr:rowOff>
    </xdr:from>
    <xdr:to>
      <xdr:col>4</xdr:col>
      <xdr:colOff>4717097</xdr:colOff>
      <xdr:row>6</xdr:row>
      <xdr:rowOff>1447482</xdr:rowOff>
    </xdr:to>
    <xdr:pic>
      <xdr:nvPicPr>
        <xdr:cNvPr id="6" name="ID_1C5E43C2C367453BAF2826CB57A5A327" descr="PHOTO-2026-01-17-17-48-31"/>
        <xdr:cNvPicPr>
          <a:picLocks noChangeAspect="1"/>
        </xdr:cNvPicPr>
      </xdr:nvPicPr>
      <xdr:blipFill>
        <a:blip r:embed="rId2"/>
        <a:srcRect t="9990" b="3160"/>
        <a:stretch>
          <a:fillRect/>
        </a:stretch>
      </xdr:blipFill>
      <xdr:spPr>
        <a:xfrm rot="16200000">
          <a:off x="8977630" y="2656205"/>
          <a:ext cx="2880995" cy="4631690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</xdr:colOff>
      <xdr:row>7</xdr:row>
      <xdr:rowOff>27305</xdr:rowOff>
    </xdr:from>
    <xdr:to>
      <xdr:col>4</xdr:col>
      <xdr:colOff>4766945</xdr:colOff>
      <xdr:row>7</xdr:row>
      <xdr:rowOff>2945130</xdr:rowOff>
    </xdr:to>
    <xdr:pic>
      <xdr:nvPicPr>
        <xdr:cNvPr id="3" name="ID_1D13B2269DFB4942B24EE5BA96E02809" descr="PHOTO-2026-01-23-17-32-18"/>
        <xdr:cNvPicPr>
          <a:picLocks noChangeAspect="1"/>
        </xdr:cNvPicPr>
      </xdr:nvPicPr>
      <xdr:blipFill>
        <a:blip r:embed="rId3"/>
        <a:srcRect t="8421"/>
        <a:stretch>
          <a:fillRect/>
        </a:stretch>
      </xdr:blipFill>
      <xdr:spPr>
        <a:xfrm rot="16200000">
          <a:off x="8959850" y="5546725"/>
          <a:ext cx="2917825" cy="4731385"/>
        </a:xfrm>
        <a:prstGeom prst="rect">
          <a:avLst/>
        </a:prstGeom>
      </xdr:spPr>
    </xdr:pic>
    <xdr:clientData/>
  </xdr:twoCellAnchor>
  <xdr:twoCellAnchor editAs="oneCell">
    <xdr:from>
      <xdr:col>4</xdr:col>
      <xdr:colOff>46037</xdr:colOff>
      <xdr:row>8</xdr:row>
      <xdr:rowOff>26987</xdr:rowOff>
    </xdr:from>
    <xdr:to>
      <xdr:col>4</xdr:col>
      <xdr:colOff>4755832</xdr:colOff>
      <xdr:row>8</xdr:row>
      <xdr:rowOff>2672397</xdr:rowOff>
    </xdr:to>
    <xdr:pic>
      <xdr:nvPicPr>
        <xdr:cNvPr id="4" name="ID_FBA15014105644B68C8BFC203F1C7EBF" descr="PHOTO-2026-01-31-16-45-5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9095105" y="8381365"/>
          <a:ext cx="2645410" cy="47097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323215</xdr:colOff>
      <xdr:row>1</xdr:row>
      <xdr:rowOff>22860</xdr:rowOff>
    </xdr:from>
    <xdr:to>
      <xdr:col>4</xdr:col>
      <xdr:colOff>2505710</xdr:colOff>
      <xdr:row>2</xdr:row>
      <xdr:rowOff>1557655</xdr:rowOff>
    </xdr:to>
    <xdr:pic>
      <xdr:nvPicPr>
        <xdr:cNvPr id="3" name="ID_4148B145FB8D4C0AA5B41BE69295E076" descr="PHOTO-2026-01-06-18-10-09"/>
        <xdr:cNvPicPr>
          <a:picLocks noChangeAspect="1"/>
        </xdr:cNvPicPr>
      </xdr:nvPicPr>
      <xdr:blipFill>
        <a:blip r:embed="rId1"/>
        <a:srcRect l="2053" t="8978" r="4285" b="18807"/>
        <a:stretch>
          <a:fillRect/>
        </a:stretch>
      </xdr:blipFill>
      <xdr:spPr>
        <a:xfrm>
          <a:off x="6337300" y="226060"/>
          <a:ext cx="2182495" cy="3103245"/>
        </a:xfrm>
        <a:prstGeom prst="rect">
          <a:avLst/>
        </a:prstGeom>
      </xdr:spPr>
    </xdr:pic>
    <xdr:clientData/>
  </xdr:twoCellAnchor>
  <xdr:twoCellAnchor editAs="oneCell">
    <xdr:from>
      <xdr:col>4</xdr:col>
      <xdr:colOff>405765</xdr:colOff>
      <xdr:row>7</xdr:row>
      <xdr:rowOff>22860</xdr:rowOff>
    </xdr:from>
    <xdr:to>
      <xdr:col>4</xdr:col>
      <xdr:colOff>2423160</xdr:colOff>
      <xdr:row>8</xdr:row>
      <xdr:rowOff>1557655</xdr:rowOff>
    </xdr:to>
    <xdr:pic>
      <xdr:nvPicPr>
        <xdr:cNvPr id="4" name="ID_F56F647980514D549FEA21F86BDFDD2C" descr="PHOTO-2026-01-15-16-18-58"/>
        <xdr:cNvPicPr>
          <a:picLocks noChangeAspect="1"/>
        </xdr:cNvPicPr>
      </xdr:nvPicPr>
      <xdr:blipFill>
        <a:blip r:embed="rId2"/>
        <a:srcRect t="11786" r="1201" b="7827"/>
        <a:stretch>
          <a:fillRect/>
        </a:stretch>
      </xdr:blipFill>
      <xdr:spPr>
        <a:xfrm>
          <a:off x="6419850" y="4216400"/>
          <a:ext cx="2017395" cy="31032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51752</xdr:colOff>
      <xdr:row>1</xdr:row>
      <xdr:rowOff>32067</xdr:rowOff>
    </xdr:from>
    <xdr:to>
      <xdr:col>3</xdr:col>
      <xdr:colOff>5301932</xdr:colOff>
      <xdr:row>1</xdr:row>
      <xdr:rowOff>3783647</xdr:rowOff>
    </xdr:to>
    <xdr:pic>
      <xdr:nvPicPr>
        <xdr:cNvPr id="2" name="ID_49CAC5DC2B964E078E63224E751D9B0B" descr="PHOTO-2026-01-03-19-34-37"/>
        <xdr:cNvPicPr>
          <a:picLocks noChangeAspect="1"/>
        </xdr:cNvPicPr>
      </xdr:nvPicPr>
      <xdr:blipFill>
        <a:blip r:embed="rId1"/>
        <a:srcRect l="5123" t="17788" r="1745" b="8446"/>
        <a:stretch>
          <a:fillRect/>
        </a:stretch>
      </xdr:blipFill>
      <xdr:spPr>
        <a:xfrm rot="16200000">
          <a:off x="7452360" y="-272415"/>
          <a:ext cx="3751580" cy="5249545"/>
        </a:xfrm>
        <a:prstGeom prst="rect">
          <a:avLst/>
        </a:prstGeom>
      </xdr:spPr>
    </xdr:pic>
    <xdr:clientData/>
  </xdr:twoCellAnchor>
  <xdr:twoCellAnchor editAs="oneCell">
    <xdr:from>
      <xdr:col>3</xdr:col>
      <xdr:colOff>52070</xdr:colOff>
      <xdr:row>2</xdr:row>
      <xdr:rowOff>60960</xdr:rowOff>
    </xdr:from>
    <xdr:to>
      <xdr:col>3</xdr:col>
      <xdr:colOff>5302885</xdr:colOff>
      <xdr:row>4</xdr:row>
      <xdr:rowOff>1214755</xdr:rowOff>
    </xdr:to>
    <xdr:pic>
      <xdr:nvPicPr>
        <xdr:cNvPr id="3" name="ID_071A0DB504414623971F6BBE2D171133" descr="PHOTO-2026-01-15-16-43-00"/>
        <xdr:cNvPicPr>
          <a:picLocks noChangeAspect="1"/>
        </xdr:cNvPicPr>
      </xdr:nvPicPr>
      <xdr:blipFill>
        <a:blip r:embed="rId2"/>
        <a:srcRect t="15793" b="3577"/>
        <a:stretch>
          <a:fillRect/>
        </a:stretch>
      </xdr:blipFill>
      <xdr:spPr>
        <a:xfrm rot="16200000">
          <a:off x="7482205" y="3547110"/>
          <a:ext cx="3693795" cy="5250815"/>
        </a:xfrm>
        <a:prstGeom prst="rect">
          <a:avLst/>
        </a:prstGeom>
      </xdr:spPr>
    </xdr:pic>
    <xdr:clientData/>
  </xdr:twoCellAnchor>
  <xdr:twoCellAnchor editAs="oneCell">
    <xdr:from>
      <xdr:col>3</xdr:col>
      <xdr:colOff>47307</xdr:colOff>
      <xdr:row>5</xdr:row>
      <xdr:rowOff>31432</xdr:rowOff>
    </xdr:from>
    <xdr:to>
      <xdr:col>3</xdr:col>
      <xdr:colOff>5306377</xdr:colOff>
      <xdr:row>5</xdr:row>
      <xdr:rowOff>3706177</xdr:rowOff>
    </xdr:to>
    <xdr:pic>
      <xdr:nvPicPr>
        <xdr:cNvPr id="5" name="ID_753D150AAEEB4E189E512D64EC604A5E" descr="PHOTO-2026-01-23-19-31-50"/>
        <xdr:cNvPicPr>
          <a:picLocks noChangeAspect="1"/>
        </xdr:cNvPicPr>
      </xdr:nvPicPr>
      <xdr:blipFill>
        <a:blip r:embed="rId3"/>
        <a:srcRect t="13012" b="5676"/>
        <a:stretch>
          <a:fillRect/>
        </a:stretch>
      </xdr:blipFill>
      <xdr:spPr>
        <a:xfrm rot="16200000">
          <a:off x="7490460" y="7313295"/>
          <a:ext cx="3674745" cy="5259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zoomScale="70" zoomScaleNormal="70" topLeftCell="E1" workbookViewId="0">
      <selection activeCell="H5" sqref="H5:H8"/>
    </sheetView>
  </sheetViews>
  <sheetFormatPr defaultColWidth="9.140625" defaultRowHeight="20.4"/>
  <cols>
    <col min="1" max="1" width="17.4296875" style="93"/>
    <col min="2" max="2" width="13.4296875" style="93" customWidth="1"/>
    <col min="3" max="3" width="36" style="93" customWidth="1"/>
    <col min="4" max="4" width="21.2890625" style="91" customWidth="1"/>
    <col min="5" max="5" width="33.2890625" style="93" customWidth="1"/>
    <col min="6" max="6" width="17.2890625" style="93" customWidth="1"/>
    <col min="7" max="8" width="20.859375" style="93" customWidth="1"/>
    <col min="9" max="9" width="12.859375" style="93"/>
    <col min="10" max="10" width="15" style="93"/>
    <col min="11" max="16384" width="18.0390625" style="93"/>
  </cols>
  <sheetData>
    <row r="1" s="90" customFormat="1" ht="16" customHeight="1" spans="1:8">
      <c r="A1" s="121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</row>
    <row r="2" s="90" customFormat="1" ht="100" customHeight="1" spans="1:10">
      <c r="A2" s="97">
        <v>46027</v>
      </c>
      <c r="B2" s="108">
        <v>2963</v>
      </c>
      <c r="C2" s="123" t="s">
        <v>8</v>
      </c>
      <c r="D2" s="124">
        <v>24</v>
      </c>
      <c r="E2" s="112"/>
      <c r="F2" s="113">
        <v>4833.33</v>
      </c>
      <c r="G2" s="115">
        <f t="shared" ref="G2:G9" si="0">SUM(D2*F2)</f>
        <v>115999.92</v>
      </c>
      <c r="H2" s="115">
        <f>SUM(G2:G4)</f>
        <v>266999.88</v>
      </c>
      <c r="J2" s="90">
        <f>116000/24</f>
        <v>4833.33333333333</v>
      </c>
    </row>
    <row r="3" s="90" customFormat="1" ht="100" customHeight="1" spans="1:10">
      <c r="A3" s="101"/>
      <c r="B3" s="108"/>
      <c r="C3" s="123" t="s">
        <v>9</v>
      </c>
      <c r="D3" s="124">
        <v>12</v>
      </c>
      <c r="E3" s="116"/>
      <c r="F3" s="113">
        <v>3833.33</v>
      </c>
      <c r="G3" s="115">
        <f t="shared" si="0"/>
        <v>45999.96</v>
      </c>
      <c r="H3" s="117"/>
      <c r="J3" s="90">
        <f>46000/12</f>
        <v>3833.33333333333</v>
      </c>
    </row>
    <row r="4" s="90" customFormat="1" ht="100" customHeight="1" spans="1:10">
      <c r="A4" s="101"/>
      <c r="B4" s="108"/>
      <c r="C4" s="123" t="s">
        <v>10</v>
      </c>
      <c r="D4" s="124">
        <v>100</v>
      </c>
      <c r="E4" s="116"/>
      <c r="F4" s="113">
        <v>1050</v>
      </c>
      <c r="G4" s="115">
        <f t="shared" si="0"/>
        <v>105000</v>
      </c>
      <c r="H4" s="117"/>
      <c r="J4" s="90">
        <f>105000/100</f>
        <v>1050</v>
      </c>
    </row>
    <row r="5" s="90" customFormat="1" ht="64.3" customHeight="1" spans="1:8">
      <c r="A5" s="97"/>
      <c r="B5" s="98"/>
      <c r="C5" s="103"/>
      <c r="D5" s="124"/>
      <c r="E5" s="112"/>
      <c r="F5" s="115"/>
      <c r="G5" s="115">
        <f t="shared" si="0"/>
        <v>0</v>
      </c>
      <c r="H5" s="115">
        <f>SUM(G5:G8)</f>
        <v>0</v>
      </c>
    </row>
    <row r="6" s="90" customFormat="1" ht="64.3" customHeight="1" spans="1:8">
      <c r="A6" s="101"/>
      <c r="B6" s="102"/>
      <c r="C6" s="108"/>
      <c r="D6" s="108"/>
      <c r="E6" s="116"/>
      <c r="F6" s="129"/>
      <c r="G6" s="115">
        <f t="shared" si="0"/>
        <v>0</v>
      </c>
      <c r="H6" s="117"/>
    </row>
    <row r="7" s="90" customFormat="1" ht="64.3" customHeight="1" spans="1:8">
      <c r="A7" s="101"/>
      <c r="B7" s="102"/>
      <c r="C7" s="108"/>
      <c r="D7" s="108"/>
      <c r="E7" s="116"/>
      <c r="F7" s="129"/>
      <c r="G7" s="115">
        <f t="shared" si="0"/>
        <v>0</v>
      </c>
      <c r="H7" s="117"/>
    </row>
    <row r="8" s="90" customFormat="1" ht="64.3" customHeight="1" spans="1:8">
      <c r="A8" s="101"/>
      <c r="B8" s="102"/>
      <c r="C8" s="98"/>
      <c r="D8" s="98"/>
      <c r="E8" s="116"/>
      <c r="F8" s="129"/>
      <c r="G8" s="115">
        <f t="shared" si="0"/>
        <v>0</v>
      </c>
      <c r="H8" s="117"/>
    </row>
    <row r="9" s="90" customFormat="1" ht="258" customHeight="1" spans="1:8">
      <c r="A9" s="106"/>
      <c r="B9" s="108"/>
      <c r="C9" s="108"/>
      <c r="D9" s="108"/>
      <c r="E9" s="119"/>
      <c r="F9" s="130"/>
      <c r="G9" s="113">
        <f t="shared" si="0"/>
        <v>0</v>
      </c>
      <c r="H9" s="113">
        <f>SUM(G9)</f>
        <v>0</v>
      </c>
    </row>
    <row r="10" s="90" customFormat="1" ht="18" customHeight="1" spans="1:8">
      <c r="A10" s="125" t="s">
        <v>11</v>
      </c>
      <c r="B10" s="126"/>
      <c r="C10" s="127"/>
      <c r="D10" s="128"/>
      <c r="E10" s="131"/>
      <c r="F10" s="131"/>
      <c r="G10" s="132"/>
      <c r="H10" s="133">
        <f>SUM(H2:H9)</f>
        <v>266999.88</v>
      </c>
    </row>
  </sheetData>
  <mergeCells count="9">
    <mergeCell ref="A10:C10"/>
    <mergeCell ref="A2:A4"/>
    <mergeCell ref="A5:A8"/>
    <mergeCell ref="B2:B4"/>
    <mergeCell ref="B5:B8"/>
    <mergeCell ref="E2:E4"/>
    <mergeCell ref="E5:E8"/>
    <mergeCell ref="H2:H4"/>
    <mergeCell ref="H5:H8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70" zoomScaleNormal="70" topLeftCell="E1" workbookViewId="0">
      <pane ySplit="1" topLeftCell="A7" activePane="bottomLeft" state="frozen"/>
      <selection/>
      <selection pane="bottomLeft" activeCell="F23" sqref="F23"/>
    </sheetView>
  </sheetViews>
  <sheetFormatPr defaultColWidth="9.140625" defaultRowHeight="20.4" outlineLevelCol="7"/>
  <cols>
    <col min="1" max="1" width="19.859375" style="91"/>
    <col min="2" max="2" width="21.3125" style="91" customWidth="1"/>
    <col min="3" max="3" width="43.0390625" style="92" customWidth="1"/>
    <col min="4" max="4" width="14.4296875" style="91" customWidth="1"/>
    <col min="5" max="5" width="58.9609375" style="93" customWidth="1"/>
    <col min="6" max="6" width="19.5234375" style="93" customWidth="1"/>
    <col min="7" max="8" width="20.859375" style="93" customWidth="1"/>
    <col min="9" max="9" width="12.859375" style="93"/>
    <col min="10" max="16384" width="9.140625" style="93"/>
  </cols>
  <sheetData>
    <row r="1" s="90" customFormat="1" ht="16" customHeight="1" spans="1:8">
      <c r="A1" s="94" t="s">
        <v>0</v>
      </c>
      <c r="B1" s="95" t="s">
        <v>1</v>
      </c>
      <c r="C1" s="96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</row>
    <row r="2" s="90" customFormat="1" ht="65" customHeight="1" spans="1:8">
      <c r="A2" s="97">
        <v>46038</v>
      </c>
      <c r="B2" s="98" t="s">
        <v>12</v>
      </c>
      <c r="C2" s="99" t="s">
        <v>13</v>
      </c>
      <c r="D2" s="100">
        <v>9</v>
      </c>
      <c r="E2" s="112"/>
      <c r="F2" s="113">
        <v>50000</v>
      </c>
      <c r="G2" s="114">
        <f t="shared" ref="G2:G10" si="0">D2*F2</f>
        <v>450000</v>
      </c>
      <c r="H2" s="115">
        <f>SUM(G2:G5)</f>
        <v>1969000</v>
      </c>
    </row>
    <row r="3" s="90" customFormat="1" ht="65" customHeight="1" spans="1:8">
      <c r="A3" s="101"/>
      <c r="B3" s="102"/>
      <c r="C3" s="103" t="s">
        <v>14</v>
      </c>
      <c r="D3" s="100">
        <v>20</v>
      </c>
      <c r="E3" s="116"/>
      <c r="F3" s="114">
        <v>65000</v>
      </c>
      <c r="G3" s="114">
        <f t="shared" si="0"/>
        <v>1300000</v>
      </c>
      <c r="H3" s="117"/>
    </row>
    <row r="4" s="90" customFormat="1" ht="65" customHeight="1" spans="1:8">
      <c r="A4" s="101"/>
      <c r="B4" s="102"/>
      <c r="C4" s="103" t="s">
        <v>15</v>
      </c>
      <c r="D4" s="100">
        <v>3</v>
      </c>
      <c r="E4" s="116"/>
      <c r="F4" s="114">
        <v>38000</v>
      </c>
      <c r="G4" s="114">
        <f t="shared" si="0"/>
        <v>114000</v>
      </c>
      <c r="H4" s="117"/>
    </row>
    <row r="5" s="90" customFormat="1" ht="65" customHeight="1" spans="1:8">
      <c r="A5" s="104"/>
      <c r="B5" s="105"/>
      <c r="C5" s="103" t="s">
        <v>16</v>
      </c>
      <c r="D5" s="100">
        <v>3</v>
      </c>
      <c r="E5" s="116"/>
      <c r="F5" s="114">
        <v>35000</v>
      </c>
      <c r="G5" s="114">
        <f t="shared" si="0"/>
        <v>105000</v>
      </c>
      <c r="H5" s="117"/>
    </row>
    <row r="6" s="90" customFormat="1" ht="115" customHeight="1" spans="1:8">
      <c r="A6" s="97">
        <v>46039</v>
      </c>
      <c r="B6" s="98" t="s">
        <v>17</v>
      </c>
      <c r="C6" s="103" t="s">
        <v>18</v>
      </c>
      <c r="D6" s="100">
        <v>10</v>
      </c>
      <c r="E6" s="112"/>
      <c r="F6" s="114">
        <v>165000</v>
      </c>
      <c r="G6" s="114">
        <f t="shared" si="0"/>
        <v>1650000</v>
      </c>
      <c r="H6" s="115">
        <f>SUM(G6:G7)</f>
        <v>2650000</v>
      </c>
    </row>
    <row r="7" s="90" customFormat="1" ht="115" customHeight="1" spans="1:8">
      <c r="A7" s="101"/>
      <c r="B7" s="102"/>
      <c r="C7" s="103" t="s">
        <v>19</v>
      </c>
      <c r="D7" s="100">
        <v>5</v>
      </c>
      <c r="E7" s="116"/>
      <c r="F7" s="114">
        <v>200000</v>
      </c>
      <c r="G7" s="114">
        <f t="shared" si="0"/>
        <v>1000000</v>
      </c>
      <c r="H7" s="117"/>
    </row>
    <row r="8" s="90" customFormat="1" ht="233.15" customHeight="1" spans="1:8">
      <c r="A8" s="106">
        <v>46044</v>
      </c>
      <c r="B8" s="107" t="s">
        <v>20</v>
      </c>
      <c r="C8" s="103" t="s">
        <v>21</v>
      </c>
      <c r="D8" s="100">
        <v>20</v>
      </c>
      <c r="E8" s="118"/>
      <c r="F8" s="114">
        <v>35000</v>
      </c>
      <c r="G8" s="114">
        <f t="shared" si="0"/>
        <v>700000</v>
      </c>
      <c r="H8" s="114">
        <f>SUM(G8)</f>
        <v>700000</v>
      </c>
    </row>
    <row r="9" s="90" customFormat="1" ht="212.5" customHeight="1" spans="1:8">
      <c r="A9" s="106">
        <v>46053</v>
      </c>
      <c r="B9" s="107" t="s">
        <v>22</v>
      </c>
      <c r="C9" s="103" t="s">
        <v>23</v>
      </c>
      <c r="D9" s="100">
        <v>1</v>
      </c>
      <c r="E9" s="118"/>
      <c r="F9" s="113">
        <v>780000</v>
      </c>
      <c r="G9" s="114">
        <f t="shared" si="0"/>
        <v>780000</v>
      </c>
      <c r="H9" s="114">
        <f>SUM(G9)</f>
        <v>780000</v>
      </c>
    </row>
    <row r="10" s="90" customFormat="1" ht="83" customHeight="1" spans="1:8">
      <c r="A10" s="106"/>
      <c r="B10" s="107"/>
      <c r="C10" s="103"/>
      <c r="D10" s="100"/>
      <c r="E10" s="118"/>
      <c r="F10" s="113"/>
      <c r="G10" s="114">
        <f t="shared" si="0"/>
        <v>0</v>
      </c>
      <c r="H10" s="114"/>
    </row>
    <row r="11" s="90" customFormat="1" ht="200" customHeight="1" spans="1:8">
      <c r="A11" s="106"/>
      <c r="B11" s="108"/>
      <c r="C11" s="103"/>
      <c r="D11" s="109"/>
      <c r="E11" s="119"/>
      <c r="F11" s="115"/>
      <c r="G11" s="115"/>
      <c r="H11" s="113"/>
    </row>
    <row r="12" s="90" customFormat="1" spans="1:8">
      <c r="A12" s="110"/>
      <c r="B12" s="110"/>
      <c r="C12" s="111"/>
      <c r="D12" s="110"/>
      <c r="E12" s="110"/>
      <c r="F12" s="110"/>
      <c r="G12" s="120"/>
      <c r="H12" s="120">
        <f>SUM(H2:H11)</f>
        <v>6099000</v>
      </c>
    </row>
  </sheetData>
  <mergeCells count="9">
    <mergeCell ref="A12:E12"/>
    <mergeCell ref="A2:A5"/>
    <mergeCell ref="A6:A7"/>
    <mergeCell ref="B2:B5"/>
    <mergeCell ref="B6:B7"/>
    <mergeCell ref="E2:E5"/>
    <mergeCell ref="E6:E7"/>
    <mergeCell ref="H2:H5"/>
    <mergeCell ref="H6:H7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97" zoomScaleNormal="97" topLeftCell="E1" workbookViewId="0">
      <selection activeCell="I6" sqref="I6"/>
    </sheetView>
  </sheetViews>
  <sheetFormatPr defaultColWidth="9.140625" defaultRowHeight="16.8"/>
  <cols>
    <col min="1" max="1" width="11.7109375" customWidth="1"/>
    <col min="2" max="2" width="22.140625" customWidth="1"/>
    <col min="3" max="3" width="22.5703125" customWidth="1"/>
    <col min="4" max="4" width="17.5703125" customWidth="1"/>
    <col min="5" max="5" width="34.5703125" customWidth="1"/>
    <col min="6" max="6" width="19.4296875" customWidth="1"/>
    <col min="7" max="7" width="17.2890625" customWidth="1"/>
    <col min="9" max="9" width="10.3125"/>
  </cols>
  <sheetData>
    <row r="1" ht="16" customHeight="1" spans="1:7">
      <c r="A1" s="55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7</v>
      </c>
    </row>
    <row r="2" ht="123.5" customHeight="1" spans="1:7">
      <c r="A2" s="47">
        <v>46027</v>
      </c>
      <c r="B2" s="57" t="s">
        <v>24</v>
      </c>
      <c r="C2" s="58" t="s">
        <v>25</v>
      </c>
      <c r="D2" s="59">
        <v>80</v>
      </c>
      <c r="E2" s="76"/>
      <c r="F2" s="77">
        <v>6063.9632</v>
      </c>
      <c r="G2" s="78">
        <f>SUM(D2*F2)</f>
        <v>485117.056</v>
      </c>
    </row>
    <row r="3" ht="123.5" customHeight="1" spans="1:7">
      <c r="A3" s="47"/>
      <c r="B3" s="57"/>
      <c r="C3" s="60"/>
      <c r="D3" s="61"/>
      <c r="E3" s="76"/>
      <c r="F3" s="79"/>
      <c r="G3" s="78"/>
    </row>
    <row r="4" spans="1:7">
      <c r="A4" s="47"/>
      <c r="B4" s="62" t="s">
        <v>26</v>
      </c>
      <c r="C4" s="62"/>
      <c r="D4" s="63"/>
      <c r="E4" s="63"/>
      <c r="F4" s="63"/>
      <c r="G4" s="63">
        <f>SUM(G2:G3)</f>
        <v>485117.056</v>
      </c>
    </row>
    <row r="5" spans="1:7">
      <c r="A5" s="47"/>
      <c r="B5" s="62" t="s">
        <v>27</v>
      </c>
      <c r="C5" s="62"/>
      <c r="D5" s="63"/>
      <c r="E5" s="63"/>
      <c r="F5" s="63"/>
      <c r="G5" s="63">
        <f>G4*11%</f>
        <v>53362.87616</v>
      </c>
    </row>
    <row r="6" spans="1:9">
      <c r="A6" s="47"/>
      <c r="B6" s="62" t="s">
        <v>28</v>
      </c>
      <c r="C6" s="62"/>
      <c r="D6" s="63"/>
      <c r="E6" s="63"/>
      <c r="F6" s="63"/>
      <c r="G6" s="80">
        <v>485.12</v>
      </c>
      <c r="I6" s="89"/>
    </row>
    <row r="7" spans="1:7">
      <c r="A7" s="47"/>
      <c r="B7" s="62" t="s">
        <v>7</v>
      </c>
      <c r="C7" s="62"/>
      <c r="D7" s="63"/>
      <c r="E7" s="81"/>
      <c r="F7" s="81"/>
      <c r="G7" s="81">
        <f>SUM(G4:G6)</f>
        <v>538965.05216</v>
      </c>
    </row>
    <row r="8" ht="123.5" customHeight="1" spans="1:7">
      <c r="A8" s="47">
        <v>46036</v>
      </c>
      <c r="B8" s="64" t="s">
        <v>29</v>
      </c>
      <c r="C8" s="58" t="s">
        <v>25</v>
      </c>
      <c r="D8" s="59">
        <v>100</v>
      </c>
      <c r="E8" s="82"/>
      <c r="F8" s="77">
        <v>6063963.9632</v>
      </c>
      <c r="G8" s="78">
        <f>F8*D8</f>
        <v>606396396.32</v>
      </c>
    </row>
    <row r="9" ht="123.5" customHeight="1" spans="1:7">
      <c r="A9" s="47"/>
      <c r="B9" s="65"/>
      <c r="C9" s="60"/>
      <c r="D9" s="61"/>
      <c r="E9" s="83"/>
      <c r="F9" s="79"/>
      <c r="G9" s="78"/>
    </row>
    <row r="10" spans="1:7">
      <c r="A10" s="66"/>
      <c r="B10" s="62" t="s">
        <v>26</v>
      </c>
      <c r="C10" s="62"/>
      <c r="D10" s="63"/>
      <c r="E10" s="84"/>
      <c r="F10" s="63"/>
      <c r="G10" s="63">
        <f>SUM(G8:G9)</f>
        <v>606396396.32</v>
      </c>
    </row>
    <row r="11" spans="1:7">
      <c r="A11" s="67"/>
      <c r="B11" s="68" t="s">
        <v>27</v>
      </c>
      <c r="C11" s="69"/>
      <c r="D11" s="63"/>
      <c r="E11" s="84"/>
      <c r="F11" s="63"/>
      <c r="G11" s="63">
        <f>G10*11%</f>
        <v>66703603.5952</v>
      </c>
    </row>
    <row r="12" spans="1:7">
      <c r="A12" s="66"/>
      <c r="B12" s="62" t="s">
        <v>28</v>
      </c>
      <c r="C12" s="62"/>
      <c r="D12" s="63"/>
      <c r="E12" s="84"/>
      <c r="F12" s="63"/>
      <c r="G12" s="80">
        <v>606.4</v>
      </c>
    </row>
    <row r="13" spans="1:7">
      <c r="A13" s="70"/>
      <c r="B13" s="71" t="s">
        <v>7</v>
      </c>
      <c r="C13" s="72"/>
      <c r="D13" s="63"/>
      <c r="E13" s="81"/>
      <c r="F13" s="85"/>
      <c r="G13" s="81">
        <v>673706.31</v>
      </c>
    </row>
    <row r="14" spans="1:7">
      <c r="A14" s="73" t="s">
        <v>11</v>
      </c>
      <c r="B14" s="74"/>
      <c r="C14" s="74"/>
      <c r="D14" s="75"/>
      <c r="E14" s="86">
        <f>G7+G13</f>
        <v>1212671.36216</v>
      </c>
      <c r="F14" s="87"/>
      <c r="G14" s="88"/>
    </row>
  </sheetData>
  <mergeCells count="24">
    <mergeCell ref="B4:C4"/>
    <mergeCell ref="B5:C5"/>
    <mergeCell ref="B6:C6"/>
    <mergeCell ref="B7:C7"/>
    <mergeCell ref="B10:C10"/>
    <mergeCell ref="B11:C11"/>
    <mergeCell ref="B12:C12"/>
    <mergeCell ref="B13:C13"/>
    <mergeCell ref="A14:D14"/>
    <mergeCell ref="E14:G14"/>
    <mergeCell ref="A2:A7"/>
    <mergeCell ref="A8:A9"/>
    <mergeCell ref="B2:B3"/>
    <mergeCell ref="B8:B9"/>
    <mergeCell ref="C2:C3"/>
    <mergeCell ref="C8:C9"/>
    <mergeCell ref="D2:D3"/>
    <mergeCell ref="D8:D9"/>
    <mergeCell ref="E2:E3"/>
    <mergeCell ref="E8:E9"/>
    <mergeCell ref="F2:F3"/>
    <mergeCell ref="F8:F9"/>
    <mergeCell ref="G2:G3"/>
    <mergeCell ref="G8:G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zoomScale="96" zoomScaleNormal="96" workbookViewId="0">
      <pane ySplit="1" topLeftCell="A2" activePane="bottomLeft" state="frozen"/>
      <selection/>
      <selection pane="bottomLeft" activeCell="B35" sqref="B35"/>
    </sheetView>
  </sheetViews>
  <sheetFormatPr defaultColWidth="9.140625" defaultRowHeight="16.8" outlineLevelCol="4"/>
  <cols>
    <col min="1" max="1" width="11.9375" style="13" customWidth="1"/>
    <col min="2" max="2" width="12.6015625" style="42" customWidth="1"/>
    <col min="3" max="3" width="18.828125" style="43" customWidth="1"/>
    <col min="4" max="4" width="18.828125" style="12" customWidth="1"/>
    <col min="5" max="16384" width="9.140625" style="12"/>
  </cols>
  <sheetData>
    <row r="1" s="41" customFormat="1" ht="19" customHeight="1" spans="1:4">
      <c r="A1" s="44" t="s">
        <v>0</v>
      </c>
      <c r="B1" s="45" t="s">
        <v>1</v>
      </c>
      <c r="C1" s="45" t="s">
        <v>30</v>
      </c>
      <c r="D1" s="46" t="s">
        <v>7</v>
      </c>
    </row>
    <row r="2" s="12" customFormat="1" spans="1:4">
      <c r="A2" s="47">
        <v>46024</v>
      </c>
      <c r="B2" s="48">
        <v>1462</v>
      </c>
      <c r="C2" s="49">
        <f>D2/8000</f>
        <v>15</v>
      </c>
      <c r="D2" s="50">
        <v>120000</v>
      </c>
    </row>
    <row r="3" s="12" customFormat="1" spans="1:4">
      <c r="A3" s="47">
        <v>46026</v>
      </c>
      <c r="B3" s="48">
        <v>1463</v>
      </c>
      <c r="C3" s="49">
        <f t="shared" ref="C3:C30" si="0">D3/8000</f>
        <v>6</v>
      </c>
      <c r="D3" s="51">
        <v>48000</v>
      </c>
    </row>
    <row r="4" s="12" customFormat="1" spans="1:4">
      <c r="A4" s="47">
        <v>46027</v>
      </c>
      <c r="B4" s="48">
        <v>1464</v>
      </c>
      <c r="C4" s="49">
        <f t="shared" si="0"/>
        <v>4.5</v>
      </c>
      <c r="D4" s="51">
        <v>36000</v>
      </c>
    </row>
    <row r="5" s="12" customFormat="1" spans="1:4">
      <c r="A5" s="47">
        <v>46028</v>
      </c>
      <c r="B5" s="48">
        <v>1465</v>
      </c>
      <c r="C5" s="49">
        <f t="shared" si="0"/>
        <v>7</v>
      </c>
      <c r="D5" s="51">
        <v>56000</v>
      </c>
    </row>
    <row r="6" s="12" customFormat="1" spans="1:4">
      <c r="A6" s="47">
        <v>46029</v>
      </c>
      <c r="B6" s="48">
        <v>1466</v>
      </c>
      <c r="C6" s="49">
        <f t="shared" si="0"/>
        <v>4.5</v>
      </c>
      <c r="D6" s="51">
        <v>36000</v>
      </c>
    </row>
    <row r="7" s="12" customFormat="1" spans="1:4">
      <c r="A7" s="47">
        <v>46030</v>
      </c>
      <c r="B7" s="48">
        <v>1467</v>
      </c>
      <c r="C7" s="49">
        <f t="shared" si="0"/>
        <v>10</v>
      </c>
      <c r="D7" s="51">
        <v>80000</v>
      </c>
    </row>
    <row r="8" s="12" customFormat="1" spans="1:4">
      <c r="A8" s="47">
        <v>46032</v>
      </c>
      <c r="B8" s="48">
        <v>1468</v>
      </c>
      <c r="C8" s="49">
        <f t="shared" si="0"/>
        <v>5</v>
      </c>
      <c r="D8" s="51">
        <v>40000</v>
      </c>
    </row>
    <row r="9" s="12" customFormat="1" spans="1:4">
      <c r="A9" s="47">
        <v>46033</v>
      </c>
      <c r="B9" s="48">
        <v>1469</v>
      </c>
      <c r="C9" s="49">
        <f t="shared" si="0"/>
        <v>7</v>
      </c>
      <c r="D9" s="51">
        <v>56000</v>
      </c>
    </row>
    <row r="10" s="12" customFormat="1" spans="1:4">
      <c r="A10" s="47">
        <v>46034</v>
      </c>
      <c r="B10" s="48">
        <v>1470</v>
      </c>
      <c r="C10" s="49">
        <f t="shared" si="0"/>
        <v>5</v>
      </c>
      <c r="D10" s="51">
        <v>40000</v>
      </c>
    </row>
    <row r="11" s="12" customFormat="1" spans="1:4">
      <c r="A11" s="47">
        <v>46035</v>
      </c>
      <c r="B11" s="48">
        <v>1471</v>
      </c>
      <c r="C11" s="49">
        <f t="shared" si="0"/>
        <v>7</v>
      </c>
      <c r="D11" s="51">
        <v>56000</v>
      </c>
    </row>
    <row r="12" s="12" customFormat="1" spans="1:4">
      <c r="A12" s="47">
        <v>46036</v>
      </c>
      <c r="B12" s="48">
        <v>1472</v>
      </c>
      <c r="C12" s="49">
        <f t="shared" si="0"/>
        <v>6</v>
      </c>
      <c r="D12" s="51">
        <v>48000</v>
      </c>
    </row>
    <row r="13" s="12" customFormat="1" spans="1:4">
      <c r="A13" s="47">
        <v>46037</v>
      </c>
      <c r="B13" s="48">
        <v>1473</v>
      </c>
      <c r="C13" s="49">
        <f t="shared" si="0"/>
        <v>5</v>
      </c>
      <c r="D13" s="51">
        <v>40000</v>
      </c>
    </row>
    <row r="14" s="12" customFormat="1" spans="1:4">
      <c r="A14" s="47">
        <v>46038</v>
      </c>
      <c r="B14" s="48">
        <v>1474</v>
      </c>
      <c r="C14" s="49">
        <f t="shared" si="0"/>
        <v>6</v>
      </c>
      <c r="D14" s="51">
        <v>48000</v>
      </c>
    </row>
    <row r="15" s="12" customFormat="1" spans="1:4">
      <c r="A15" s="47">
        <v>46039</v>
      </c>
      <c r="B15" s="48">
        <v>1475</v>
      </c>
      <c r="C15" s="49">
        <f t="shared" si="0"/>
        <v>3</v>
      </c>
      <c r="D15" s="51">
        <v>24000</v>
      </c>
    </row>
    <row r="16" s="12" customFormat="1" spans="1:4">
      <c r="A16" s="47">
        <v>46040</v>
      </c>
      <c r="B16" s="48">
        <v>1476</v>
      </c>
      <c r="C16" s="49">
        <f t="shared" si="0"/>
        <v>9</v>
      </c>
      <c r="D16" s="51">
        <v>72000</v>
      </c>
    </row>
    <row r="17" s="12" customFormat="1" spans="1:4">
      <c r="A17" s="47">
        <v>46041</v>
      </c>
      <c r="B17" s="48">
        <v>1477</v>
      </c>
      <c r="C17" s="49">
        <f t="shared" si="0"/>
        <v>5</v>
      </c>
      <c r="D17" s="51">
        <v>40000</v>
      </c>
    </row>
    <row r="18" s="12" customFormat="1" spans="1:4">
      <c r="A18" s="47">
        <v>46042</v>
      </c>
      <c r="B18" s="48">
        <v>1478</v>
      </c>
      <c r="C18" s="49">
        <f t="shared" si="0"/>
        <v>5</v>
      </c>
      <c r="D18" s="51">
        <v>40000</v>
      </c>
    </row>
    <row r="19" s="12" customFormat="1" spans="1:4">
      <c r="A19" s="47">
        <v>46043</v>
      </c>
      <c r="B19" s="48">
        <v>1479</v>
      </c>
      <c r="C19" s="49">
        <f t="shared" si="0"/>
        <v>6</v>
      </c>
      <c r="D19" s="51">
        <v>48000</v>
      </c>
    </row>
    <row r="20" s="12" customFormat="1" spans="1:4">
      <c r="A20" s="47">
        <v>46044</v>
      </c>
      <c r="B20" s="48">
        <v>1480</v>
      </c>
      <c r="C20" s="49">
        <f t="shared" si="0"/>
        <v>5</v>
      </c>
      <c r="D20" s="51">
        <v>40000</v>
      </c>
    </row>
    <row r="21" s="12" customFormat="1" spans="1:4">
      <c r="A21" s="47">
        <v>46045</v>
      </c>
      <c r="B21" s="48">
        <v>1481</v>
      </c>
      <c r="C21" s="49">
        <f t="shared" si="0"/>
        <v>3</v>
      </c>
      <c r="D21" s="51">
        <v>24000</v>
      </c>
    </row>
    <row r="22" s="12" customFormat="1" spans="1:4">
      <c r="A22" s="47">
        <v>46046</v>
      </c>
      <c r="B22" s="48">
        <v>1482</v>
      </c>
      <c r="C22" s="49">
        <f t="shared" si="0"/>
        <v>5</v>
      </c>
      <c r="D22" s="51">
        <v>40000</v>
      </c>
    </row>
    <row r="23" s="12" customFormat="1" spans="1:4">
      <c r="A23" s="47">
        <v>46047</v>
      </c>
      <c r="B23" s="48">
        <v>1483</v>
      </c>
      <c r="C23" s="49">
        <f t="shared" si="0"/>
        <v>3</v>
      </c>
      <c r="D23" s="51">
        <v>24000</v>
      </c>
    </row>
    <row r="24" s="12" customFormat="1" spans="1:4">
      <c r="A24" s="47">
        <v>46048</v>
      </c>
      <c r="B24" s="48">
        <v>1484</v>
      </c>
      <c r="C24" s="49">
        <f t="shared" si="0"/>
        <v>8</v>
      </c>
      <c r="D24" s="50">
        <v>64000</v>
      </c>
    </row>
    <row r="25" s="12" customFormat="1" spans="1:5">
      <c r="A25" s="47">
        <v>46049</v>
      </c>
      <c r="B25" s="48">
        <v>1485</v>
      </c>
      <c r="C25" s="49">
        <f t="shared" si="0"/>
        <v>13.125</v>
      </c>
      <c r="D25" s="50">
        <v>105000</v>
      </c>
      <c r="E25" s="54"/>
    </row>
    <row r="26" s="12" customFormat="1" spans="1:4">
      <c r="A26" s="47">
        <v>46050</v>
      </c>
      <c r="B26" s="48">
        <v>1486</v>
      </c>
      <c r="C26" s="49">
        <f t="shared" si="0"/>
        <v>4</v>
      </c>
      <c r="D26" s="50">
        <v>32000</v>
      </c>
    </row>
    <row r="27" s="12" customFormat="1" spans="1:4">
      <c r="A27" s="47">
        <v>46051</v>
      </c>
      <c r="B27" s="48">
        <v>1487</v>
      </c>
      <c r="C27" s="49">
        <f t="shared" si="0"/>
        <v>5</v>
      </c>
      <c r="D27" s="50">
        <v>40000</v>
      </c>
    </row>
    <row r="28" s="12" customFormat="1" spans="1:4">
      <c r="A28" s="47">
        <v>46052</v>
      </c>
      <c r="B28" s="48">
        <v>1488</v>
      </c>
      <c r="C28" s="49">
        <f t="shared" si="0"/>
        <v>12</v>
      </c>
      <c r="D28" s="50">
        <v>96000</v>
      </c>
    </row>
    <row r="29" s="12" customFormat="1" spans="1:4">
      <c r="A29" s="47">
        <v>46053</v>
      </c>
      <c r="B29" s="48">
        <v>1489</v>
      </c>
      <c r="C29" s="49">
        <f t="shared" si="0"/>
        <v>6</v>
      </c>
      <c r="D29" s="50">
        <v>48000</v>
      </c>
    </row>
    <row r="30" s="12" customFormat="1" spans="1:4">
      <c r="A30" s="52" t="s">
        <v>11</v>
      </c>
      <c r="B30" s="53"/>
      <c r="C30" s="49"/>
      <c r="D30" s="50">
        <f>SUM(D1:D29)</f>
        <v>1441000</v>
      </c>
    </row>
    <row r="31" s="12" customFormat="1" spans="1:3">
      <c r="A31" s="13"/>
      <c r="B31" s="42"/>
      <c r="C31" s="43"/>
    </row>
    <row r="32" s="12" customFormat="1" spans="1:3">
      <c r="A32" s="13"/>
      <c r="B32" s="42"/>
      <c r="C32" s="43"/>
    </row>
    <row r="33" s="12" customFormat="1" spans="1:3">
      <c r="A33" s="13"/>
      <c r="B33" s="42"/>
      <c r="C33" s="43"/>
    </row>
  </sheetData>
  <mergeCells count="1">
    <mergeCell ref="A30:B3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55" zoomScaleNormal="55" topLeftCell="B1" workbookViewId="0">
      <selection activeCell="B4" sqref="B4"/>
    </sheetView>
  </sheetViews>
  <sheetFormatPr defaultColWidth="9.140625" defaultRowHeight="16.8" outlineLevelCol="6"/>
  <cols>
    <col min="1" max="1" width="23.7109375" style="13" customWidth="1"/>
    <col min="2" max="2" width="42.2890625" style="12" customWidth="1"/>
    <col min="3" max="3" width="15.8359375" style="14" customWidth="1"/>
    <col min="4" max="4" width="65.703125" style="12" customWidth="1"/>
    <col min="5" max="7" width="32.3359375" style="12" customWidth="1"/>
    <col min="8" max="9" width="9.140625" style="12"/>
    <col min="10" max="10" width="12.859375" style="12"/>
    <col min="11" max="16384" width="9.140625" style="12"/>
  </cols>
  <sheetData>
    <row r="1" s="11" customFormat="1" ht="35" customHeight="1" spans="1:7">
      <c r="A1" s="15" t="s">
        <v>0</v>
      </c>
      <c r="B1" s="16" t="s">
        <v>31</v>
      </c>
      <c r="C1" s="17" t="s">
        <v>32</v>
      </c>
      <c r="D1" s="17" t="s">
        <v>4</v>
      </c>
      <c r="E1" s="17" t="s">
        <v>5</v>
      </c>
      <c r="F1" s="17" t="s">
        <v>6</v>
      </c>
      <c r="G1" s="17" t="s">
        <v>7</v>
      </c>
    </row>
    <row r="2" s="12" customFormat="1" ht="300.8" customHeight="1" spans="1:7">
      <c r="A2" s="18">
        <v>46025</v>
      </c>
      <c r="B2" s="19" t="s">
        <v>33</v>
      </c>
      <c r="C2" s="20">
        <v>5</v>
      </c>
      <c r="D2" s="21"/>
      <c r="E2" s="34">
        <v>60000</v>
      </c>
      <c r="F2" s="34">
        <f t="shared" ref="F2:F10" si="0">C2*E2</f>
        <v>300000</v>
      </c>
      <c r="G2" s="34">
        <f>SUM(F2:F2)</f>
        <v>300000</v>
      </c>
    </row>
    <row r="3" s="12" customFormat="1" ht="100" customHeight="1" spans="1:7">
      <c r="A3" s="22">
        <v>46037</v>
      </c>
      <c r="B3" s="23" t="s">
        <v>33</v>
      </c>
      <c r="C3" s="24">
        <v>5</v>
      </c>
      <c r="D3" s="25"/>
      <c r="E3" s="23">
        <v>60000</v>
      </c>
      <c r="F3" s="34">
        <f t="shared" si="0"/>
        <v>300000</v>
      </c>
      <c r="G3" s="35">
        <f>SUM(F3:F5)</f>
        <v>765000</v>
      </c>
    </row>
    <row r="4" s="12" customFormat="1" ht="100" customHeight="1" spans="1:7">
      <c r="A4" s="26"/>
      <c r="B4" s="23" t="s">
        <v>34</v>
      </c>
      <c r="C4" s="24">
        <v>5</v>
      </c>
      <c r="D4" s="27"/>
      <c r="E4" s="23">
        <v>60000</v>
      </c>
      <c r="F4" s="34">
        <f t="shared" si="0"/>
        <v>300000</v>
      </c>
      <c r="G4" s="36"/>
    </row>
    <row r="5" s="12" customFormat="1" ht="100" customHeight="1" spans="1:7">
      <c r="A5" s="28"/>
      <c r="B5" s="23" t="s">
        <v>35</v>
      </c>
      <c r="C5" s="24">
        <v>3</v>
      </c>
      <c r="D5" s="29"/>
      <c r="E5" s="23">
        <v>55000</v>
      </c>
      <c r="F5" s="34">
        <f t="shared" si="0"/>
        <v>165000</v>
      </c>
      <c r="G5" s="37"/>
    </row>
    <row r="6" s="12" customFormat="1" ht="294.2" customHeight="1" spans="1:7">
      <c r="A6" s="30">
        <v>46045</v>
      </c>
      <c r="B6" s="23" t="s">
        <v>33</v>
      </c>
      <c r="C6" s="24">
        <v>6</v>
      </c>
      <c r="D6" s="23"/>
      <c r="E6" s="23">
        <v>60000</v>
      </c>
      <c r="F6" s="34">
        <f t="shared" si="0"/>
        <v>360000</v>
      </c>
      <c r="G6" s="38">
        <f>SUM(F6)</f>
        <v>360000</v>
      </c>
    </row>
    <row r="7" s="12" customFormat="1" ht="26" spans="1:7">
      <c r="A7" s="30"/>
      <c r="B7" s="23"/>
      <c r="C7" s="24"/>
      <c r="D7" s="23"/>
      <c r="E7" s="23"/>
      <c r="F7" s="34">
        <f t="shared" si="0"/>
        <v>0</v>
      </c>
      <c r="G7" s="38"/>
    </row>
    <row r="8" s="12" customFormat="1" ht="26" spans="1:7">
      <c r="A8" s="30"/>
      <c r="B8" s="23"/>
      <c r="C8" s="24"/>
      <c r="D8" s="23"/>
      <c r="E8" s="23"/>
      <c r="F8" s="34">
        <f t="shared" si="0"/>
        <v>0</v>
      </c>
      <c r="G8" s="38"/>
    </row>
    <row r="9" s="12" customFormat="1" ht="26" spans="1:7">
      <c r="A9" s="30"/>
      <c r="B9" s="23"/>
      <c r="C9" s="24"/>
      <c r="D9" s="23"/>
      <c r="E9" s="23"/>
      <c r="F9" s="34">
        <f t="shared" si="0"/>
        <v>0</v>
      </c>
      <c r="G9" s="38">
        <f>SUM(F9:F10)</f>
        <v>0</v>
      </c>
    </row>
    <row r="10" s="12" customFormat="1" ht="26" spans="1:7">
      <c r="A10" s="30"/>
      <c r="B10" s="23"/>
      <c r="C10" s="24"/>
      <c r="D10" s="23"/>
      <c r="E10" s="23"/>
      <c r="F10" s="34">
        <f t="shared" si="0"/>
        <v>0</v>
      </c>
      <c r="G10" s="38"/>
    </row>
    <row r="11" s="12" customFormat="1" ht="39" customHeight="1" spans="1:7">
      <c r="A11" s="31" t="s">
        <v>11</v>
      </c>
      <c r="B11" s="32"/>
      <c r="C11" s="32"/>
      <c r="D11" s="33"/>
      <c r="E11" s="39">
        <f>SUM(G2:G10)</f>
        <v>1425000</v>
      </c>
      <c r="F11" s="39"/>
      <c r="G11" s="40"/>
    </row>
  </sheetData>
  <mergeCells count="5">
    <mergeCell ref="A11:D11"/>
    <mergeCell ref="E11:G11"/>
    <mergeCell ref="A3:A5"/>
    <mergeCell ref="D3:D5"/>
    <mergeCell ref="G3:G5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J4" sqref="J4"/>
    </sheetView>
  </sheetViews>
  <sheetFormatPr defaultColWidth="9.140625" defaultRowHeight="16.8" outlineLevelRow="6" outlineLevelCol="2"/>
  <cols>
    <col min="1" max="1" width="9.140625" style="1"/>
    <col min="2" max="2" width="21.859375" style="2" customWidth="1"/>
    <col min="3" max="3" width="28" customWidth="1"/>
  </cols>
  <sheetData>
    <row r="1" ht="25" customHeight="1" spans="1:3">
      <c r="A1" s="3" t="s">
        <v>36</v>
      </c>
      <c r="B1" s="4" t="s">
        <v>37</v>
      </c>
      <c r="C1" s="5" t="s">
        <v>38</v>
      </c>
    </row>
    <row r="2" spans="1:3">
      <c r="A2" s="6">
        <v>1</v>
      </c>
      <c r="B2" s="7" t="s">
        <v>39</v>
      </c>
      <c r="C2" s="8">
        <f>'Anugrah (Bag, Cup, Box)'!H10</f>
        <v>266999.88</v>
      </c>
    </row>
    <row r="3" spans="1:3">
      <c r="A3" s="6">
        <v>2</v>
      </c>
      <c r="B3" s="7" t="s">
        <v>40</v>
      </c>
      <c r="C3" s="8">
        <f>'UD Abdi Jaya (Bag, Cup, Box)'!H12</f>
        <v>6099000</v>
      </c>
    </row>
    <row r="4" spans="1:3">
      <c r="A4" s="6">
        <v>3</v>
      </c>
      <c r="B4" s="7" t="s">
        <v>41</v>
      </c>
      <c r="C4" s="8">
        <f>'PT. SUPARMA JAYA TBK (Tissue)'!E14</f>
        <v>1212671.36216</v>
      </c>
    </row>
    <row r="5" spans="1:3">
      <c r="A5" s="6">
        <v>4</v>
      </c>
      <c r="B5" s="7" t="s">
        <v>42</v>
      </c>
      <c r="C5" s="9" t="e">
        <f>'Vickel Laundry'!#REF!</f>
        <v>#REF!</v>
      </c>
    </row>
    <row r="6" spans="1:3">
      <c r="A6" s="6">
        <v>5</v>
      </c>
      <c r="B6" s="7" t="s">
        <v>43</v>
      </c>
      <c r="C6" s="9">
        <f>'Dishy Soap'!G7</f>
        <v>0</v>
      </c>
    </row>
    <row r="7" spans="1:3">
      <c r="A7" s="6" t="s">
        <v>7</v>
      </c>
      <c r="B7" s="7"/>
      <c r="C7" s="10" t="e">
        <f>SUM(C2:C5)</f>
        <v>#REF!</v>
      </c>
    </row>
  </sheetData>
  <mergeCells count="1">
    <mergeCell ref="A7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Anugrah (Bag, Cup, Box)</vt:lpstr>
      <vt:lpstr>UD Abdi Jaya (Bag, Cup, Box)</vt:lpstr>
      <vt:lpstr>PT. SUPARMA JAYA TBK (Tissue)</vt:lpstr>
      <vt:lpstr>Vickel Laundry</vt:lpstr>
      <vt:lpstr>Dishy Soap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2025-07-13T08:21:00Z</dcterms:created>
  <dcterms:modified xsi:type="dcterms:W3CDTF">2026-02-12T17:59:36Z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A29148F1284A4E108B88A706AF0A1D4B_12</vt:lpwstr>
  </property>
  <property fmtid="{D5CDD505-2E9C-101B-9397-08002B2CF9AE}" pid="3" name="KSOProductBuildVer">
    <vt:lpwstr>1033-12.1.23155.23155</vt:lpwstr>
  </property>
</Properties>
</file>