
<file path=[Content_Types].xml><?xml version="1.0" encoding="utf-8"?>
<Types xmlns="http://schemas.openxmlformats.org/package/2006/content-types">
  <Default Extension="jpeg" ContentType="image/jpeg"/>
  <Default Extension="JPG" ContentType="image/.jp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drawings/drawing1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6060"/>
  </bookViews>
  <sheets>
    <sheet name="BUK BUNGA (Groceries)" sheetId="28" r:id="rId1"/>
    <sheet name="WARUNG EKA (Drinks, Etc)" sheetId="10" r:id="rId2"/>
    <sheet name="DEWATA COCONUT (Coconut)" sheetId="29" r:id="rId3"/>
    <sheet name="SEDANA JAYA" sheetId="43" r:id="rId4"/>
    <sheet name="PNB (Alcohol)" sheetId="4" r:id="rId5"/>
    <sheet name="DSP (Alcohol)" sheetId="5" r:id="rId6"/>
    <sheet name="DSP ARYA BIMA (Alcohol)" sheetId="40" r:id="rId7"/>
    <sheet name="SELERA OR STIR UP (Syrup)" sheetId="6" r:id="rId8"/>
    <sheet name="DW BALI (Alcohol)" sheetId="32" r:id="rId9"/>
    <sheet name="DDB (Alcohol)" sheetId="26" r:id="rId10"/>
    <sheet name="NANO DEWATA (Alcohol)" sheetId="42" r:id="rId11"/>
    <sheet name="BALI PERMATA JAYA (Corona Beer)" sheetId="37" r:id="rId12"/>
    <sheet name="BLACK COFFEE ROASTERS (Coffee)" sheetId="13" r:id="rId13"/>
    <sheet name="PT. PRASIDA LANTUR MAJU (Wine)" sheetId="33" r:id="rId14"/>
    <sheet name="PT LOVINA BEACH BREWERY" sheetId="38" r:id="rId15"/>
    <sheet name="CHAI CHITAI (Tea Leaf,etc)" sheetId="15" r:id="rId16"/>
    <sheet name="MULIA JAYA (Passion Fruit)" sheetId="39" r:id="rId17"/>
    <sheet name="Dewata Kencana Distribusi (Vdka" sheetId="41" r:id="rId18"/>
    <sheet name="Indobev Mentari Sejahtera" sheetId="44" r:id="rId19"/>
    <sheet name="TOTAL" sheetId="35" r:id="rId20"/>
  </sheets>
  <definedNames>
    <definedName name="_xlnm._FilterDatabase" localSheetId="1" hidden="1">'WARUNG EKA (Drinks, Etc)'!$A$1:$G$95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4" name="ID_A7288E1D8486499C936AD7CFEE5889FB" descr="PHOTO-2025-12-16-22-53-51"/>
        <xdr:cNvPicPr>
          <a:picLocks noChangeAspect="1"/>
        </xdr:cNvPicPr>
      </xdr:nvPicPr>
      <xdr:blipFill>
        <a:blip r:embed="rId1"/>
        <a:srcRect l="6175" t="14438" r="1976" b="5076"/>
        <a:stretch>
          <a:fillRect/>
        </a:stretch>
      </xdr:blipFill>
      <xdr:spPr>
        <a:xfrm rot="16200000">
          <a:off x="7352030" y="7620"/>
          <a:ext cx="4000500" cy="6055360"/>
        </a:xfrm>
        <a:prstGeom prst="rect">
          <a:avLst/>
        </a:prstGeom>
      </xdr:spPr>
    </xdr:pic>
  </etc:cellImage>
  <etc:cellImage>
    <xdr:pic>
      <xdr:nvPicPr>
        <xdr:cNvPr id="5" name="ID_EC8B07304AE24AABAA210E4FDB7BE2A3" descr="PHOTO-2025-12-16-22-53-10"/>
        <xdr:cNvPicPr>
          <a:picLocks noChangeAspect="1"/>
        </xdr:cNvPicPr>
      </xdr:nvPicPr>
      <xdr:blipFill>
        <a:blip r:embed="rId2"/>
        <a:srcRect l="11965" t="9771" b="12627"/>
        <a:stretch>
          <a:fillRect/>
        </a:stretch>
      </xdr:blipFill>
      <xdr:spPr>
        <a:xfrm rot="16200000">
          <a:off x="8303895" y="2152015"/>
          <a:ext cx="5131435" cy="7811135"/>
        </a:xfrm>
        <a:prstGeom prst="rect">
          <a:avLst/>
        </a:prstGeom>
      </xdr:spPr>
    </xdr:pic>
  </etc:cellImage>
  <etc:cellImage>
    <xdr:pic>
      <xdr:nvPicPr>
        <xdr:cNvPr id="3" name="ID_D63085A15C36462487EA4D8D9789A550" descr="PHOTO-2025-12-29-15-07-52"/>
        <xdr:cNvPicPr>
          <a:picLocks noChangeAspect="1"/>
        </xdr:cNvPicPr>
      </xdr:nvPicPr>
      <xdr:blipFill>
        <a:blip r:embed="rId3"/>
        <a:srcRect t="7278" r="2314" b="15249"/>
        <a:stretch>
          <a:fillRect/>
        </a:stretch>
      </xdr:blipFill>
      <xdr:spPr>
        <a:xfrm>
          <a:off x="7675245" y="16997045"/>
          <a:ext cx="5460365" cy="7838440"/>
        </a:xfrm>
        <a:prstGeom prst="rect">
          <a:avLst/>
        </a:prstGeom>
      </xdr:spPr>
    </xdr:pic>
  </etc:cellImage>
  <etc:cellImage>
    <xdr:pic>
      <xdr:nvPicPr>
        <xdr:cNvPr id="2" name="ID_133B4CAC025048A48D22D160DF5EAE6B" descr="PHOTO-2025-12-31-12-54-15"/>
        <xdr:cNvPicPr>
          <a:picLocks noChangeAspect="1"/>
        </xdr:cNvPicPr>
      </xdr:nvPicPr>
      <xdr:blipFill>
        <a:blip r:embed="rId4"/>
        <a:srcRect t="12274" b="15480"/>
        <a:stretch>
          <a:fillRect/>
        </a:stretch>
      </xdr:blipFill>
      <xdr:spPr>
        <a:xfrm>
          <a:off x="9225280" y="11155680"/>
          <a:ext cx="5649595" cy="7494270"/>
        </a:xfrm>
        <a:prstGeom prst="rect">
          <a:avLst/>
        </a:prstGeom>
      </xdr:spPr>
    </xdr:pic>
  </etc:cellImage>
  <etc:cellImage>
    <xdr:pic>
      <xdr:nvPicPr>
        <xdr:cNvPr id="14" name="ID_7637A752F7C54F13939F83F13A88A484" descr="PHOTO-2025-12-31-20-48-55"/>
        <xdr:cNvPicPr>
          <a:picLocks noChangeAspect="1"/>
        </xdr:cNvPicPr>
      </xdr:nvPicPr>
      <xdr:blipFill>
        <a:blip r:embed="rId5"/>
        <a:srcRect l="11443" t="10948" r="10510" b="31583"/>
        <a:stretch>
          <a:fillRect/>
        </a:stretch>
      </xdr:blipFill>
      <xdr:spPr>
        <a:xfrm>
          <a:off x="6518910" y="7212330"/>
          <a:ext cx="3757295" cy="5214620"/>
        </a:xfrm>
        <a:prstGeom prst="rect">
          <a:avLst/>
        </a:prstGeom>
      </xdr:spPr>
    </xdr:pic>
  </etc:cellImage>
  <etc:cellImage>
    <xdr:pic>
      <xdr:nvPicPr>
        <xdr:cNvPr id="15" name="ID_61B926048EC84CFEBE8E5552B52457FF" descr="PHOTO-2025-12-31-21-18-05"/>
        <xdr:cNvPicPr>
          <a:picLocks noChangeAspect="1"/>
        </xdr:cNvPicPr>
      </xdr:nvPicPr>
      <xdr:blipFill>
        <a:blip r:embed="rId6"/>
        <a:srcRect l="20494" t="1484" r="12606" b="43909"/>
        <a:stretch>
          <a:fillRect/>
        </a:stretch>
      </xdr:blipFill>
      <xdr:spPr>
        <a:xfrm>
          <a:off x="6746240" y="3272790"/>
          <a:ext cx="3762375" cy="5582285"/>
        </a:xfrm>
        <a:prstGeom prst="rect">
          <a:avLst/>
        </a:prstGeom>
      </xdr:spPr>
    </xdr:pic>
  </etc:cellImage>
  <etc:cellImage>
    <xdr:pic>
      <xdr:nvPicPr>
        <xdr:cNvPr id="16" name="ID_3DB2A1BD094A4E7A8FAC00B7D3526E12" descr="PHOTO-2025-12-31-21-29-17"/>
        <xdr:cNvPicPr>
          <a:picLocks noChangeAspect="1"/>
        </xdr:cNvPicPr>
      </xdr:nvPicPr>
      <xdr:blipFill>
        <a:blip r:embed="rId7"/>
        <a:srcRect l="5446" t="7768" r="49731" b="39489"/>
        <a:stretch>
          <a:fillRect/>
        </a:stretch>
      </xdr:blipFill>
      <xdr:spPr>
        <a:xfrm rot="5400000">
          <a:off x="6801485" y="13792835"/>
          <a:ext cx="2540635" cy="5330190"/>
        </a:xfrm>
        <a:prstGeom prst="rect">
          <a:avLst/>
        </a:prstGeom>
      </xdr:spPr>
    </xdr:pic>
  </etc:cellImage>
</etc:cellImages>
</file>

<file path=xl/sharedStrings.xml><?xml version="1.0" encoding="utf-8"?>
<sst xmlns="http://schemas.openxmlformats.org/spreadsheetml/2006/main" count="749" uniqueCount="177">
  <si>
    <t>DATE</t>
  </si>
  <si>
    <t>ITEM</t>
  </si>
  <si>
    <t>QYT</t>
  </si>
  <si>
    <t>PRICE</t>
  </si>
  <si>
    <t>SUB TOTAL</t>
  </si>
  <si>
    <t>TOTAL</t>
  </si>
  <si>
    <t>LUMAJANG ORANGE</t>
  </si>
  <si>
    <t>IMPORTED LEMON</t>
  </si>
  <si>
    <t>HONEY PINEAPPLE</t>
  </si>
  <si>
    <t>SUNKIST</t>
  </si>
  <si>
    <t>GREEN MUSTARD</t>
  </si>
  <si>
    <t>MANGO</t>
  </si>
  <si>
    <t>CARROT</t>
  </si>
  <si>
    <t>CUCUMBER</t>
  </si>
  <si>
    <t>FRESH MILK</t>
  </si>
  <si>
    <t>OAT MILK</t>
  </si>
  <si>
    <t>ALMOND</t>
  </si>
  <si>
    <t>HONEY</t>
  </si>
  <si>
    <t>STRAWBERRY (250)</t>
  </si>
  <si>
    <t>OAT SIDE</t>
  </si>
  <si>
    <t>SOY MILK</t>
  </si>
  <si>
    <t>SUGAR</t>
  </si>
  <si>
    <t>LIME</t>
  </si>
  <si>
    <t>ROSEMARY</t>
  </si>
  <si>
    <t>WATERMELON</t>
  </si>
  <si>
    <t>GINGER</t>
  </si>
  <si>
    <t>CHILI</t>
  </si>
  <si>
    <t>TRASH BAG</t>
  </si>
  <si>
    <t>OATSIDE</t>
  </si>
  <si>
    <t>SARIWANGI</t>
  </si>
  <si>
    <t xml:space="preserve">WATERMELON </t>
  </si>
  <si>
    <t>MINT</t>
  </si>
  <si>
    <t>ALMOND MILK</t>
  </si>
  <si>
    <t>CHERRY (BOTTLE)</t>
  </si>
  <si>
    <t>CITRUN</t>
  </si>
  <si>
    <t>APPLE</t>
  </si>
  <si>
    <t>GREEN APPLE</t>
  </si>
  <si>
    <t>SARIWANGI TEA</t>
  </si>
  <si>
    <t>BEETROOT</t>
  </si>
  <si>
    <t>PLASTIC WRAP</t>
  </si>
  <si>
    <t>ORANGE</t>
  </si>
  <si>
    <t>LEMON</t>
  </si>
  <si>
    <t>LYCHEE CAN</t>
  </si>
  <si>
    <t>CHERRY MAN</t>
  </si>
  <si>
    <t>SETIA BALI COFFEE</t>
  </si>
  <si>
    <t>YUPPY</t>
  </si>
  <si>
    <t>YAKULT</t>
  </si>
  <si>
    <t>BROWN SUGAR</t>
  </si>
  <si>
    <t>BASIL</t>
  </si>
  <si>
    <t>CINNAMON STICK</t>
  </si>
  <si>
    <t>COCONUT CREAM</t>
  </si>
  <si>
    <t>MIX BERRY</t>
  </si>
  <si>
    <t>CLOVER</t>
  </si>
  <si>
    <t>STARANISE</t>
  </si>
  <si>
    <t>PANDAN LEAF</t>
  </si>
  <si>
    <t>MINT LEAF</t>
  </si>
  <si>
    <t>INV NO</t>
  </si>
  <si>
    <t>SUBTOTAL</t>
  </si>
  <si>
    <t>TOTALPRICE</t>
  </si>
  <si>
    <t>CRYSTAL ICE 5KG</t>
  </si>
  <si>
    <t>AQUA GALLON 19LTR</t>
  </si>
  <si>
    <t>CLEO GALLON 19LTR</t>
  </si>
  <si>
    <t>COCA-COLA CAN 330ML</t>
  </si>
  <si>
    <t>SPRITE CAN 330ML</t>
  </si>
  <si>
    <t>AQUA REFLECTIONS SPARKLING 750ML</t>
  </si>
  <si>
    <t>POLARIS SODA WATER CAN 330ML</t>
  </si>
  <si>
    <t>BINTANG PINT 330ML</t>
  </si>
  <si>
    <t>AQUA REFLECTIONS STILL 750ML</t>
  </si>
  <si>
    <t>AQUA REFLECTIONS STILL 380ML</t>
  </si>
  <si>
    <t>COKE ZERO CAN 330ML</t>
  </si>
  <si>
    <t>SCHWEPPES TONIC WATER CAN 250ML</t>
  </si>
  <si>
    <t>RADLER PINT 330ML</t>
  </si>
  <si>
    <t>RED BULL BLUE IMPORT CAN 250ML</t>
  </si>
  <si>
    <t>GRAND TOTAL</t>
  </si>
  <si>
    <t>INV NO.</t>
  </si>
  <si>
    <t>DESCRIPTIONS</t>
  </si>
  <si>
    <t>AMOUNT</t>
  </si>
  <si>
    <t>BILLS</t>
  </si>
  <si>
    <t>COCONUT LOGO</t>
  </si>
  <si>
    <t>TOTAL PRICE</t>
  </si>
  <si>
    <t>MUSTARD</t>
  </si>
  <si>
    <t>MALANG APPLE</t>
  </si>
  <si>
    <t>PINEAPPLE</t>
  </si>
  <si>
    <t>STRAWBERRY</t>
  </si>
  <si>
    <t>OAT MEAL</t>
  </si>
  <si>
    <t>QTY</t>
  </si>
  <si>
    <t>UNIT PRICE</t>
  </si>
  <si>
    <t>SPNO2512004</t>
  </si>
  <si>
    <t>JOSE CUERVO GOLD</t>
  </si>
  <si>
    <t>SPNB25123393</t>
  </si>
  <si>
    <t>LIMO APERITIVO 500 ML</t>
  </si>
  <si>
    <t>MANONO ROSSO 750 ML</t>
  </si>
  <si>
    <t>DISCOUNT</t>
  </si>
  <si>
    <t>BILL</t>
  </si>
  <si>
    <t>SO/DSP/25/12/0570</t>
  </si>
  <si>
    <t>MCGUIGAN - BLACK LABEL SAUVIGNON BLANC</t>
  </si>
  <si>
    <t>SO/DSP/25/12/0692</t>
  </si>
  <si>
    <t>HUNTER'S PINOT GRIS</t>
  </si>
  <si>
    <t>DA VINCI LEONARDO PROSECCO DOC</t>
  </si>
  <si>
    <t>SO/DSP/25/12/0908</t>
  </si>
  <si>
    <t>DONA DOMINGA CLASICO DE FAMILIA SYRAH</t>
  </si>
  <si>
    <t>SO/DSP/25/12/1004</t>
  </si>
  <si>
    <t>SAN MARZANO TALO PRIMITIVO MERLOT</t>
  </si>
  <si>
    <t>SOMDG/DSP/25/12/0138</t>
  </si>
  <si>
    <t>MDG - F VODKA</t>
  </si>
  <si>
    <t>SO/DSP/25/12/1806</t>
  </si>
  <si>
    <t>SO/DSP/25/12/1870</t>
  </si>
  <si>
    <t>SO/DSP/25/12/2113</t>
  </si>
  <si>
    <t>HUNTER'S RIESLING</t>
  </si>
  <si>
    <t>MCGUIGAN-BLACK LABEL SAUVIGNON BLANC</t>
  </si>
  <si>
    <t>SOMDG/DSP/25/12/0226</t>
  </si>
  <si>
    <t>MDG - SACCHARUM WHITE RUM</t>
  </si>
  <si>
    <t>SO/DSP/25/12/2093</t>
  </si>
  <si>
    <t>SO/DSP/25/12/2181</t>
  </si>
  <si>
    <t>SOPR/ABC/25/12/0254</t>
  </si>
  <si>
    <t>CODIGO BLANCO</t>
  </si>
  <si>
    <t>SOPR/ABC/25/12/0411</t>
  </si>
  <si>
    <t>SOPR/ABC/25/12/0491</t>
  </si>
  <si>
    <t>JOSE CUERVO REPOSADO TEQUILA</t>
  </si>
  <si>
    <t>SO-2504780</t>
  </si>
  <si>
    <t>MARVELOUS MANGO PET</t>
  </si>
  <si>
    <t>PPN (11%)</t>
  </si>
  <si>
    <t>SO-2504895</t>
  </si>
  <si>
    <t>PARADISE PEACH PET</t>
  </si>
  <si>
    <t>KOOL KIWI PET</t>
  </si>
  <si>
    <t>VOILA VANILLA</t>
  </si>
  <si>
    <t>SO-2505255</t>
  </si>
  <si>
    <t>DW/68/007</t>
  </si>
  <si>
    <t>APEROL</t>
  </si>
  <si>
    <t>DW/68/001</t>
  </si>
  <si>
    <t>JIM BEAM WHITE 750ML</t>
  </si>
  <si>
    <t>DW/68/179</t>
  </si>
  <si>
    <t>JIM BEAM BLACK 750ML</t>
  </si>
  <si>
    <t>BAILEYS IRISH CREAM 750ML</t>
  </si>
  <si>
    <t>JOSE CUERVO 700ML</t>
  </si>
  <si>
    <t>CAMPARI</t>
  </si>
  <si>
    <t>GREY GOOSE 750ML</t>
  </si>
  <si>
    <t>EL JIMADOR REPOSADO</t>
  </si>
  <si>
    <t>CODIGO BIANCO</t>
  </si>
  <si>
    <t>CAPE DISCOVERY BRUT CUVEE 750ML</t>
  </si>
  <si>
    <t>PPN</t>
  </si>
  <si>
    <t>00867</t>
  </si>
  <si>
    <t>GORDON GIN</t>
  </si>
  <si>
    <t>STATUS</t>
  </si>
  <si>
    <t>INV/PERMAQ/25/12/0251</t>
  </si>
  <si>
    <t>CORONA BEER</t>
  </si>
  <si>
    <t>BL2-10-2320</t>
  </si>
  <si>
    <t>CANGGU BLEND 1KG</t>
  </si>
  <si>
    <t>BL2-10-2348</t>
  </si>
  <si>
    <t>Total</t>
  </si>
  <si>
    <t>PLM-INV4742/2025</t>
  </si>
  <si>
    <t>ISOLA RISERVA SYRAH 750ML</t>
  </si>
  <si>
    <t>DUE DATE</t>
  </si>
  <si>
    <t>ICELAND VODKA BLACK TEA 700ML</t>
  </si>
  <si>
    <t>INX/PMBALX/25/12/0555</t>
  </si>
  <si>
    <t>BOLS CURACAO TRIPLE SEC</t>
  </si>
  <si>
    <t>NO</t>
  </si>
  <si>
    <t>SUPPLIER</t>
  </si>
  <si>
    <t>BUK BUNGA</t>
  </si>
  <si>
    <t>TOKO EKA WHOLESALE</t>
  </si>
  <si>
    <t>DEWATA COCONUT</t>
  </si>
  <si>
    <t>SEDANA JAYA</t>
  </si>
  <si>
    <t>PNB</t>
  </si>
  <si>
    <t>DSP</t>
  </si>
  <si>
    <t>DSP ARYA BIMA</t>
  </si>
  <si>
    <t>SELERA (SYRUP)</t>
  </si>
  <si>
    <t>DW BALI</t>
  </si>
  <si>
    <t>DDB</t>
  </si>
  <si>
    <t>NANO DEWATA</t>
  </si>
  <si>
    <t>BALI PERMATA JAYA</t>
  </si>
  <si>
    <t>BLACK COFFEE ROASTERY</t>
  </si>
  <si>
    <t>PRASIDA LANTUR MAJU</t>
  </si>
  <si>
    <t>PT. LOVINA BEACH BREWERY</t>
  </si>
  <si>
    <t>CHAI CHITAI</t>
  </si>
  <si>
    <t>MULIA JAYA</t>
  </si>
  <si>
    <t>DEWATA KENCANA DISTRIBUSI</t>
  </si>
  <si>
    <t>INDOBEV MENTARI SEJAHTERA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</si>
</sst>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0">
    <numFmt numFmtId="176" formatCode="_ * #,##0.00_ ;_ * \-#,##0.00_ ;_ * &quot;-&quot;??_ ;_ @_ "/>
    <numFmt numFmtId="177" formatCode="_(&quot;$&quot;* #,##0.00_);_(&quot;$&quot;* \(#,##0.00\);_(&quot;$&quot;* &quot;-&quot;??_);_(@_)"/>
    <numFmt numFmtId="178" formatCode="_ * #,##0_ ;_ * \-#,##0_ ;_ * &quot;-&quot;_ ;_ @_ "/>
    <numFmt numFmtId="179" formatCode="_(&quot;$&quot;* #,##0_);_(&quot;$&quot;* \(#,##0\);_(&quot;$&quot;* &quot;-&quot;_);_(@_)"/>
    <numFmt numFmtId="180" formatCode="_-&quot;Rp&quot;* #,##0_-;\-&quot;Rp&quot;* #,##0_-;_-&quot;Rp&quot;* &quot;-&quot;??_-;_-@_-"/>
    <numFmt numFmtId="181" formatCode="[$-409]d\-mmm\-yyyy;@"/>
    <numFmt numFmtId="182" formatCode="dd\-mmm"/>
    <numFmt numFmtId="183" formatCode="_ [$IDR]\ * #,##0_ ;_ [$IDR]\ * \-#,##0_ ;_ [$IDR]\ * &quot;-&quot;_ ;_ @_ "/>
    <numFmt numFmtId="184" formatCode="[$Rp-421]#,##0.00;[Red][$Rp-421]#,##0.00"/>
    <numFmt numFmtId="185" formatCode="_-[$Rp-421]* #,##0_-;\-[$Rp-421]* #,##0_-;_-[$Rp-421]* &quot;-&quot;_-;_-@_-"/>
  </numFmts>
  <fonts count="50">
    <font>
      <sz val="11"/>
      <color theme="1"/>
      <name val="Calibri"/>
      <charset val="134"/>
      <scheme val="minor"/>
    </font>
    <font>
      <sz val="12"/>
      <color theme="1"/>
      <name val="Garamond"/>
      <charset val="134"/>
    </font>
    <font>
      <b/>
      <sz val="18"/>
      <color theme="1"/>
      <name val="Calibri"/>
      <charset val="134"/>
      <scheme val="minor"/>
    </font>
    <font>
      <sz val="14"/>
      <color theme="1"/>
      <name val="Garamond"/>
      <charset val="134"/>
    </font>
    <font>
      <sz val="14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sz val="18"/>
      <color theme="1"/>
      <name val="Calibri"/>
      <charset val="134"/>
      <scheme val="minor"/>
    </font>
    <font>
      <b/>
      <i/>
      <sz val="18"/>
      <color theme="1"/>
      <name val="Calibri"/>
      <charset val="134"/>
      <scheme val="minor"/>
    </font>
    <font>
      <i/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i/>
      <sz val="16"/>
      <color theme="1"/>
      <name val="Calibri"/>
      <charset val="134"/>
      <scheme val="minor"/>
    </font>
    <font>
      <sz val="16"/>
      <color theme="1"/>
      <name val="Calibri"/>
      <charset val="134"/>
      <scheme val="minor"/>
    </font>
    <font>
      <b/>
      <i/>
      <sz val="11"/>
      <color theme="1"/>
      <name val="Calibri"/>
      <charset val="134"/>
      <scheme val="minor"/>
    </font>
    <font>
      <sz val="16"/>
      <color theme="1"/>
      <name val="Calibri"/>
      <charset val="134"/>
    </font>
    <font>
      <b/>
      <sz val="16"/>
      <color theme="1"/>
      <name val="Calibri"/>
      <charset val="134"/>
    </font>
    <font>
      <b/>
      <i/>
      <sz val="16"/>
      <color theme="1"/>
      <name val="Calibri"/>
      <charset val="134"/>
    </font>
    <font>
      <sz val="20"/>
      <color theme="1"/>
      <name val="Garamond"/>
      <charset val="134"/>
    </font>
    <font>
      <sz val="16"/>
      <color theme="1"/>
      <name val="Arial Narrow"/>
      <charset val="134"/>
    </font>
    <font>
      <sz val="18"/>
      <color theme="1"/>
      <name val="Cambria"/>
      <charset val="134"/>
    </font>
    <font>
      <sz val="20"/>
      <color theme="1"/>
      <name val="Calibri"/>
      <charset val="134"/>
      <scheme val="minor"/>
    </font>
    <font>
      <sz val="11"/>
      <color theme="1"/>
      <name val="Calibri"/>
      <charset val="134"/>
    </font>
    <font>
      <sz val="20"/>
      <color theme="1"/>
      <name val="Calibri"/>
      <charset val="134"/>
    </font>
    <font>
      <sz val="26"/>
      <color theme="1"/>
      <name val="Calibri"/>
      <charset val="134"/>
      <scheme val="minor"/>
    </font>
    <font>
      <sz val="18"/>
      <color theme="1"/>
      <name val="Cambria Math"/>
      <charset val="134"/>
    </font>
    <font>
      <b/>
      <sz val="14"/>
      <color theme="1"/>
      <name val="Calibri"/>
      <charset val="134"/>
      <scheme val="minor"/>
    </font>
    <font>
      <b/>
      <sz val="14"/>
      <color theme="1"/>
      <name val="Times New Roman"/>
      <charset val="134"/>
    </font>
    <font>
      <sz val="11"/>
      <color theme="1"/>
      <name val="Cambria"/>
      <charset val="134"/>
    </font>
    <font>
      <sz val="12"/>
      <name val="Cambria"/>
      <charset val="134"/>
    </font>
    <font>
      <sz val="12"/>
      <color theme="1"/>
      <name val="Cambria"/>
      <charset val="134"/>
    </font>
    <font>
      <b/>
      <sz val="12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theme="5" tint="0.8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0" fillId="10" borderId="14" applyNumberFormat="0" applyFont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0" borderId="15" applyNumberFormat="0" applyFill="0" applyAlignment="0" applyProtection="0">
      <alignment vertical="center"/>
    </xf>
    <xf numFmtId="0" fontId="37" fillId="0" borderId="15" applyNumberFormat="0" applyFill="0" applyAlignment="0" applyProtection="0">
      <alignment vertical="center"/>
    </xf>
    <xf numFmtId="0" fontId="38" fillId="0" borderId="16" applyNumberFormat="0" applyFill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9" fillId="11" borderId="17" applyNumberFormat="0" applyAlignment="0" applyProtection="0">
      <alignment vertical="center"/>
    </xf>
    <xf numFmtId="0" fontId="40" fillId="12" borderId="18" applyNumberFormat="0" applyAlignment="0" applyProtection="0">
      <alignment vertical="center"/>
    </xf>
    <xf numFmtId="0" fontId="41" fillId="12" borderId="17" applyNumberFormat="0" applyAlignment="0" applyProtection="0">
      <alignment vertical="center"/>
    </xf>
    <xf numFmtId="0" fontId="42" fillId="13" borderId="19" applyNumberFormat="0" applyAlignment="0" applyProtection="0">
      <alignment vertical="center"/>
    </xf>
    <xf numFmtId="0" fontId="43" fillId="0" borderId="20" applyNumberFormat="0" applyFill="0" applyAlignment="0" applyProtection="0">
      <alignment vertical="center"/>
    </xf>
    <xf numFmtId="0" fontId="44" fillId="0" borderId="21" applyNumberFormat="0" applyFill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48" fillId="17" borderId="0" applyNumberFormat="0" applyBorder="0" applyAlignment="0" applyProtection="0">
      <alignment vertical="center"/>
    </xf>
    <xf numFmtId="0" fontId="49" fillId="18" borderId="0" applyNumberFormat="0" applyBorder="0" applyAlignment="0" applyProtection="0">
      <alignment vertical="center"/>
    </xf>
    <xf numFmtId="0" fontId="49" fillId="19" borderId="0" applyNumberFormat="0" applyBorder="0" applyAlignment="0" applyProtection="0">
      <alignment vertical="center"/>
    </xf>
    <xf numFmtId="0" fontId="48" fillId="20" borderId="0" applyNumberFormat="0" applyBorder="0" applyAlignment="0" applyProtection="0">
      <alignment vertical="center"/>
    </xf>
    <xf numFmtId="0" fontId="48" fillId="21" borderId="0" applyNumberFormat="0" applyBorder="0" applyAlignment="0" applyProtection="0">
      <alignment vertical="center"/>
    </xf>
    <xf numFmtId="0" fontId="49" fillId="22" borderId="0" applyNumberFormat="0" applyBorder="0" applyAlignment="0" applyProtection="0">
      <alignment vertical="center"/>
    </xf>
    <xf numFmtId="0" fontId="49" fillId="23" borderId="0" applyNumberFormat="0" applyBorder="0" applyAlignment="0" applyProtection="0">
      <alignment vertical="center"/>
    </xf>
    <xf numFmtId="0" fontId="48" fillId="24" borderId="0" applyNumberFormat="0" applyBorder="0" applyAlignment="0" applyProtection="0">
      <alignment vertical="center"/>
    </xf>
    <xf numFmtId="0" fontId="48" fillId="25" borderId="0" applyNumberFormat="0" applyBorder="0" applyAlignment="0" applyProtection="0">
      <alignment vertical="center"/>
    </xf>
    <xf numFmtId="0" fontId="49" fillId="26" borderId="0" applyNumberFormat="0" applyBorder="0" applyAlignment="0" applyProtection="0">
      <alignment vertical="center"/>
    </xf>
    <xf numFmtId="0" fontId="49" fillId="27" borderId="0" applyNumberFormat="0" applyBorder="0" applyAlignment="0" applyProtection="0">
      <alignment vertical="center"/>
    </xf>
    <xf numFmtId="0" fontId="48" fillId="28" borderId="0" applyNumberFormat="0" applyBorder="0" applyAlignment="0" applyProtection="0">
      <alignment vertical="center"/>
    </xf>
    <xf numFmtId="0" fontId="48" fillId="9" borderId="0" applyNumberFormat="0" applyBorder="0" applyAlignment="0" applyProtection="0">
      <alignment vertical="center"/>
    </xf>
    <xf numFmtId="0" fontId="49" fillId="29" borderId="0" applyNumberFormat="0" applyBorder="0" applyAlignment="0" applyProtection="0">
      <alignment vertical="center"/>
    </xf>
    <xf numFmtId="0" fontId="49" fillId="30" borderId="0" applyNumberFormat="0" applyBorder="0" applyAlignment="0" applyProtection="0">
      <alignment vertical="center"/>
    </xf>
    <xf numFmtId="0" fontId="48" fillId="31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49" fillId="34" borderId="0" applyNumberFormat="0" applyBorder="0" applyAlignment="0" applyProtection="0">
      <alignment vertical="center"/>
    </xf>
    <xf numFmtId="0" fontId="48" fillId="35" borderId="0" applyNumberFormat="0" applyBorder="0" applyAlignment="0" applyProtection="0">
      <alignment vertical="center"/>
    </xf>
    <xf numFmtId="0" fontId="48" fillId="36" borderId="0" applyNumberFormat="0" applyBorder="0" applyAlignment="0" applyProtection="0">
      <alignment vertical="center"/>
    </xf>
    <xf numFmtId="0" fontId="49" fillId="37" borderId="0" applyNumberFormat="0" applyBorder="0" applyAlignment="0" applyProtection="0">
      <alignment vertical="center"/>
    </xf>
    <xf numFmtId="0" fontId="49" fillId="38" borderId="0" applyNumberFormat="0" applyBorder="0" applyAlignment="0" applyProtection="0">
      <alignment vertical="center"/>
    </xf>
    <xf numFmtId="0" fontId="48" fillId="39" borderId="0" applyNumberFormat="0" applyBorder="0" applyAlignment="0" applyProtection="0">
      <alignment vertical="center"/>
    </xf>
  </cellStyleXfs>
  <cellXfs count="374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2" borderId="1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0" borderId="2" xfId="0" applyBorder="1">
      <alignment vertical="center"/>
    </xf>
    <xf numFmtId="180" fontId="0" fillId="4" borderId="2" xfId="0" applyNumberFormat="1" applyFill="1" applyBorder="1" applyAlignment="1">
      <alignment horizontal="left" vertical="center"/>
    </xf>
    <xf numFmtId="0" fontId="0" fillId="0" borderId="2" xfId="0" applyFill="1" applyBorder="1">
      <alignment vertical="center"/>
    </xf>
    <xf numFmtId="180" fontId="0" fillId="4" borderId="2" xfId="0" applyNumberFormat="1" applyFill="1" applyBorder="1" applyAlignment="1">
      <alignment horizontal="center" vertical="center"/>
    </xf>
    <xf numFmtId="180" fontId="0" fillId="4" borderId="2" xfId="0" applyNumberFormat="1" applyFill="1" applyBorder="1">
      <alignment vertical="center"/>
    </xf>
    <xf numFmtId="0" fontId="0" fillId="2" borderId="2" xfId="0" applyFill="1" applyBorder="1">
      <alignment vertical="center"/>
    </xf>
    <xf numFmtId="180" fontId="0" fillId="2" borderId="2" xfId="0" applyNumberFormat="1" applyFill="1" applyBorder="1">
      <alignment vertical="center"/>
    </xf>
    <xf numFmtId="0" fontId="0" fillId="0" borderId="0" xfId="0" applyNumberFormat="1">
      <alignment vertical="center"/>
    </xf>
    <xf numFmtId="0" fontId="1" fillId="5" borderId="2" xfId="0" applyNumberFormat="1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181" fontId="0" fillId="4" borderId="2" xfId="0" applyNumberFormat="1" applyFill="1" applyBorder="1" applyAlignment="1">
      <alignment horizontal="center" vertical="center"/>
    </xf>
    <xf numFmtId="0" fontId="0" fillId="4" borderId="2" xfId="0" applyNumberFormat="1" applyFill="1" applyBorder="1" applyAlignment="1">
      <alignment horizontal="center" vertical="center"/>
    </xf>
    <xf numFmtId="180" fontId="0" fillId="4" borderId="2" xfId="0" applyNumberFormat="1" applyFill="1" applyBorder="1" applyAlignment="1">
      <alignment horizontal="center" vertical="center" wrapText="1"/>
    </xf>
    <xf numFmtId="182" fontId="0" fillId="4" borderId="2" xfId="0" applyNumberFormat="1" applyFill="1" applyBorder="1" applyAlignment="1">
      <alignment horizontal="center" vertical="center"/>
    </xf>
    <xf numFmtId="181" fontId="0" fillId="4" borderId="1" xfId="0" applyNumberFormat="1" applyFill="1" applyBorder="1" applyAlignment="1">
      <alignment horizontal="center" vertical="center"/>
    </xf>
    <xf numFmtId="182" fontId="0" fillId="4" borderId="1" xfId="0" applyNumberFormat="1" applyFill="1" applyBorder="1" applyAlignment="1">
      <alignment horizontal="center" vertical="center"/>
    </xf>
    <xf numFmtId="181" fontId="0" fillId="4" borderId="3" xfId="0" applyNumberFormat="1" applyFill="1" applyBorder="1" applyAlignment="1">
      <alignment horizontal="center" vertical="center"/>
    </xf>
    <xf numFmtId="182" fontId="0" fillId="4" borderId="3" xfId="0" applyNumberFormat="1" applyFill="1" applyBorder="1" applyAlignment="1">
      <alignment horizontal="center" vertical="center"/>
    </xf>
    <xf numFmtId="0" fontId="2" fillId="6" borderId="4" xfId="0" applyFont="1" applyFill="1" applyBorder="1" applyAlignment="1">
      <alignment horizontal="center" vertical="center"/>
    </xf>
    <xf numFmtId="0" fontId="2" fillId="6" borderId="5" xfId="0" applyFont="1" applyFill="1" applyBorder="1" applyAlignment="1">
      <alignment horizontal="center" vertical="center"/>
    </xf>
    <xf numFmtId="0" fontId="0" fillId="4" borderId="2" xfId="0" applyFill="1" applyBorder="1">
      <alignment vertical="center"/>
    </xf>
    <xf numFmtId="0" fontId="0" fillId="4" borderId="1" xfId="0" applyNumberFormat="1" applyFill="1" applyBorder="1" applyAlignment="1">
      <alignment horizontal="center" vertical="center"/>
    </xf>
    <xf numFmtId="180" fontId="0" fillId="4" borderId="1" xfId="0" applyNumberFormat="1" applyFill="1" applyBorder="1" applyAlignment="1">
      <alignment horizontal="center" vertical="center"/>
    </xf>
    <xf numFmtId="180" fontId="0" fillId="4" borderId="3" xfId="0" applyNumberFormat="1" applyFill="1" applyBorder="1" applyAlignment="1">
      <alignment horizontal="center" vertical="center"/>
    </xf>
    <xf numFmtId="180" fontId="0" fillId="6" borderId="5" xfId="0" applyNumberFormat="1" applyFill="1" applyBorder="1" applyAlignment="1">
      <alignment horizontal="center" vertical="center"/>
    </xf>
    <xf numFmtId="180" fontId="0" fillId="6" borderId="6" xfId="0" applyNumberFormat="1" applyFill="1" applyBorder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5" borderId="2" xfId="0" applyNumberFormat="1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181" fontId="4" fillId="4" borderId="2" xfId="0" applyNumberFormat="1" applyFont="1" applyFill="1" applyBorder="1" applyAlignment="1">
      <alignment horizontal="center" vertical="center"/>
    </xf>
    <xf numFmtId="180" fontId="4" fillId="4" borderId="2" xfId="0" applyNumberFormat="1" applyFont="1" applyFill="1" applyBorder="1" applyAlignment="1">
      <alignment horizontal="left" vertical="center" wrapText="1"/>
    </xf>
    <xf numFmtId="0" fontId="4" fillId="4" borderId="2" xfId="0" applyNumberFormat="1" applyFont="1" applyFill="1" applyBorder="1" applyAlignment="1">
      <alignment horizontal="center" vertical="center" wrapText="1"/>
    </xf>
    <xf numFmtId="0" fontId="0" fillId="4" borderId="4" xfId="0" applyNumberFormat="1" applyFill="1" applyBorder="1" applyAlignment="1">
      <alignment horizontal="center" vertical="center"/>
    </xf>
    <xf numFmtId="0" fontId="0" fillId="4" borderId="5" xfId="0" applyNumberFormat="1" applyFill="1" applyBorder="1" applyAlignment="1">
      <alignment horizontal="center" vertical="center"/>
    </xf>
    <xf numFmtId="0" fontId="0" fillId="4" borderId="5" xfId="0" applyNumberFormat="1" applyFill="1" applyBorder="1" applyAlignment="1">
      <alignment horizontal="center" vertical="center"/>
    </xf>
    <xf numFmtId="183" fontId="0" fillId="4" borderId="2" xfId="0" applyNumberFormat="1" applyFill="1" applyBorder="1">
      <alignment vertical="center"/>
    </xf>
    <xf numFmtId="0" fontId="0" fillId="4" borderId="6" xfId="0" applyNumberFormat="1" applyFill="1" applyBorder="1" applyAlignment="1">
      <alignment horizontal="center" vertical="center"/>
    </xf>
    <xf numFmtId="180" fontId="0" fillId="4" borderId="4" xfId="0" applyNumberFormat="1" applyFill="1" applyBorder="1" applyAlignment="1">
      <alignment horizontal="center" vertical="center"/>
    </xf>
    <xf numFmtId="180" fontId="0" fillId="4" borderId="5" xfId="0" applyNumberFormat="1" applyFill="1" applyBorder="1" applyAlignment="1">
      <alignment horizontal="center" vertical="center"/>
    </xf>
    <xf numFmtId="180" fontId="0" fillId="4" borderId="5" xfId="0" applyNumberFormat="1" applyFill="1" applyBorder="1" applyAlignment="1">
      <alignment horizontal="center" vertical="center"/>
    </xf>
    <xf numFmtId="180" fontId="5" fillId="4" borderId="2" xfId="0" applyNumberFormat="1" applyFont="1" applyFill="1" applyBorder="1" applyAlignment="1">
      <alignment horizontal="left" vertical="center" wrapText="1"/>
    </xf>
    <xf numFmtId="0" fontId="5" fillId="4" borderId="2" xfId="0" applyNumberFormat="1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/>
    </xf>
    <xf numFmtId="0" fontId="6" fillId="4" borderId="5" xfId="0" applyFont="1" applyFill="1" applyBorder="1" applyAlignment="1">
      <alignment horizontal="center" vertical="center"/>
    </xf>
    <xf numFmtId="180" fontId="7" fillId="4" borderId="4" xfId="0" applyNumberFormat="1" applyFont="1" applyFill="1" applyBorder="1" applyAlignment="1">
      <alignment horizontal="center" vertical="center"/>
    </xf>
    <xf numFmtId="0" fontId="0" fillId="7" borderId="2" xfId="0" applyFill="1" applyBorder="1" applyAlignment="1">
      <alignment horizontal="center" vertical="center"/>
    </xf>
    <xf numFmtId="180" fontId="7" fillId="4" borderId="5" xfId="0" applyNumberFormat="1" applyFont="1" applyFill="1" applyBorder="1" applyAlignment="1">
      <alignment horizontal="center" vertical="center"/>
    </xf>
    <xf numFmtId="180" fontId="7" fillId="4" borderId="6" xfId="0" applyNumberFormat="1" applyFont="1" applyFill="1" applyBorder="1" applyAlignment="1">
      <alignment horizontal="center" vertical="center"/>
    </xf>
    <xf numFmtId="0" fontId="0" fillId="4" borderId="2" xfId="0" applyNumberFormat="1" applyFill="1" applyBorder="1" applyAlignment="1">
      <alignment horizontal="center" vertical="center" wrapText="1"/>
    </xf>
    <xf numFmtId="181" fontId="0" fillId="4" borderId="7" xfId="0" applyNumberFormat="1" applyFill="1" applyBorder="1" applyAlignment="1">
      <alignment horizontal="center" vertical="center"/>
    </xf>
    <xf numFmtId="0" fontId="0" fillId="4" borderId="7" xfId="0" applyNumberFormat="1" applyFill="1" applyBorder="1" applyAlignment="1">
      <alignment horizontal="center" vertical="center"/>
    </xf>
    <xf numFmtId="180" fontId="0" fillId="4" borderId="1" xfId="0" applyNumberFormat="1" applyFill="1" applyBorder="1" applyAlignment="1">
      <alignment horizontal="center" vertical="center" wrapText="1"/>
    </xf>
    <xf numFmtId="181" fontId="2" fillId="4" borderId="2" xfId="0" applyNumberFormat="1" applyFont="1" applyFill="1" applyBorder="1" applyAlignment="1">
      <alignment horizontal="center" vertical="center"/>
    </xf>
    <xf numFmtId="0" fontId="0" fillId="4" borderId="5" xfId="0" applyNumberForma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/>
    </xf>
    <xf numFmtId="181" fontId="0" fillId="4" borderId="2" xfId="0" applyNumberFormat="1" applyFont="1" applyFill="1" applyBorder="1" applyAlignment="1">
      <alignment horizontal="center" vertical="center"/>
    </xf>
    <xf numFmtId="0" fontId="0" fillId="4" borderId="2" xfId="0" applyNumberFormat="1" applyFont="1" applyFill="1" applyBorder="1" applyAlignment="1">
      <alignment horizontal="center" vertical="center"/>
    </xf>
    <xf numFmtId="181" fontId="0" fillId="4" borderId="1" xfId="0" applyNumberFormat="1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/>
    </xf>
    <xf numFmtId="0" fontId="0" fillId="4" borderId="8" xfId="0" applyFill="1" applyBorder="1" applyAlignment="1">
      <alignment horizontal="center" vertical="center"/>
    </xf>
    <xf numFmtId="183" fontId="0" fillId="4" borderId="2" xfId="0" applyNumberFormat="1" applyFill="1" applyBorder="1" applyAlignment="1">
      <alignment horizontal="center" vertical="center"/>
    </xf>
    <xf numFmtId="0" fontId="0" fillId="4" borderId="9" xfId="0" applyFill="1" applyBorder="1" applyAlignment="1">
      <alignment horizontal="center" vertical="center"/>
    </xf>
    <xf numFmtId="0" fontId="0" fillId="4" borderId="10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183" fontId="8" fillId="4" borderId="2" xfId="0" applyNumberFormat="1" applyFont="1" applyFill="1" applyBorder="1" applyAlignment="1">
      <alignment horizontal="center" vertical="center"/>
    </xf>
    <xf numFmtId="183" fontId="9" fillId="4" borderId="1" xfId="0" applyNumberFormat="1" applyFont="1" applyFill="1" applyBorder="1" applyAlignment="1">
      <alignment horizontal="center" vertical="center"/>
    </xf>
    <xf numFmtId="183" fontId="0" fillId="4" borderId="1" xfId="0" applyNumberFormat="1" applyFont="1" applyFill="1" applyBorder="1" applyAlignment="1">
      <alignment horizontal="center" vertical="center"/>
    </xf>
    <xf numFmtId="183" fontId="0" fillId="4" borderId="3" xfId="0" applyNumberFormat="1" applyFont="1" applyFill="1" applyBorder="1" applyAlignment="1">
      <alignment horizontal="center" vertical="center"/>
    </xf>
    <xf numFmtId="180" fontId="7" fillId="4" borderId="4" xfId="0" applyNumberFormat="1" applyFont="1" applyFill="1" applyBorder="1" applyAlignment="1">
      <alignment vertical="center"/>
    </xf>
    <xf numFmtId="180" fontId="7" fillId="4" borderId="5" xfId="0" applyNumberFormat="1" applyFont="1" applyFill="1" applyBorder="1" applyAlignment="1">
      <alignment vertical="center"/>
    </xf>
    <xf numFmtId="180" fontId="9" fillId="4" borderId="2" xfId="0" applyNumberFormat="1" applyFont="1" applyFill="1" applyBorder="1" applyAlignment="1">
      <alignment horizontal="center" vertical="center"/>
    </xf>
    <xf numFmtId="183" fontId="7" fillId="4" borderId="4" xfId="0" applyNumberFormat="1" applyFont="1" applyFill="1" applyBorder="1" applyAlignment="1">
      <alignment horizontal="center" vertical="center"/>
    </xf>
    <xf numFmtId="0" fontId="7" fillId="4" borderId="5" xfId="0" applyFont="1" applyFill="1" applyBorder="1" applyAlignment="1">
      <alignment horizontal="center" vertical="center"/>
    </xf>
    <xf numFmtId="0" fontId="7" fillId="4" borderId="6" xfId="0" applyFont="1" applyFill="1" applyBorder="1" applyAlignment="1">
      <alignment horizontal="center" vertical="center"/>
    </xf>
    <xf numFmtId="181" fontId="0" fillId="4" borderId="2" xfId="0" applyNumberFormat="1" applyFill="1" applyBorder="1">
      <alignment vertical="center"/>
    </xf>
    <xf numFmtId="181" fontId="0" fillId="4" borderId="1" xfId="0" applyNumberFormat="1" applyFill="1" applyBorder="1" applyAlignment="1">
      <alignment vertical="center"/>
    </xf>
    <xf numFmtId="180" fontId="0" fillId="4" borderId="2" xfId="0" applyNumberFormat="1" applyFill="1" applyBorder="1" applyAlignment="1">
      <alignment horizontal="left" vertical="center" wrapText="1"/>
    </xf>
    <xf numFmtId="0" fontId="6" fillId="8" borderId="4" xfId="0" applyNumberFormat="1" applyFont="1" applyFill="1" applyBorder="1" applyAlignment="1">
      <alignment horizontal="center" vertical="center"/>
    </xf>
    <xf numFmtId="182" fontId="6" fillId="8" borderId="5" xfId="0" applyNumberFormat="1" applyFont="1" applyFill="1" applyBorder="1" applyAlignment="1">
      <alignment horizontal="center" vertical="center"/>
    </xf>
    <xf numFmtId="182" fontId="6" fillId="8" borderId="6" xfId="0" applyNumberFormat="1" applyFont="1" applyFill="1" applyBorder="1" applyAlignment="1">
      <alignment horizontal="center" vertical="center"/>
    </xf>
    <xf numFmtId="180" fontId="7" fillId="8" borderId="4" xfId="0" applyNumberFormat="1" applyFont="1" applyFill="1" applyBorder="1" applyAlignment="1">
      <alignment horizontal="center" vertical="center"/>
    </xf>
    <xf numFmtId="180" fontId="7" fillId="8" borderId="5" xfId="0" applyNumberFormat="1" applyFont="1" applyFill="1" applyBorder="1" applyAlignment="1">
      <alignment horizontal="center" vertical="center"/>
    </xf>
    <xf numFmtId="180" fontId="7" fillId="8" borderId="6" xfId="0" applyNumberFormat="1" applyFont="1" applyFill="1" applyBorder="1" applyAlignment="1">
      <alignment horizontal="center" vertical="center"/>
    </xf>
    <xf numFmtId="181" fontId="5" fillId="4" borderId="2" xfId="0" applyNumberFormat="1" applyFont="1" applyFill="1" applyBorder="1" applyAlignment="1">
      <alignment horizontal="center" vertical="center"/>
    </xf>
    <xf numFmtId="182" fontId="5" fillId="4" borderId="2" xfId="0" applyNumberFormat="1" applyFont="1" applyFill="1" applyBorder="1" applyAlignment="1">
      <alignment horizontal="center" vertical="center"/>
    </xf>
    <xf numFmtId="0" fontId="6" fillId="4" borderId="6" xfId="0" applyFont="1" applyFill="1" applyBorder="1" applyAlignment="1">
      <alignment horizontal="center" vertical="center"/>
    </xf>
    <xf numFmtId="0" fontId="4" fillId="4" borderId="5" xfId="0" applyNumberFormat="1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0" fontId="2" fillId="6" borderId="6" xfId="0" applyFont="1" applyFill="1" applyBorder="1" applyAlignment="1">
      <alignment horizontal="center" vertical="center"/>
    </xf>
    <xf numFmtId="183" fontId="5" fillId="4" borderId="2" xfId="0" applyNumberFormat="1" applyFont="1" applyFill="1" applyBorder="1">
      <alignment vertical="center"/>
    </xf>
    <xf numFmtId="180" fontId="6" fillId="4" borderId="2" xfId="0" applyNumberFormat="1" applyFont="1" applyFill="1" applyBorder="1" applyAlignment="1">
      <alignment horizontal="center" vertical="center"/>
    </xf>
    <xf numFmtId="180" fontId="5" fillId="4" borderId="2" xfId="0" applyNumberFormat="1" applyFont="1" applyFill="1" applyBorder="1" applyAlignment="1">
      <alignment horizontal="center" vertical="center"/>
    </xf>
    <xf numFmtId="180" fontId="6" fillId="4" borderId="4" xfId="0" applyNumberFormat="1" applyFont="1" applyFill="1" applyBorder="1" applyAlignment="1">
      <alignment horizontal="center" vertical="center"/>
    </xf>
    <xf numFmtId="180" fontId="6" fillId="4" borderId="5" xfId="0" applyNumberFormat="1" applyFont="1" applyFill="1" applyBorder="1" applyAlignment="1">
      <alignment horizontal="center" vertical="center"/>
    </xf>
    <xf numFmtId="180" fontId="6" fillId="4" borderId="6" xfId="0" applyNumberFormat="1" applyFont="1" applyFill="1" applyBorder="1" applyAlignment="1">
      <alignment horizontal="center" vertical="center"/>
    </xf>
    <xf numFmtId="180" fontId="7" fillId="6" borderId="4" xfId="0" applyNumberFormat="1" applyFont="1" applyFill="1" applyBorder="1" applyAlignment="1">
      <alignment horizontal="center" vertical="center"/>
    </xf>
    <xf numFmtId="0" fontId="7" fillId="6" borderId="5" xfId="0" applyFont="1" applyFill="1" applyBorder="1" applyAlignment="1">
      <alignment horizontal="center" vertical="center"/>
    </xf>
    <xf numFmtId="0" fontId="7" fillId="6" borderId="6" xfId="0" applyFont="1" applyFill="1" applyBorder="1" applyAlignment="1">
      <alignment horizontal="center" vertical="center"/>
    </xf>
    <xf numFmtId="0" fontId="10" fillId="8" borderId="4" xfId="0" applyFont="1" applyFill="1" applyBorder="1" applyAlignment="1">
      <alignment horizontal="center" vertical="center"/>
    </xf>
    <xf numFmtId="0" fontId="10" fillId="8" borderId="5" xfId="0" applyFont="1" applyFill="1" applyBorder="1" applyAlignment="1">
      <alignment horizontal="center" vertical="center"/>
    </xf>
    <xf numFmtId="180" fontId="11" fillId="8" borderId="2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  <xf numFmtId="0" fontId="5" fillId="4" borderId="2" xfId="0" applyNumberFormat="1" applyFont="1" applyFill="1" applyBorder="1" applyAlignment="1">
      <alignment horizontal="center" vertical="center"/>
    </xf>
    <xf numFmtId="0" fontId="5" fillId="4" borderId="5" xfId="0" applyNumberFormat="1" applyFont="1" applyFill="1" applyBorder="1" applyAlignment="1">
      <alignment horizontal="center" vertical="center"/>
    </xf>
    <xf numFmtId="0" fontId="0" fillId="4" borderId="2" xfId="0" applyFont="1" applyFill="1" applyBorder="1" applyAlignment="1">
      <alignment horizontal="center" vertical="center"/>
    </xf>
    <xf numFmtId="0" fontId="0" fillId="4" borderId="5" xfId="0" applyNumberFormat="1" applyFont="1" applyFill="1" applyBorder="1" applyAlignment="1">
      <alignment horizontal="center" vertical="center"/>
    </xf>
    <xf numFmtId="58" fontId="0" fillId="4" borderId="2" xfId="0" applyNumberFormat="1" applyFont="1" applyFill="1" applyBorder="1" applyAlignment="1">
      <alignment horizontal="center" vertical="center"/>
    </xf>
    <xf numFmtId="180" fontId="5" fillId="4" borderId="0" xfId="0" applyNumberFormat="1" applyFont="1" applyFill="1" applyBorder="1" applyAlignment="1">
      <alignment horizontal="center" vertical="center"/>
    </xf>
    <xf numFmtId="180" fontId="0" fillId="4" borderId="2" xfId="0" applyNumberFormat="1" applyFont="1" applyFill="1" applyBorder="1" applyAlignment="1">
      <alignment horizontal="center" vertical="center"/>
    </xf>
    <xf numFmtId="0" fontId="6" fillId="4" borderId="11" xfId="0" applyFont="1" applyFill="1" applyBorder="1" applyAlignment="1">
      <alignment horizontal="center" vertical="center"/>
    </xf>
    <xf numFmtId="180" fontId="12" fillId="4" borderId="2" xfId="0" applyNumberFormat="1" applyFont="1" applyFill="1" applyBorder="1" applyAlignment="1">
      <alignment horizontal="center" vertical="center"/>
    </xf>
    <xf numFmtId="180" fontId="6" fillId="4" borderId="3" xfId="0" applyNumberFormat="1" applyFont="1" applyFill="1" applyBorder="1" applyAlignment="1">
      <alignment horizontal="center" vertical="center"/>
    </xf>
    <xf numFmtId="0" fontId="6" fillId="4" borderId="12" xfId="0" applyFont="1" applyFill="1" applyBorder="1" applyAlignment="1">
      <alignment horizontal="center" vertical="center"/>
    </xf>
    <xf numFmtId="180" fontId="0" fillId="6" borderId="4" xfId="0" applyNumberFormat="1" applyFill="1" applyBorder="1" applyAlignment="1">
      <alignment horizontal="center" vertical="center"/>
    </xf>
    <xf numFmtId="0" fontId="0" fillId="6" borderId="5" xfId="0" applyFill="1" applyBorder="1" applyAlignment="1">
      <alignment horizontal="center" vertical="center"/>
    </xf>
    <xf numFmtId="0" fontId="0" fillId="6" borderId="6" xfId="0" applyFill="1" applyBorder="1" applyAlignment="1">
      <alignment horizontal="center" vertical="center"/>
    </xf>
    <xf numFmtId="181" fontId="9" fillId="4" borderId="4" xfId="0" applyNumberFormat="1" applyFont="1" applyFill="1" applyBorder="1" applyAlignment="1">
      <alignment horizontal="center" vertical="center"/>
    </xf>
    <xf numFmtId="181" fontId="9" fillId="4" borderId="5" xfId="0" applyNumberFormat="1" applyFont="1" applyFill="1" applyBorder="1" applyAlignment="1">
      <alignment horizontal="center" vertical="center"/>
    </xf>
    <xf numFmtId="181" fontId="9" fillId="4" borderId="6" xfId="0" applyNumberFormat="1" applyFont="1" applyFill="1" applyBorder="1" applyAlignment="1">
      <alignment horizontal="center" vertical="center"/>
    </xf>
    <xf numFmtId="0" fontId="9" fillId="4" borderId="4" xfId="0" applyFont="1" applyFill="1" applyBorder="1" applyAlignment="1">
      <alignment horizontal="center" vertical="center"/>
    </xf>
    <xf numFmtId="0" fontId="9" fillId="4" borderId="5" xfId="0" applyFont="1" applyFill="1" applyBorder="1" applyAlignment="1">
      <alignment horizontal="center" vertical="center"/>
    </xf>
    <xf numFmtId="0" fontId="9" fillId="4" borderId="6" xfId="0" applyFont="1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183" fontId="13" fillId="4" borderId="2" xfId="0" applyNumberFormat="1" applyFont="1" applyFill="1" applyBorder="1" applyAlignment="1">
      <alignment horizontal="center" vertical="center"/>
    </xf>
    <xf numFmtId="183" fontId="11" fillId="4" borderId="4" xfId="0" applyNumberFormat="1" applyFont="1" applyFill="1" applyBorder="1" applyAlignment="1">
      <alignment horizontal="center" vertical="center"/>
    </xf>
    <xf numFmtId="0" fontId="11" fillId="4" borderId="5" xfId="0" applyFont="1" applyFill="1" applyBorder="1" applyAlignment="1">
      <alignment horizontal="center" vertical="center"/>
    </xf>
    <xf numFmtId="0" fontId="11" fillId="4" borderId="6" xfId="0" applyFont="1" applyFill="1" applyBorder="1" applyAlignment="1">
      <alignment horizontal="center" vertical="center"/>
    </xf>
    <xf numFmtId="180" fontId="13" fillId="4" borderId="2" xfId="0" applyNumberFormat="1" applyFont="1" applyFill="1" applyBorder="1" applyAlignment="1">
      <alignment horizontal="center" vertical="center"/>
    </xf>
    <xf numFmtId="183" fontId="7" fillId="6" borderId="4" xfId="0" applyNumberFormat="1" applyFont="1" applyFill="1" applyBorder="1" applyAlignment="1">
      <alignment horizontal="center" vertical="center"/>
    </xf>
    <xf numFmtId="181" fontId="0" fillId="4" borderId="1" xfId="0" applyNumberFormat="1" applyFill="1" applyBorder="1" applyAlignment="1">
      <alignment horizontal="center" vertical="center"/>
    </xf>
    <xf numFmtId="0" fontId="0" fillId="4" borderId="1" xfId="0" applyNumberFormat="1" applyFill="1" applyBorder="1" applyAlignment="1">
      <alignment horizontal="center" vertical="center"/>
    </xf>
    <xf numFmtId="181" fontId="0" fillId="4" borderId="3" xfId="0" applyNumberFormat="1" applyFill="1" applyBorder="1" applyAlignment="1">
      <alignment horizontal="center" vertical="center"/>
    </xf>
    <xf numFmtId="0" fontId="0" fillId="4" borderId="3" xfId="0" applyNumberForma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183" fontId="0" fillId="0" borderId="0" xfId="0" applyNumberFormat="1">
      <alignment vertical="center"/>
    </xf>
    <xf numFmtId="182" fontId="0" fillId="4" borderId="1" xfId="0" applyNumberFormat="1" applyFill="1" applyBorder="1" applyAlignment="1">
      <alignment horizontal="center" vertical="center"/>
    </xf>
    <xf numFmtId="180" fontId="0" fillId="4" borderId="2" xfId="0" applyNumberFormat="1" applyFill="1" applyBorder="1" applyAlignment="1">
      <alignment vertical="center" wrapText="1"/>
    </xf>
    <xf numFmtId="181" fontId="0" fillId="4" borderId="7" xfId="0" applyNumberFormat="1" applyFill="1" applyBorder="1" applyAlignment="1">
      <alignment horizontal="center" vertical="center"/>
    </xf>
    <xf numFmtId="182" fontId="0" fillId="4" borderId="7" xfId="0" applyNumberFormat="1" applyFill="1" applyBorder="1" applyAlignment="1">
      <alignment horizontal="center" vertical="center"/>
    </xf>
    <xf numFmtId="180" fontId="0" fillId="4" borderId="1" xfId="0" applyNumberFormat="1" applyFill="1" applyBorder="1" applyAlignment="1">
      <alignment vertical="center" wrapText="1"/>
    </xf>
    <xf numFmtId="181" fontId="0" fillId="4" borderId="2" xfId="0" applyNumberFormat="1" applyFill="1" applyBorder="1" applyAlignment="1">
      <alignment vertical="center"/>
    </xf>
    <xf numFmtId="182" fontId="0" fillId="4" borderId="2" xfId="0" applyNumberFormat="1" applyFill="1" applyBorder="1" applyAlignment="1">
      <alignment vertical="center"/>
    </xf>
    <xf numFmtId="180" fontId="0" fillId="4" borderId="2" xfId="0" applyNumberFormat="1" applyFill="1" applyBorder="1" applyAlignment="1">
      <alignment vertical="center"/>
    </xf>
    <xf numFmtId="180" fontId="0" fillId="4" borderId="1" xfId="0" applyNumberFormat="1" applyFill="1" applyBorder="1" applyAlignment="1">
      <alignment horizontal="center" vertical="center"/>
    </xf>
    <xf numFmtId="0" fontId="0" fillId="4" borderId="7" xfId="0" applyNumberFormat="1" applyFill="1" applyBorder="1" applyAlignment="1">
      <alignment horizontal="center" vertical="center"/>
    </xf>
    <xf numFmtId="180" fontId="0" fillId="4" borderId="7" xfId="0" applyNumberFormat="1" applyFill="1" applyBorder="1" applyAlignment="1">
      <alignment horizontal="center" vertical="center"/>
    </xf>
    <xf numFmtId="180" fontId="0" fillId="4" borderId="1" xfId="0" applyNumberFormat="1" applyFill="1" applyBorder="1" applyAlignment="1">
      <alignment vertical="center"/>
    </xf>
    <xf numFmtId="0" fontId="0" fillId="4" borderId="2" xfId="0" applyNumberFormat="1" applyFill="1" applyBorder="1" applyAlignment="1">
      <alignment vertical="center"/>
    </xf>
    <xf numFmtId="180" fontId="0" fillId="4" borderId="2" xfId="0" applyNumberFormat="1" applyFill="1" applyBorder="1" applyAlignment="1">
      <alignment vertical="center"/>
    </xf>
    <xf numFmtId="0" fontId="14" fillId="0" borderId="0" xfId="0" applyNumberFormat="1" applyFont="1">
      <alignment vertical="center"/>
    </xf>
    <xf numFmtId="0" fontId="14" fillId="0" borderId="0" xfId="0" applyFont="1">
      <alignment vertical="center"/>
    </xf>
    <xf numFmtId="0" fontId="14" fillId="0" borderId="0" xfId="0" applyFont="1" applyAlignment="1">
      <alignment horizontal="center" vertical="center"/>
    </xf>
    <xf numFmtId="0" fontId="14" fillId="5" borderId="2" xfId="0" applyNumberFormat="1" applyFont="1" applyFill="1" applyBorder="1" applyAlignment="1">
      <alignment horizontal="center" vertical="center"/>
    </xf>
    <xf numFmtId="0" fontId="14" fillId="5" borderId="2" xfId="0" applyFont="1" applyFill="1" applyBorder="1" applyAlignment="1">
      <alignment horizontal="center" vertical="center"/>
    </xf>
    <xf numFmtId="181" fontId="14" fillId="4" borderId="1" xfId="0" applyNumberFormat="1" applyFont="1" applyFill="1" applyBorder="1" applyAlignment="1">
      <alignment horizontal="center" vertical="center"/>
    </xf>
    <xf numFmtId="180" fontId="14" fillId="4" borderId="1" xfId="0" applyNumberFormat="1" applyFont="1" applyFill="1" applyBorder="1" applyAlignment="1">
      <alignment horizontal="center" vertical="center" wrapText="1"/>
    </xf>
    <xf numFmtId="0" fontId="14" fillId="4" borderId="1" xfId="0" applyNumberFormat="1" applyFont="1" applyFill="1" applyBorder="1" applyAlignment="1">
      <alignment horizontal="center" vertical="center" wrapText="1"/>
    </xf>
    <xf numFmtId="181" fontId="14" fillId="4" borderId="7" xfId="0" applyNumberFormat="1" applyFont="1" applyFill="1" applyBorder="1" applyAlignment="1">
      <alignment horizontal="center" vertical="center"/>
    </xf>
    <xf numFmtId="180" fontId="14" fillId="4" borderId="7" xfId="0" applyNumberFormat="1" applyFont="1" applyFill="1" applyBorder="1" applyAlignment="1">
      <alignment horizontal="center" vertical="center" wrapText="1"/>
    </xf>
    <xf numFmtId="0" fontId="14" fillId="4" borderId="7" xfId="0" applyNumberFormat="1" applyFont="1" applyFill="1" applyBorder="1" applyAlignment="1">
      <alignment horizontal="center" vertical="center" wrapText="1"/>
    </xf>
    <xf numFmtId="0" fontId="14" fillId="4" borderId="3" xfId="0" applyNumberFormat="1" applyFont="1" applyFill="1" applyBorder="1" applyAlignment="1">
      <alignment horizontal="center" vertical="center" wrapText="1"/>
    </xf>
    <xf numFmtId="181" fontId="15" fillId="4" borderId="2" xfId="0" applyNumberFormat="1" applyFont="1" applyFill="1" applyBorder="1" applyAlignment="1">
      <alignment horizontal="center" vertical="center"/>
    </xf>
    <xf numFmtId="0" fontId="14" fillId="4" borderId="2" xfId="0" applyNumberFormat="1" applyFont="1" applyFill="1" applyBorder="1" applyAlignment="1">
      <alignment horizontal="center" vertical="center" wrapText="1"/>
    </xf>
    <xf numFmtId="180" fontId="14" fillId="4" borderId="2" xfId="0" applyNumberFormat="1" applyFont="1" applyFill="1" applyBorder="1" applyAlignment="1">
      <alignment vertical="center" wrapText="1"/>
    </xf>
    <xf numFmtId="181" fontId="14" fillId="4" borderId="3" xfId="0" applyNumberFormat="1" applyFont="1" applyFill="1" applyBorder="1" applyAlignment="1">
      <alignment horizontal="center" vertical="center"/>
    </xf>
    <xf numFmtId="0" fontId="14" fillId="5" borderId="2" xfId="0" applyFont="1" applyFill="1" applyBorder="1">
      <alignment vertical="center"/>
    </xf>
    <xf numFmtId="0" fontId="14" fillId="4" borderId="2" xfId="0" applyFont="1" applyFill="1" applyBorder="1" applyAlignment="1">
      <alignment horizontal="center" vertical="center"/>
    </xf>
    <xf numFmtId="183" fontId="14" fillId="4" borderId="1" xfId="0" applyNumberFormat="1" applyFont="1" applyFill="1" applyBorder="1" applyAlignment="1">
      <alignment horizontal="center" vertical="center"/>
    </xf>
    <xf numFmtId="183" fontId="14" fillId="0" borderId="1" xfId="0" applyNumberFormat="1" applyFont="1" applyBorder="1" applyAlignment="1">
      <alignment horizontal="center" vertical="center"/>
    </xf>
    <xf numFmtId="183" fontId="14" fillId="4" borderId="7" xfId="0" applyNumberFormat="1" applyFont="1" applyFill="1" applyBorder="1" applyAlignment="1">
      <alignment horizontal="center" vertical="center"/>
    </xf>
    <xf numFmtId="0" fontId="14" fillId="0" borderId="7" xfId="0" applyFont="1" applyBorder="1" applyAlignment="1">
      <alignment horizontal="center" vertical="center"/>
    </xf>
    <xf numFmtId="183" fontId="14" fillId="4" borderId="3" xfId="0" applyNumberFormat="1" applyFont="1" applyFill="1" applyBorder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0" fontId="15" fillId="4" borderId="2" xfId="0" applyFont="1" applyFill="1" applyBorder="1" applyAlignment="1">
      <alignment horizontal="center" vertical="center"/>
    </xf>
    <xf numFmtId="183" fontId="15" fillId="4" borderId="2" xfId="0" applyNumberFormat="1" applyFont="1" applyFill="1" applyBorder="1" applyAlignment="1">
      <alignment horizontal="center" vertical="center"/>
    </xf>
    <xf numFmtId="184" fontId="16" fillId="4" borderId="4" xfId="0" applyNumberFormat="1" applyFont="1" applyFill="1" applyBorder="1" applyAlignment="1">
      <alignment horizontal="center" vertical="center"/>
    </xf>
    <xf numFmtId="184" fontId="16" fillId="4" borderId="13" xfId="0" applyNumberFormat="1" applyFont="1" applyFill="1" applyBorder="1" applyAlignment="1">
      <alignment horizontal="center" vertical="center"/>
    </xf>
    <xf numFmtId="184" fontId="16" fillId="4" borderId="6" xfId="0" applyNumberFormat="1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/>
    </xf>
    <xf numFmtId="183" fontId="14" fillId="4" borderId="2" xfId="0" applyNumberFormat="1" applyFont="1" applyFill="1" applyBorder="1" applyAlignment="1">
      <alignment vertical="center"/>
    </xf>
    <xf numFmtId="0" fontId="14" fillId="4" borderId="7" xfId="0" applyFont="1" applyFill="1" applyBorder="1" applyAlignment="1">
      <alignment horizontal="center" vertical="center"/>
    </xf>
    <xf numFmtId="183" fontId="14" fillId="0" borderId="7" xfId="0" applyNumberFormat="1" applyFont="1" applyBorder="1" applyAlignment="1">
      <alignment horizontal="center" vertical="center"/>
    </xf>
    <xf numFmtId="0" fontId="14" fillId="4" borderId="3" xfId="0" applyFont="1" applyFill="1" applyBorder="1" applyAlignment="1">
      <alignment horizontal="center" vertical="center"/>
    </xf>
    <xf numFmtId="183" fontId="14" fillId="0" borderId="3" xfId="0" applyNumberFormat="1" applyFont="1" applyBorder="1" applyAlignment="1">
      <alignment horizontal="center" vertical="center"/>
    </xf>
    <xf numFmtId="184" fontId="16" fillId="5" borderId="4" xfId="0" applyNumberFormat="1" applyFont="1" applyFill="1" applyBorder="1" applyAlignment="1">
      <alignment horizontal="center" vertical="center"/>
    </xf>
    <xf numFmtId="184" fontId="16" fillId="5" borderId="13" xfId="0" applyNumberFormat="1" applyFont="1" applyFill="1" applyBorder="1" applyAlignment="1">
      <alignment horizontal="center" vertical="center"/>
    </xf>
    <xf numFmtId="184" fontId="16" fillId="5" borderId="6" xfId="0" applyNumberFormat="1" applyFont="1" applyFill="1" applyBorder="1" applyAlignment="1">
      <alignment horizontal="center" vertical="center"/>
    </xf>
    <xf numFmtId="0" fontId="17" fillId="5" borderId="2" xfId="0" applyFont="1" applyFill="1" applyBorder="1" applyAlignment="1">
      <alignment horizontal="center" vertical="center"/>
    </xf>
    <xf numFmtId="181" fontId="18" fillId="4" borderId="2" xfId="0" applyNumberFormat="1" applyFont="1" applyFill="1" applyBorder="1" applyAlignment="1">
      <alignment vertical="center"/>
    </xf>
    <xf numFmtId="181" fontId="12" fillId="4" borderId="2" xfId="0" applyNumberFormat="1" applyFont="1" applyFill="1" applyBorder="1" applyAlignment="1">
      <alignment vertical="center"/>
    </xf>
    <xf numFmtId="180" fontId="19" fillId="4" borderId="2" xfId="0" applyNumberFormat="1" applyFont="1" applyFill="1" applyBorder="1" applyAlignment="1">
      <alignment horizontal="left" vertical="center" wrapText="1"/>
    </xf>
    <xf numFmtId="0" fontId="19" fillId="4" borderId="2" xfId="0" applyNumberFormat="1" applyFont="1" applyFill="1" applyBorder="1" applyAlignment="1">
      <alignment horizontal="center" vertical="center" wrapText="1"/>
    </xf>
    <xf numFmtId="182" fontId="20" fillId="4" borderId="5" xfId="0" applyNumberFormat="1" applyFont="1" applyFill="1" applyBorder="1" applyAlignment="1">
      <alignment horizontal="center" vertical="center"/>
    </xf>
    <xf numFmtId="182" fontId="20" fillId="4" borderId="6" xfId="0" applyNumberFormat="1" applyFont="1" applyFill="1" applyBorder="1" applyAlignment="1">
      <alignment horizontal="center" vertical="center"/>
    </xf>
    <xf numFmtId="183" fontId="6" fillId="4" borderId="2" xfId="0" applyNumberFormat="1" applyFont="1" applyFill="1" applyBorder="1">
      <alignment vertical="center"/>
    </xf>
    <xf numFmtId="0" fontId="21" fillId="0" borderId="0" xfId="0" applyFont="1">
      <alignment vertical="center"/>
    </xf>
    <xf numFmtId="0" fontId="0" fillId="0" borderId="0" xfId="0" applyAlignment="1">
      <alignment vertical="center"/>
    </xf>
    <xf numFmtId="0" fontId="22" fillId="5" borderId="2" xfId="0" applyFont="1" applyFill="1" applyBorder="1" applyAlignment="1">
      <alignment horizontal="center" vertical="center"/>
    </xf>
    <xf numFmtId="181" fontId="18" fillId="4" borderId="2" xfId="0" applyNumberFormat="1" applyFont="1" applyFill="1" applyBorder="1" applyAlignment="1">
      <alignment horizontal="center" vertical="center"/>
    </xf>
    <xf numFmtId="181" fontId="12" fillId="4" borderId="2" xfId="0" applyNumberFormat="1" applyFont="1" applyFill="1" applyBorder="1" applyAlignment="1">
      <alignment horizontal="center" vertical="center"/>
    </xf>
    <xf numFmtId="181" fontId="18" fillId="4" borderId="1" xfId="0" applyNumberFormat="1" applyFont="1" applyFill="1" applyBorder="1" applyAlignment="1">
      <alignment horizontal="center" vertical="center"/>
    </xf>
    <xf numFmtId="181" fontId="12" fillId="4" borderId="1" xfId="0" applyNumberFormat="1" applyFont="1" applyFill="1" applyBorder="1" applyAlignment="1">
      <alignment horizontal="center" vertical="center"/>
    </xf>
    <xf numFmtId="181" fontId="18" fillId="4" borderId="7" xfId="0" applyNumberFormat="1" applyFont="1" applyFill="1" applyBorder="1" applyAlignment="1">
      <alignment horizontal="center" vertical="center"/>
    </xf>
    <xf numFmtId="181" fontId="12" fillId="4" borderId="7" xfId="0" applyNumberFormat="1" applyFont="1" applyFill="1" applyBorder="1" applyAlignment="1">
      <alignment horizontal="center" vertical="center"/>
    </xf>
    <xf numFmtId="180" fontId="19" fillId="4" borderId="3" xfId="0" applyNumberFormat="1" applyFont="1" applyFill="1" applyBorder="1" applyAlignment="1">
      <alignment horizontal="left" vertical="center" wrapText="1"/>
    </xf>
    <xf numFmtId="0" fontId="19" fillId="4" borderId="3" xfId="0" applyNumberFormat="1" applyFont="1" applyFill="1" applyBorder="1" applyAlignment="1">
      <alignment horizontal="center" vertical="center" wrapText="1"/>
    </xf>
    <xf numFmtId="180" fontId="19" fillId="4" borderId="2" xfId="0" applyNumberFormat="1" applyFont="1" applyFill="1" applyBorder="1" applyAlignment="1">
      <alignment vertical="center" wrapText="1"/>
    </xf>
    <xf numFmtId="181" fontId="12" fillId="4" borderId="1" xfId="0" applyNumberFormat="1" applyFont="1" applyFill="1" applyBorder="1" applyAlignment="1">
      <alignment horizontal="center" vertical="center"/>
    </xf>
    <xf numFmtId="182" fontId="12" fillId="4" borderId="1" xfId="0" applyNumberFormat="1" applyFont="1" applyFill="1" applyBorder="1" applyAlignment="1">
      <alignment horizontal="center" vertical="center"/>
    </xf>
    <xf numFmtId="182" fontId="12" fillId="4" borderId="2" xfId="0" applyNumberFormat="1" applyFont="1" applyFill="1" applyBorder="1" applyAlignment="1">
      <alignment horizontal="center" vertical="center"/>
    </xf>
    <xf numFmtId="181" fontId="12" fillId="4" borderId="7" xfId="0" applyNumberFormat="1" applyFont="1" applyFill="1" applyBorder="1" applyAlignment="1">
      <alignment horizontal="center" vertical="center"/>
    </xf>
    <xf numFmtId="182" fontId="12" fillId="4" borderId="7" xfId="0" applyNumberFormat="1" applyFont="1" applyFill="1" applyBorder="1" applyAlignment="1">
      <alignment horizontal="center" vertical="center"/>
    </xf>
    <xf numFmtId="181" fontId="12" fillId="4" borderId="3" xfId="0" applyNumberFormat="1" applyFont="1" applyFill="1" applyBorder="1" applyAlignment="1">
      <alignment horizontal="center" vertical="center"/>
    </xf>
    <xf numFmtId="182" fontId="12" fillId="4" borderId="3" xfId="0" applyNumberFormat="1" applyFont="1" applyFill="1" applyBorder="1" applyAlignment="1">
      <alignment horizontal="center" vertical="center"/>
    </xf>
    <xf numFmtId="181" fontId="12" fillId="4" borderId="2" xfId="0" applyNumberFormat="1" applyFont="1" applyFill="1" applyBorder="1" applyAlignment="1">
      <alignment horizontal="center" vertical="center" wrapText="1"/>
    </xf>
    <xf numFmtId="0" fontId="23" fillId="9" borderId="0" xfId="0" applyFont="1" applyFill="1" applyAlignment="1">
      <alignment horizontal="center" vertical="center"/>
    </xf>
    <xf numFmtId="183" fontId="24" fillId="4" borderId="2" xfId="0" applyNumberFormat="1" applyFont="1" applyFill="1" applyBorder="1">
      <alignment vertical="center"/>
    </xf>
    <xf numFmtId="183" fontId="24" fillId="4" borderId="2" xfId="0" applyNumberFormat="1" applyFont="1" applyFill="1" applyBorder="1" applyAlignment="1">
      <alignment vertical="center"/>
    </xf>
    <xf numFmtId="183" fontId="24" fillId="4" borderId="3" xfId="0" applyNumberFormat="1" applyFont="1" applyFill="1" applyBorder="1">
      <alignment vertical="center"/>
    </xf>
    <xf numFmtId="183" fontId="24" fillId="4" borderId="3" xfId="0" applyNumberFormat="1" applyFont="1" applyFill="1" applyBorder="1" applyAlignment="1">
      <alignment vertical="center"/>
    </xf>
    <xf numFmtId="180" fontId="24" fillId="4" borderId="2" xfId="0" applyNumberFormat="1" applyFont="1" applyFill="1" applyBorder="1" applyAlignment="1">
      <alignment vertical="center"/>
    </xf>
    <xf numFmtId="180" fontId="24" fillId="4" borderId="2" xfId="0" applyNumberFormat="1" applyFont="1" applyFill="1" applyBorder="1" applyAlignment="1">
      <alignment horizontal="center" vertical="center" wrapText="1"/>
    </xf>
    <xf numFmtId="185" fontId="23" fillId="9" borderId="0" xfId="0" applyNumberFormat="1" applyFont="1" applyFill="1" applyAlignment="1">
      <alignment horizontal="center" vertical="center"/>
    </xf>
    <xf numFmtId="0" fontId="0" fillId="4" borderId="2" xfId="0" applyFill="1" applyBorder="1" applyAlignment="1">
      <alignment vertical="center"/>
    </xf>
    <xf numFmtId="183" fontId="24" fillId="4" borderId="1" xfId="0" applyNumberFormat="1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180" fontId="24" fillId="4" borderId="1" xfId="0" applyNumberFormat="1" applyFont="1" applyFill="1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  <xf numFmtId="180" fontId="24" fillId="4" borderId="7" xfId="0" applyNumberFormat="1" applyFont="1" applyFill="1" applyBorder="1" applyAlignment="1">
      <alignment horizontal="center" vertical="center"/>
    </xf>
    <xf numFmtId="180" fontId="24" fillId="4" borderId="3" xfId="0" applyNumberFormat="1" applyFont="1" applyFill="1" applyBorder="1" applyAlignment="1">
      <alignment horizontal="center" vertical="center"/>
    </xf>
    <xf numFmtId="180" fontId="19" fillId="4" borderId="2" xfId="0" applyNumberFormat="1" applyFont="1" applyFill="1" applyBorder="1" applyAlignment="1">
      <alignment horizontal="center" vertical="center" wrapText="1"/>
    </xf>
    <xf numFmtId="0" fontId="19" fillId="4" borderId="2" xfId="0" applyNumberFormat="1" applyFont="1" applyFill="1" applyBorder="1" applyAlignment="1">
      <alignment horizontal="center" vertical="center"/>
    </xf>
    <xf numFmtId="181" fontId="4" fillId="4" borderId="2" xfId="0" applyNumberFormat="1" applyFont="1" applyFill="1" applyBorder="1" applyAlignment="1">
      <alignment horizontal="center" vertical="center"/>
    </xf>
    <xf numFmtId="181" fontId="4" fillId="4" borderId="1" xfId="0" applyNumberFormat="1" applyFont="1" applyFill="1" applyBorder="1" applyAlignment="1">
      <alignment horizontal="center" vertical="center"/>
    </xf>
    <xf numFmtId="180" fontId="4" fillId="4" borderId="2" xfId="0" applyNumberFormat="1" applyFont="1" applyFill="1" applyBorder="1" applyAlignment="1">
      <alignment vertical="center" wrapText="1"/>
    </xf>
    <xf numFmtId="181" fontId="4" fillId="4" borderId="3" xfId="0" applyNumberFormat="1" applyFont="1" applyFill="1" applyBorder="1" applyAlignment="1">
      <alignment horizontal="center" vertical="center"/>
    </xf>
    <xf numFmtId="181" fontId="4" fillId="4" borderId="2" xfId="0" applyNumberFormat="1" applyFont="1" applyFill="1" applyBorder="1" applyAlignment="1">
      <alignment vertical="center"/>
    </xf>
    <xf numFmtId="181" fontId="4" fillId="4" borderId="1" xfId="0" applyNumberFormat="1" applyFont="1" applyFill="1" applyBorder="1" applyAlignment="1">
      <alignment horizontal="center" vertical="center"/>
    </xf>
    <xf numFmtId="180" fontId="4" fillId="4" borderId="6" xfId="0" applyNumberFormat="1" applyFont="1" applyFill="1" applyBorder="1" applyAlignment="1">
      <alignment horizontal="left" vertical="center" wrapText="1"/>
    </xf>
    <xf numFmtId="182" fontId="0" fillId="4" borderId="5" xfId="0" applyNumberFormat="1" applyFill="1" applyBorder="1" applyAlignment="1">
      <alignment horizontal="center" vertical="center"/>
    </xf>
    <xf numFmtId="182" fontId="0" fillId="4" borderId="6" xfId="0" applyNumberForma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183" fontId="0" fillId="4" borderId="1" xfId="0" applyNumberFormat="1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183" fontId="0" fillId="4" borderId="3" xfId="0" applyNumberFormat="1" applyFill="1" applyBorder="1" applyAlignment="1">
      <alignment horizontal="center" vertical="center"/>
    </xf>
    <xf numFmtId="183" fontId="0" fillId="4" borderId="2" xfId="0" applyNumberFormat="1" applyFill="1" applyBorder="1" applyAlignment="1">
      <alignment vertical="center"/>
    </xf>
    <xf numFmtId="183" fontId="0" fillId="4" borderId="1" xfId="0" applyNumberFormat="1" applyFill="1" applyBorder="1" applyAlignment="1">
      <alignment horizontal="center" vertical="center"/>
    </xf>
    <xf numFmtId="0" fontId="5" fillId="0" borderId="0" xfId="0" applyFont="1">
      <alignment vertical="center"/>
    </xf>
    <xf numFmtId="181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181" fontId="25" fillId="5" borderId="2" xfId="0" applyNumberFormat="1" applyFont="1" applyFill="1" applyBorder="1" applyAlignment="1">
      <alignment horizontal="center" vertical="center"/>
    </xf>
    <xf numFmtId="0" fontId="26" fillId="5" borderId="2" xfId="0" applyFont="1" applyFill="1" applyBorder="1" applyAlignment="1">
      <alignment horizontal="center" vertical="center"/>
    </xf>
    <xf numFmtId="0" fontId="25" fillId="5" borderId="2" xfId="0" applyNumberFormat="1" applyFont="1" applyFill="1" applyBorder="1" applyAlignment="1">
      <alignment horizontal="center" vertical="center"/>
    </xf>
    <xf numFmtId="0" fontId="25" fillId="5" borderId="2" xfId="0" applyFont="1" applyFill="1" applyBorder="1" applyAlignment="1">
      <alignment horizontal="center" vertical="center"/>
    </xf>
    <xf numFmtId="181" fontId="5" fillId="0" borderId="1" xfId="0" applyNumberFormat="1" applyFont="1" applyBorder="1" applyAlignment="1">
      <alignment horizontal="center" vertical="center"/>
    </xf>
    <xf numFmtId="0" fontId="5" fillId="0" borderId="2" xfId="0" applyFont="1" applyBorder="1" applyAlignment="1">
      <alignment vertical="center"/>
    </xf>
    <xf numFmtId="0" fontId="5" fillId="0" borderId="2" xfId="0" applyFont="1" applyBorder="1" applyAlignment="1">
      <alignment horizontal="center" vertical="center"/>
    </xf>
    <xf numFmtId="180" fontId="5" fillId="4" borderId="2" xfId="0" applyNumberFormat="1" applyFont="1" applyFill="1" applyBorder="1" applyAlignment="1">
      <alignment vertical="center"/>
    </xf>
    <xf numFmtId="181" fontId="5" fillId="0" borderId="7" xfId="0" applyNumberFormat="1" applyFont="1" applyBorder="1" applyAlignment="1">
      <alignment horizontal="center" vertical="center"/>
    </xf>
    <xf numFmtId="181" fontId="5" fillId="0" borderId="3" xfId="0" applyNumberFormat="1" applyFont="1" applyBorder="1" applyAlignment="1">
      <alignment horizontal="center" vertical="center"/>
    </xf>
    <xf numFmtId="181" fontId="5" fillId="0" borderId="2" xfId="0" applyNumberFormat="1" applyFont="1" applyBorder="1" applyAlignment="1">
      <alignment vertical="center"/>
    </xf>
    <xf numFmtId="181" fontId="5" fillId="0" borderId="2" xfId="0" applyNumberFormat="1" applyFont="1" applyBorder="1" applyAlignment="1">
      <alignment horizontal="center" vertical="center"/>
    </xf>
    <xf numFmtId="0" fontId="5" fillId="0" borderId="2" xfId="0" applyFont="1" applyBorder="1" applyAlignment="1">
      <alignment horizontal="left" vertical="center"/>
    </xf>
    <xf numFmtId="0" fontId="5" fillId="0" borderId="2" xfId="0" applyFont="1" applyBorder="1">
      <alignment vertical="center"/>
    </xf>
    <xf numFmtId="180" fontId="5" fillId="0" borderId="1" xfId="0" applyNumberFormat="1" applyFont="1" applyBorder="1" applyAlignment="1">
      <alignment horizontal="center" vertical="center"/>
    </xf>
    <xf numFmtId="180" fontId="5" fillId="0" borderId="7" xfId="0" applyNumberFormat="1" applyFont="1" applyBorder="1" applyAlignment="1">
      <alignment horizontal="center" vertical="center"/>
    </xf>
    <xf numFmtId="180" fontId="5" fillId="0" borderId="0" xfId="0" applyNumberFormat="1" applyFont="1">
      <alignment vertical="center"/>
    </xf>
    <xf numFmtId="180" fontId="5" fillId="0" borderId="3" xfId="0" applyNumberFormat="1" applyFont="1" applyBorder="1" applyAlignment="1">
      <alignment horizontal="center" vertical="center"/>
    </xf>
    <xf numFmtId="180" fontId="5" fillId="0" borderId="2" xfId="0" applyNumberFormat="1" applyFont="1" applyBorder="1" applyAlignment="1">
      <alignment vertical="center"/>
    </xf>
    <xf numFmtId="180" fontId="5" fillId="0" borderId="2" xfId="0" applyNumberFormat="1" applyFont="1" applyBorder="1">
      <alignment vertical="center"/>
    </xf>
    <xf numFmtId="180" fontId="6" fillId="8" borderId="5" xfId="0" applyNumberFormat="1" applyFont="1" applyFill="1" applyBorder="1" applyAlignment="1">
      <alignment horizontal="center" vertical="center"/>
    </xf>
    <xf numFmtId="183" fontId="0" fillId="0" borderId="2" xfId="0" applyNumberFormat="1" applyBorder="1">
      <alignment vertical="center"/>
    </xf>
    <xf numFmtId="180" fontId="7" fillId="8" borderId="2" xfId="0" applyNumberFormat="1" applyFont="1" applyFill="1" applyBorder="1" applyAlignment="1">
      <alignment horizontal="center" vertical="center"/>
    </xf>
    <xf numFmtId="0" fontId="0" fillId="0" borderId="0" xfId="0" applyFill="1" applyAlignment="1">
      <alignment vertical="center"/>
    </xf>
    <xf numFmtId="0" fontId="0" fillId="0" borderId="0" xfId="0" applyFill="1" applyAlignment="1">
      <alignment horizontal="center" vertical="center"/>
    </xf>
    <xf numFmtId="181" fontId="0" fillId="0" borderId="0" xfId="0" applyNumberFormat="1" applyFill="1" applyAlignment="1">
      <alignment horizontal="center" vertical="center"/>
    </xf>
    <xf numFmtId="0" fontId="27" fillId="0" borderId="0" xfId="0" applyFont="1" applyFill="1" applyAlignment="1">
      <alignment horizontal="left" vertical="center"/>
    </xf>
    <xf numFmtId="0" fontId="0" fillId="0" borderId="0" xfId="0" applyNumberFormat="1" applyFill="1" applyAlignment="1">
      <alignment horizontal="center" vertical="center"/>
    </xf>
    <xf numFmtId="180" fontId="0" fillId="0" borderId="0" xfId="0" applyNumberFormat="1" applyFill="1" applyAlignment="1">
      <alignment horizontal="center" vertical="center"/>
    </xf>
    <xf numFmtId="0" fontId="28" fillId="5" borderId="2" xfId="0" applyFont="1" applyFill="1" applyBorder="1" applyAlignment="1">
      <alignment horizontal="center" vertical="center"/>
    </xf>
    <xf numFmtId="181" fontId="29" fillId="5" borderId="2" xfId="0" applyNumberFormat="1" applyFont="1" applyFill="1" applyBorder="1" applyAlignment="1">
      <alignment horizontal="center" vertical="center"/>
    </xf>
    <xf numFmtId="0" fontId="29" fillId="5" borderId="2" xfId="0" applyFont="1" applyFill="1" applyBorder="1" applyAlignment="1">
      <alignment horizontal="center" vertical="center"/>
    </xf>
    <xf numFmtId="0" fontId="29" fillId="5" borderId="2" xfId="0" applyNumberFormat="1" applyFont="1" applyFill="1" applyBorder="1" applyAlignment="1">
      <alignment horizontal="center" vertical="center"/>
    </xf>
    <xf numFmtId="0" fontId="27" fillId="4" borderId="2" xfId="0" applyFont="1" applyFill="1" applyBorder="1" applyAlignment="1">
      <alignment horizontal="left" vertical="center"/>
    </xf>
    <xf numFmtId="0" fontId="0" fillId="4" borderId="3" xfId="0" applyNumberFormat="1" applyFill="1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  <xf numFmtId="180" fontId="27" fillId="4" borderId="2" xfId="0" applyNumberFormat="1" applyFont="1" applyFill="1" applyBorder="1" applyAlignment="1">
      <alignment horizontal="left" vertical="center"/>
    </xf>
    <xf numFmtId="0" fontId="27" fillId="4" borderId="6" xfId="0" applyFont="1" applyFill="1" applyBorder="1" applyAlignment="1">
      <alignment horizontal="left" vertical="center"/>
    </xf>
    <xf numFmtId="181" fontId="0" fillId="4" borderId="6" xfId="0" applyNumberFormat="1" applyFill="1" applyBorder="1" applyAlignment="1">
      <alignment vertical="center"/>
    </xf>
    <xf numFmtId="180" fontId="27" fillId="4" borderId="3" xfId="0" applyNumberFormat="1" applyFont="1" applyFill="1" applyBorder="1" applyAlignment="1">
      <alignment horizontal="left" vertical="center"/>
    </xf>
    <xf numFmtId="180" fontId="29" fillId="5" borderId="2" xfId="0" applyNumberFormat="1" applyFont="1" applyFill="1" applyBorder="1" applyAlignment="1">
      <alignment horizontal="center" vertical="center"/>
    </xf>
    <xf numFmtId="180" fontId="9" fillId="4" borderId="1" xfId="0" applyNumberFormat="1" applyFont="1" applyFill="1" applyBorder="1" applyAlignment="1">
      <alignment horizontal="center" vertical="center"/>
    </xf>
    <xf numFmtId="180" fontId="9" fillId="4" borderId="7" xfId="0" applyNumberFormat="1" applyFont="1" applyFill="1" applyBorder="1" applyAlignment="1">
      <alignment horizontal="center" vertical="center"/>
    </xf>
    <xf numFmtId="180" fontId="9" fillId="4" borderId="3" xfId="0" applyNumberFormat="1" applyFont="1" applyFill="1" applyBorder="1" applyAlignment="1">
      <alignment horizontal="center" vertical="center"/>
    </xf>
    <xf numFmtId="180" fontId="9" fillId="4" borderId="3" xfId="0" applyNumberFormat="1" applyFont="1" applyFill="1" applyBorder="1" applyAlignment="1">
      <alignment vertical="center"/>
    </xf>
    <xf numFmtId="0" fontId="27" fillId="4" borderId="2" xfId="0" applyFont="1" applyFill="1" applyBorder="1" applyAlignment="1">
      <alignment vertical="center"/>
    </xf>
    <xf numFmtId="182" fontId="0" fillId="0" borderId="1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82" fontId="0" fillId="0" borderId="7" xfId="0" applyNumberFormat="1" applyBorder="1" applyAlignment="1">
      <alignment horizontal="center" vertical="center"/>
    </xf>
    <xf numFmtId="182" fontId="0" fillId="0" borderId="3" xfId="0" applyNumberFormat="1" applyBorder="1" applyAlignment="1">
      <alignment horizontal="center" vertical="center"/>
    </xf>
    <xf numFmtId="182" fontId="0" fillId="0" borderId="3" xfId="0" applyNumberFormat="1" applyFill="1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27" fillId="4" borderId="5" xfId="0" applyFont="1" applyFill="1" applyBorder="1" applyAlignment="1">
      <alignment horizontal="left" vertical="center"/>
    </xf>
    <xf numFmtId="180" fontId="0" fillId="0" borderId="0" xfId="0" applyNumberFormat="1" applyFill="1" applyAlignment="1">
      <alignment vertical="center"/>
    </xf>
    <xf numFmtId="0" fontId="0" fillId="0" borderId="1" xfId="0" applyNumberForma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80" fontId="0" fillId="0" borderId="1" xfId="0" applyNumberFormat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180" fontId="9" fillId="4" borderId="1" xfId="0" applyNumberFormat="1" applyFont="1" applyFill="1" applyBorder="1" applyAlignment="1">
      <alignment horizontal="center" vertical="center"/>
    </xf>
    <xf numFmtId="180" fontId="9" fillId="4" borderId="7" xfId="0" applyNumberFormat="1" applyFont="1" applyFill="1" applyBorder="1" applyAlignment="1">
      <alignment horizontal="center" vertical="center"/>
    </xf>
    <xf numFmtId="180" fontId="9" fillId="4" borderId="3" xfId="0" applyNumberFormat="1" applyFont="1" applyFill="1" applyBorder="1" applyAlignment="1">
      <alignment horizontal="center" vertical="center"/>
    </xf>
    <xf numFmtId="180" fontId="9" fillId="4" borderId="2" xfId="0" applyNumberFormat="1" applyFont="1" applyFill="1" applyBorder="1" applyAlignment="1">
      <alignment vertical="center"/>
    </xf>
    <xf numFmtId="0" fontId="0" fillId="4" borderId="6" xfId="0" applyFill="1" applyBorder="1" applyAlignment="1">
      <alignment horizontal="center" vertical="center"/>
    </xf>
    <xf numFmtId="181" fontId="30" fillId="0" borderId="0" xfId="0" applyNumberFormat="1" applyFont="1" applyFill="1" applyBorder="1" applyAlignment="1">
      <alignment horizontal="center" vertical="center"/>
    </xf>
    <xf numFmtId="0" fontId="0" fillId="0" borderId="0" xfId="0" applyFill="1" applyBorder="1" applyAlignment="1">
      <alignment vertical="center"/>
    </xf>
    <xf numFmtId="0" fontId="0" fillId="0" borderId="0" xfId="0" applyFill="1" applyBorder="1" applyAlignment="1">
      <alignment horizontal="center" vertical="center"/>
    </xf>
    <xf numFmtId="180" fontId="0" fillId="0" borderId="0" xfId="0" applyNumberFormat="1" applyFill="1" applyBorder="1" applyAlignment="1">
      <alignment horizontal="center" vertical="center"/>
    </xf>
    <xf numFmtId="181" fontId="30" fillId="0" borderId="0" xfId="0" applyNumberFormat="1" applyFont="1" applyFill="1" applyBorder="1" applyAlignment="1">
      <alignment vertical="center"/>
    </xf>
    <xf numFmtId="180" fontId="0" fillId="0" borderId="0" xfId="0" applyNumberFormat="1" applyFill="1" applyBorder="1" applyAlignment="1">
      <alignment vertical="center"/>
    </xf>
    <xf numFmtId="181" fontId="30" fillId="0" borderId="1" xfId="0" applyNumberFormat="1" applyFont="1" applyFill="1" applyBorder="1" applyAlignment="1">
      <alignment horizontal="center" vertical="center"/>
    </xf>
    <xf numFmtId="0" fontId="0" fillId="0" borderId="2" xfId="0" applyFill="1" applyBorder="1" applyAlignment="1">
      <alignment horizontal="left" vertical="center"/>
    </xf>
    <xf numFmtId="0" fontId="0" fillId="0" borderId="2" xfId="0" applyNumberFormat="1" applyFill="1" applyBorder="1" applyAlignment="1">
      <alignment horizontal="center" vertical="center"/>
    </xf>
    <xf numFmtId="181" fontId="30" fillId="0" borderId="7" xfId="0" applyNumberFormat="1" applyFont="1" applyFill="1" applyBorder="1" applyAlignment="1">
      <alignment horizontal="center" vertical="center"/>
    </xf>
    <xf numFmtId="181" fontId="30" fillId="0" borderId="3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left" vertical="center"/>
    </xf>
    <xf numFmtId="0" fontId="0" fillId="0" borderId="1" xfId="0" applyNumberFormat="1" applyFill="1" applyBorder="1" applyAlignment="1">
      <alignment horizontal="center" vertical="center"/>
    </xf>
    <xf numFmtId="0" fontId="0" fillId="0" borderId="2" xfId="0" applyFill="1" applyBorder="1" applyAlignment="1">
      <alignment vertical="center"/>
    </xf>
    <xf numFmtId="181" fontId="30" fillId="0" borderId="2" xfId="0" applyNumberFormat="1" applyFont="1" applyFill="1" applyBorder="1" applyAlignment="1">
      <alignment horizontal="center" vertical="center"/>
    </xf>
    <xf numFmtId="0" fontId="27" fillId="5" borderId="2" xfId="0" applyFont="1" applyFill="1" applyBorder="1" applyAlignment="1">
      <alignment horizontal="center" vertical="center"/>
    </xf>
    <xf numFmtId="180" fontId="0" fillId="8" borderId="1" xfId="0" applyNumberFormat="1" applyFill="1" applyBorder="1" applyAlignment="1">
      <alignment horizontal="center" vertical="center"/>
    </xf>
    <xf numFmtId="180" fontId="0" fillId="8" borderId="7" xfId="0" applyNumberFormat="1" applyFill="1" applyBorder="1" applyAlignment="1">
      <alignment horizontal="center" vertical="center"/>
    </xf>
    <xf numFmtId="180" fontId="0" fillId="8" borderId="3" xfId="0" applyNumberFormat="1" applyFill="1" applyBorder="1" applyAlignment="1">
      <alignment horizontal="center" vertical="center"/>
    </xf>
    <xf numFmtId="180" fontId="0" fillId="8" borderId="2" xfId="0" applyNumberFormat="1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8" borderId="2" xfId="0" applyFill="1" applyBorder="1" applyAlignment="1">
      <alignment horizontal="center" vertical="center"/>
    </xf>
    <xf numFmtId="180" fontId="0" fillId="8" borderId="3" xfId="0" applyNumberFormat="1" applyFill="1" applyBorder="1" applyAlignment="1">
      <alignment vertical="center"/>
    </xf>
    <xf numFmtId="0" fontId="0" fillId="0" borderId="3" xfId="0" applyFill="1" applyBorder="1" applyAlignment="1">
      <alignment vertical="center"/>
    </xf>
    <xf numFmtId="181" fontId="30" fillId="4" borderId="1" xfId="0" applyNumberFormat="1" applyFont="1" applyFill="1" applyBorder="1" applyAlignment="1">
      <alignment horizontal="center" vertical="center"/>
    </xf>
    <xf numFmtId="0" fontId="0" fillId="4" borderId="2" xfId="0" applyFont="1" applyFill="1" applyBorder="1" applyAlignment="1">
      <alignment vertical="center"/>
    </xf>
    <xf numFmtId="180" fontId="0" fillId="4" borderId="2" xfId="0" applyNumberFormat="1" applyFont="1" applyFill="1" applyBorder="1" applyAlignment="1">
      <alignment vertical="center"/>
    </xf>
    <xf numFmtId="181" fontId="30" fillId="4" borderId="7" xfId="0" applyNumberFormat="1" applyFont="1" applyFill="1" applyBorder="1" applyAlignment="1">
      <alignment horizontal="center" vertical="center"/>
    </xf>
    <xf numFmtId="181" fontId="30" fillId="4" borderId="3" xfId="0" applyNumberFormat="1" applyFont="1" applyFill="1" applyBorder="1" applyAlignment="1">
      <alignment horizontal="center" vertical="center"/>
    </xf>
    <xf numFmtId="180" fontId="0" fillId="8" borderId="2" xfId="0" applyNumberFormat="1" applyFill="1" applyBorder="1" applyAlignment="1">
      <alignment vertical="center"/>
    </xf>
    <xf numFmtId="180" fontId="9" fillId="8" borderId="1" xfId="0" applyNumberFormat="1" applyFont="1" applyFill="1" applyBorder="1" applyAlignment="1">
      <alignment horizontal="center" vertical="center"/>
    </xf>
    <xf numFmtId="180" fontId="9" fillId="8" borderId="7" xfId="0" applyNumberFormat="1" applyFont="1" applyFill="1" applyBorder="1" applyAlignment="1">
      <alignment horizontal="center" vertical="center"/>
    </xf>
    <xf numFmtId="180" fontId="9" fillId="8" borderId="3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vertical="center"/>
    </xf>
    <xf numFmtId="0" fontId="0" fillId="0" borderId="1" xfId="0" applyFill="1" applyBorder="1" applyAlignment="1">
      <alignment horizontal="center" vertical="center"/>
    </xf>
    <xf numFmtId="180" fontId="0" fillId="0" borderId="2" xfId="0" applyNumberFormat="1" applyFill="1" applyBorder="1" applyAlignment="1">
      <alignment vertical="center"/>
    </xf>
    <xf numFmtId="180" fontId="0" fillId="4" borderId="8" xfId="0" applyNumberFormat="1" applyFill="1" applyBorder="1" applyAlignment="1">
      <alignment horizontal="center" vertical="center"/>
    </xf>
    <xf numFmtId="181" fontId="30" fillId="0" borderId="1" xfId="0" applyNumberFormat="1" applyFont="1" applyFill="1" applyBorder="1" applyAlignment="1">
      <alignment horizontal="center" vertical="center"/>
    </xf>
    <xf numFmtId="181" fontId="30" fillId="0" borderId="7" xfId="0" applyNumberFormat="1" applyFont="1" applyFill="1" applyBorder="1" applyAlignment="1">
      <alignment horizontal="center" vertical="center"/>
    </xf>
    <xf numFmtId="181" fontId="30" fillId="0" borderId="3" xfId="0" applyNumberFormat="1" applyFont="1" applyFill="1" applyBorder="1" applyAlignment="1">
      <alignment horizontal="center" vertical="center"/>
    </xf>
    <xf numFmtId="181" fontId="0" fillId="0" borderId="2" xfId="0" applyNumberFormat="1" applyFill="1" applyBorder="1" applyAlignment="1">
      <alignment horizontal="center" vertical="center"/>
    </xf>
    <xf numFmtId="0" fontId="0" fillId="0" borderId="2" xfId="0" applyFill="1" applyBorder="1" applyAlignment="1">
      <alignment vertical="center"/>
    </xf>
    <xf numFmtId="0" fontId="0" fillId="0" borderId="2" xfId="0" applyFill="1" applyBorder="1" applyAlignment="1">
      <alignment horizontal="center" vertical="center"/>
    </xf>
    <xf numFmtId="180" fontId="0" fillId="8" borderId="1" xfId="0" applyNumberFormat="1" applyFill="1" applyBorder="1" applyAlignment="1">
      <alignment horizontal="center" vertical="center"/>
    </xf>
    <xf numFmtId="180" fontId="0" fillId="8" borderId="7" xfId="0" applyNumberFormat="1" applyFill="1" applyBorder="1" applyAlignment="1">
      <alignment horizontal="center" vertical="center"/>
    </xf>
    <xf numFmtId="180" fontId="0" fillId="8" borderId="3" xfId="0" applyNumberFormat="1" applyFill="1" applyBorder="1" applyAlignment="1">
      <alignment horizontal="center" vertical="center"/>
    </xf>
    <xf numFmtId="0" fontId="0" fillId="4" borderId="1" xfId="0" applyNumberFormat="1" applyFill="1" applyBorder="1" applyAlignment="1" quotePrefix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7" Type="http://schemas.openxmlformats.org/officeDocument/2006/relationships/image" Target="media/image42.jpeg"/><Relationship Id="rId6" Type="http://schemas.openxmlformats.org/officeDocument/2006/relationships/image" Target="media/image41.jpeg"/><Relationship Id="rId5" Type="http://schemas.openxmlformats.org/officeDocument/2006/relationships/image" Target="media/image40.jpeg"/><Relationship Id="rId4" Type="http://schemas.openxmlformats.org/officeDocument/2006/relationships/image" Target="media/image39.jpeg"/><Relationship Id="rId3" Type="http://schemas.openxmlformats.org/officeDocument/2006/relationships/image" Target="media/image38.jpeg"/><Relationship Id="rId2" Type="http://schemas.openxmlformats.org/officeDocument/2006/relationships/image" Target="media/image37.jpeg"/><Relationship Id="rId1" Type="http://schemas.openxmlformats.org/officeDocument/2006/relationships/image" Target="media/image36.jpeg"/></Relationships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4" Type="http://schemas.openxmlformats.org/officeDocument/2006/relationships/styles" Target="styles.xml"/><Relationship Id="rId23" Type="http://www.wps.cn/officeDocument/2020/cellImage" Target="cellimages.xml"/><Relationship Id="rId22" Type="http://schemas.openxmlformats.org/officeDocument/2006/relationships/sharedStrings" Target="sharedStrings.xml"/><Relationship Id="rId21" Type="http://schemas.openxmlformats.org/officeDocument/2006/relationships/theme" Target="theme/theme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jpeg"/><Relationship Id="rId8" Type="http://schemas.openxmlformats.org/officeDocument/2006/relationships/image" Target="../media/image8.jpeg"/><Relationship Id="rId7" Type="http://schemas.openxmlformats.org/officeDocument/2006/relationships/image" Target="../media/image7.jpe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1.jpeg"/><Relationship Id="rId1" Type="http://schemas.openxmlformats.org/officeDocument/2006/relationships/image" Target="../media/image10.jpeg"/></Relationships>
</file>

<file path=xl/drawings/_rels/drawing3.xml.rels><?xml version="1.0" encoding="UTF-8" standalone="yes"?>
<Relationships xmlns="http://schemas.openxmlformats.org/package/2006/relationships"><Relationship Id="rId9" Type="http://schemas.openxmlformats.org/officeDocument/2006/relationships/image" Target="../media/image20.jpeg"/><Relationship Id="rId8" Type="http://schemas.openxmlformats.org/officeDocument/2006/relationships/image" Target="../media/image19.png"/><Relationship Id="rId7" Type="http://schemas.openxmlformats.org/officeDocument/2006/relationships/image" Target="../media/image18.jpeg"/><Relationship Id="rId6" Type="http://schemas.openxmlformats.org/officeDocument/2006/relationships/image" Target="../media/image17.jpeg"/><Relationship Id="rId5" Type="http://schemas.openxmlformats.org/officeDocument/2006/relationships/image" Target="../media/image16.jpeg"/><Relationship Id="rId4" Type="http://schemas.openxmlformats.org/officeDocument/2006/relationships/image" Target="../media/image15.jpeg"/><Relationship Id="rId3" Type="http://schemas.openxmlformats.org/officeDocument/2006/relationships/image" Target="../media/image14.jpeg"/><Relationship Id="rId2" Type="http://schemas.openxmlformats.org/officeDocument/2006/relationships/image" Target="../media/image13.jpeg"/><Relationship Id="rId11" Type="http://schemas.openxmlformats.org/officeDocument/2006/relationships/image" Target="../media/image22.png"/><Relationship Id="rId10" Type="http://schemas.openxmlformats.org/officeDocument/2006/relationships/image" Target="../media/image21.png"/><Relationship Id="rId1" Type="http://schemas.openxmlformats.org/officeDocument/2006/relationships/image" Target="../media/image12.jpe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4.jpeg"/><Relationship Id="rId1" Type="http://schemas.openxmlformats.org/officeDocument/2006/relationships/image" Target="../media/image23.jpe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7.jpeg"/><Relationship Id="rId2" Type="http://schemas.openxmlformats.org/officeDocument/2006/relationships/image" Target="../media/image26.jpeg"/><Relationship Id="rId1" Type="http://schemas.openxmlformats.org/officeDocument/2006/relationships/image" Target="../media/image25.jpe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0.jpeg"/><Relationship Id="rId2" Type="http://schemas.openxmlformats.org/officeDocument/2006/relationships/image" Target="../media/image29.jpeg"/><Relationship Id="rId1" Type="http://schemas.openxmlformats.org/officeDocument/2006/relationships/image" Target="../media/image28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31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32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33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34.jpe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35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24130</xdr:colOff>
      <xdr:row>1</xdr:row>
      <xdr:rowOff>20955</xdr:rowOff>
    </xdr:from>
    <xdr:to>
      <xdr:col>4</xdr:col>
      <xdr:colOff>2582545</xdr:colOff>
      <xdr:row>1</xdr:row>
      <xdr:rowOff>1342390</xdr:rowOff>
    </xdr:to>
    <xdr:pic>
      <xdr:nvPicPr>
        <xdr:cNvPr id="3" name="ID_5411D870A1324742B9756F17EA0BD59E" descr="WhatsApp Image 2025-12-02 at 17.02.50_4b379b3c"/>
        <xdr:cNvPicPr>
          <a:picLocks noChangeAspect="1"/>
        </xdr:cNvPicPr>
      </xdr:nvPicPr>
      <xdr:blipFill>
        <a:blip r:embed="rId1"/>
        <a:srcRect l="6536" t="2683" r="5480" b="2045"/>
        <a:stretch>
          <a:fillRect/>
        </a:stretch>
      </xdr:blipFill>
      <xdr:spPr>
        <a:xfrm rot="16200000">
          <a:off x="5370830" y="-241935"/>
          <a:ext cx="1321435" cy="2558415"/>
        </a:xfrm>
        <a:prstGeom prst="rect">
          <a:avLst/>
        </a:prstGeom>
      </xdr:spPr>
    </xdr:pic>
    <xdr:clientData/>
  </xdr:twoCellAnchor>
  <xdr:twoCellAnchor editAs="oneCell">
    <xdr:from>
      <xdr:col>4</xdr:col>
      <xdr:colOff>22225</xdr:colOff>
      <xdr:row>2</xdr:row>
      <xdr:rowOff>19050</xdr:rowOff>
    </xdr:from>
    <xdr:to>
      <xdr:col>4</xdr:col>
      <xdr:colOff>2586355</xdr:colOff>
      <xdr:row>2</xdr:row>
      <xdr:rowOff>1704340</xdr:rowOff>
    </xdr:to>
    <xdr:pic>
      <xdr:nvPicPr>
        <xdr:cNvPr id="4" name="ID_83DAEC33798846F5848C404A5A3708AD" descr="WhatsApp Image 2025-12-03 at 16.06.06_b8e05d9c"/>
        <xdr:cNvPicPr>
          <a:picLocks noChangeAspect="1"/>
        </xdr:cNvPicPr>
      </xdr:nvPicPr>
      <xdr:blipFill>
        <a:blip r:embed="rId2"/>
        <a:srcRect l="8719" t="3463" r="5150" b="3797"/>
        <a:stretch>
          <a:fillRect/>
        </a:stretch>
      </xdr:blipFill>
      <xdr:spPr>
        <a:xfrm rot="16200000">
          <a:off x="5189855" y="1292225"/>
          <a:ext cx="1685290" cy="2564130"/>
        </a:xfrm>
        <a:prstGeom prst="rect">
          <a:avLst/>
        </a:prstGeom>
      </xdr:spPr>
    </xdr:pic>
    <xdr:clientData/>
  </xdr:twoCellAnchor>
  <xdr:twoCellAnchor editAs="oneCell">
    <xdr:from>
      <xdr:col>4</xdr:col>
      <xdr:colOff>19367</xdr:colOff>
      <xdr:row>3</xdr:row>
      <xdr:rowOff>25082</xdr:rowOff>
    </xdr:from>
    <xdr:to>
      <xdr:col>4</xdr:col>
      <xdr:colOff>2589847</xdr:colOff>
      <xdr:row>3</xdr:row>
      <xdr:rowOff>1383347</xdr:rowOff>
    </xdr:to>
    <xdr:pic>
      <xdr:nvPicPr>
        <xdr:cNvPr id="5" name="ID_6E54B47EF2C24F03BA6674A5F1A5EE04" descr="WhatsApp Image 2025-12-05 at 22.56.57_5a411a14"/>
        <xdr:cNvPicPr>
          <a:picLocks noChangeAspect="1"/>
        </xdr:cNvPicPr>
      </xdr:nvPicPr>
      <xdr:blipFill>
        <a:blip r:embed="rId3"/>
        <a:srcRect l="3757" r="3981" b="1563"/>
        <a:stretch>
          <a:fillRect/>
        </a:stretch>
      </xdr:blipFill>
      <xdr:spPr>
        <a:xfrm rot="16200000">
          <a:off x="5353050" y="2849245"/>
          <a:ext cx="1358265" cy="2570480"/>
        </a:xfrm>
        <a:prstGeom prst="rect">
          <a:avLst/>
        </a:prstGeom>
      </xdr:spPr>
    </xdr:pic>
    <xdr:clientData/>
  </xdr:twoCellAnchor>
  <xdr:twoCellAnchor editAs="oneCell">
    <xdr:from>
      <xdr:col>4</xdr:col>
      <xdr:colOff>74295</xdr:colOff>
      <xdr:row>4</xdr:row>
      <xdr:rowOff>19050</xdr:rowOff>
    </xdr:from>
    <xdr:to>
      <xdr:col>4</xdr:col>
      <xdr:colOff>2534285</xdr:colOff>
      <xdr:row>4</xdr:row>
      <xdr:rowOff>1323340</xdr:rowOff>
    </xdr:to>
    <xdr:pic>
      <xdr:nvPicPr>
        <xdr:cNvPr id="7" name="ID_ED3DC180A1A445D5811EEBD595620F75" descr="WhatsApp Image 2025-12-10 at 17.50.54_237888ff"/>
        <xdr:cNvPicPr>
          <a:picLocks noChangeAspect="1"/>
        </xdr:cNvPicPr>
      </xdr:nvPicPr>
      <xdr:blipFill>
        <a:blip r:embed="rId4"/>
        <a:srcRect l="7240" t="3599" r="3525" b="1585"/>
        <a:stretch>
          <a:fillRect/>
        </a:stretch>
      </xdr:blipFill>
      <xdr:spPr>
        <a:xfrm rot="16200000">
          <a:off x="5380355" y="4274820"/>
          <a:ext cx="1304290" cy="2459990"/>
        </a:xfrm>
        <a:prstGeom prst="rect">
          <a:avLst/>
        </a:prstGeom>
      </xdr:spPr>
    </xdr:pic>
    <xdr:clientData/>
  </xdr:twoCellAnchor>
  <xdr:twoCellAnchor editAs="oneCell">
    <xdr:from>
      <xdr:col>4</xdr:col>
      <xdr:colOff>54292</xdr:colOff>
      <xdr:row>5</xdr:row>
      <xdr:rowOff>18732</xdr:rowOff>
    </xdr:from>
    <xdr:to>
      <xdr:col>4</xdr:col>
      <xdr:colOff>2554287</xdr:colOff>
      <xdr:row>5</xdr:row>
      <xdr:rowOff>1418272</xdr:rowOff>
    </xdr:to>
    <xdr:pic>
      <xdr:nvPicPr>
        <xdr:cNvPr id="6" name="ID_599C44FAE09B4FFE9CE731FF129EF2C1" descr="WhatsApp Image 2025-12-11 at 12.47.37_7779b94b"/>
        <xdr:cNvPicPr>
          <a:picLocks noChangeAspect="1"/>
        </xdr:cNvPicPr>
      </xdr:nvPicPr>
      <xdr:blipFill>
        <a:blip r:embed="rId5"/>
        <a:srcRect l="4926" t="5466" r="3529" b="1979"/>
        <a:stretch>
          <a:fillRect/>
        </a:stretch>
      </xdr:blipFill>
      <xdr:spPr>
        <a:xfrm rot="16200000">
          <a:off x="5332095" y="5643880"/>
          <a:ext cx="1399540" cy="2499995"/>
        </a:xfrm>
        <a:prstGeom prst="rect">
          <a:avLst/>
        </a:prstGeom>
      </xdr:spPr>
    </xdr:pic>
    <xdr:clientData/>
  </xdr:twoCellAnchor>
  <xdr:twoCellAnchor editAs="oneCell">
    <xdr:from>
      <xdr:col>4</xdr:col>
      <xdr:colOff>35560</xdr:colOff>
      <xdr:row>6</xdr:row>
      <xdr:rowOff>22860</xdr:rowOff>
    </xdr:from>
    <xdr:to>
      <xdr:col>4</xdr:col>
      <xdr:colOff>3141345</xdr:colOff>
      <xdr:row>6</xdr:row>
      <xdr:rowOff>1726565</xdr:rowOff>
    </xdr:to>
    <xdr:pic>
      <xdr:nvPicPr>
        <xdr:cNvPr id="9" name="ID_E993176563EA4A59A99F5C983CF8DE4D" descr="PHOTO-2025-12-16-22-47-51"/>
        <xdr:cNvPicPr>
          <a:picLocks noChangeAspect="1"/>
        </xdr:cNvPicPr>
      </xdr:nvPicPr>
      <xdr:blipFill>
        <a:blip r:embed="rId6"/>
        <a:srcRect l="7339" r="3075" b="8025"/>
        <a:stretch>
          <a:fillRect/>
        </a:stretch>
      </xdr:blipFill>
      <xdr:spPr>
        <a:xfrm rot="16200000">
          <a:off x="5464810" y="6932295"/>
          <a:ext cx="1703705" cy="3105785"/>
        </a:xfrm>
        <a:prstGeom prst="rect">
          <a:avLst/>
        </a:prstGeom>
      </xdr:spPr>
    </xdr:pic>
    <xdr:clientData/>
  </xdr:twoCellAnchor>
  <xdr:twoCellAnchor editAs="oneCell">
    <xdr:from>
      <xdr:col>4</xdr:col>
      <xdr:colOff>35242</xdr:colOff>
      <xdr:row>7</xdr:row>
      <xdr:rowOff>22542</xdr:rowOff>
    </xdr:from>
    <xdr:to>
      <xdr:col>4</xdr:col>
      <xdr:colOff>3142297</xdr:colOff>
      <xdr:row>7</xdr:row>
      <xdr:rowOff>1725612</xdr:rowOff>
    </xdr:to>
    <xdr:pic>
      <xdr:nvPicPr>
        <xdr:cNvPr id="10" name="ID_A2A0A5DCE5A84861AEF981BF4184CB1D" descr="PHOTO-2025-12-19-18-12-20"/>
        <xdr:cNvPicPr>
          <a:picLocks noChangeAspect="1"/>
        </xdr:cNvPicPr>
      </xdr:nvPicPr>
      <xdr:blipFill>
        <a:blip r:embed="rId7"/>
        <a:srcRect l="6943" t="4217"/>
        <a:stretch>
          <a:fillRect/>
        </a:stretch>
      </xdr:blipFill>
      <xdr:spPr>
        <a:xfrm rot="16200000">
          <a:off x="5464810" y="8676005"/>
          <a:ext cx="1703070" cy="3107055"/>
        </a:xfrm>
        <a:prstGeom prst="rect">
          <a:avLst/>
        </a:prstGeom>
      </xdr:spPr>
    </xdr:pic>
    <xdr:clientData/>
  </xdr:twoCellAnchor>
  <xdr:twoCellAnchor editAs="oneCell">
    <xdr:from>
      <xdr:col>4</xdr:col>
      <xdr:colOff>31115</xdr:colOff>
      <xdr:row>8</xdr:row>
      <xdr:rowOff>22860</xdr:rowOff>
    </xdr:from>
    <xdr:to>
      <xdr:col>4</xdr:col>
      <xdr:colOff>3147060</xdr:colOff>
      <xdr:row>8</xdr:row>
      <xdr:rowOff>1758315</xdr:rowOff>
    </xdr:to>
    <xdr:pic>
      <xdr:nvPicPr>
        <xdr:cNvPr id="12" name="ID_456B33FD3B6B4686969B5DE953CF76E2" descr="PHOTO-2025-12-22-17-17-00"/>
        <xdr:cNvPicPr>
          <a:picLocks noChangeAspect="1"/>
        </xdr:cNvPicPr>
      </xdr:nvPicPr>
      <xdr:blipFill>
        <a:blip r:embed="rId8"/>
        <a:srcRect l="2330" t="4119" r="4552" b="3838"/>
        <a:stretch>
          <a:fillRect/>
        </a:stretch>
      </xdr:blipFill>
      <xdr:spPr>
        <a:xfrm>
          <a:off x="4759325" y="11123295"/>
          <a:ext cx="3115945" cy="1735455"/>
        </a:xfrm>
        <a:prstGeom prst="rect">
          <a:avLst/>
        </a:prstGeom>
      </xdr:spPr>
    </xdr:pic>
    <xdr:clientData/>
  </xdr:twoCellAnchor>
  <xdr:twoCellAnchor editAs="oneCell">
    <xdr:from>
      <xdr:col>4</xdr:col>
      <xdr:colOff>31115</xdr:colOff>
      <xdr:row>9</xdr:row>
      <xdr:rowOff>22860</xdr:rowOff>
    </xdr:from>
    <xdr:to>
      <xdr:col>4</xdr:col>
      <xdr:colOff>3147060</xdr:colOff>
      <xdr:row>9</xdr:row>
      <xdr:rowOff>1589405</xdr:rowOff>
    </xdr:to>
    <xdr:pic>
      <xdr:nvPicPr>
        <xdr:cNvPr id="2" name="ID_217F952F1467477E86B8DA58A6EA8B0C" descr="PHOTO-2025-12-27-20-50-05"/>
        <xdr:cNvPicPr>
          <a:picLocks noChangeAspect="1"/>
        </xdr:cNvPicPr>
      </xdr:nvPicPr>
      <xdr:blipFill>
        <a:blip r:embed="rId9"/>
        <a:srcRect l="10686" t="18939" r="4580" b="57071"/>
        <a:stretch>
          <a:fillRect/>
        </a:stretch>
      </xdr:blipFill>
      <xdr:spPr>
        <a:xfrm>
          <a:off x="4759325" y="12894310"/>
          <a:ext cx="3115945" cy="156654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46990</xdr:colOff>
      <xdr:row>1</xdr:row>
      <xdr:rowOff>23495</xdr:rowOff>
    </xdr:from>
    <xdr:to>
      <xdr:col>4</xdr:col>
      <xdr:colOff>4042410</xdr:colOff>
      <xdr:row>1</xdr:row>
      <xdr:rowOff>2432685</xdr:rowOff>
    </xdr:to>
    <xdr:pic>
      <xdr:nvPicPr>
        <xdr:cNvPr id="17" name="ID_6FEA9A5BB26F4ABA9FAE8626885A024E" descr="PHOTO-2025-12-02-17-00-58"/>
        <xdr:cNvPicPr>
          <a:picLocks noChangeAspect="1"/>
        </xdr:cNvPicPr>
      </xdr:nvPicPr>
      <xdr:blipFill>
        <a:blip r:embed="rId1"/>
        <a:srcRect l="10286" t="816" r="1093" b="4776"/>
        <a:stretch>
          <a:fillRect/>
        </a:stretch>
      </xdr:blipFill>
      <xdr:spPr>
        <a:xfrm>
          <a:off x="5910580" y="226695"/>
          <a:ext cx="3995420" cy="2409190"/>
        </a:xfrm>
        <a:prstGeom prst="rect">
          <a:avLst/>
        </a:prstGeom>
      </xdr:spPr>
    </xdr:pic>
    <xdr:clientData/>
  </xdr:twoCellAnchor>
  <xdr:twoCellAnchor editAs="oneCell">
    <xdr:from>
      <xdr:col>4</xdr:col>
      <xdr:colOff>56515</xdr:colOff>
      <xdr:row>2</xdr:row>
      <xdr:rowOff>23495</xdr:rowOff>
    </xdr:from>
    <xdr:to>
      <xdr:col>4</xdr:col>
      <xdr:colOff>4032250</xdr:colOff>
      <xdr:row>3</xdr:row>
      <xdr:rowOff>1261110</xdr:rowOff>
    </xdr:to>
    <xdr:pic>
      <xdr:nvPicPr>
        <xdr:cNvPr id="19" name="ID_8C956C0D3AE2463AA0AAE770DF7F3D09" descr="PHOTO-2025-12-31-22-28-18"/>
        <xdr:cNvPicPr>
          <a:picLocks noChangeAspect="1"/>
        </xdr:cNvPicPr>
      </xdr:nvPicPr>
      <xdr:blipFill>
        <a:blip r:embed="rId2"/>
        <a:srcRect t="4030" r="2764" b="9291"/>
        <a:stretch>
          <a:fillRect/>
        </a:stretch>
      </xdr:blipFill>
      <xdr:spPr>
        <a:xfrm rot="16200000">
          <a:off x="6654165" y="1931035"/>
          <a:ext cx="2507615" cy="397573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9</xdr:col>
      <xdr:colOff>26670</xdr:colOff>
      <xdr:row>1</xdr:row>
      <xdr:rowOff>28575</xdr:rowOff>
    </xdr:from>
    <xdr:to>
      <xdr:col>9</xdr:col>
      <xdr:colOff>3853815</xdr:colOff>
      <xdr:row>1</xdr:row>
      <xdr:rowOff>4890770</xdr:rowOff>
    </xdr:to>
    <xdr:pic>
      <xdr:nvPicPr>
        <xdr:cNvPr id="8" name="ID_38E0BB61B6904A209968F89FF640A866" descr="WhatsApp Image 2025-12-10 at 18.36.20_208f2af2"/>
        <xdr:cNvPicPr>
          <a:picLocks noChangeAspect="1"/>
        </xdr:cNvPicPr>
      </xdr:nvPicPr>
      <xdr:blipFill>
        <a:blip r:embed="rId1"/>
        <a:srcRect t="14808" b="13887"/>
        <a:stretch>
          <a:fillRect/>
        </a:stretch>
      </xdr:blipFill>
      <xdr:spPr>
        <a:xfrm>
          <a:off x="21306155" y="460375"/>
          <a:ext cx="3827145" cy="4862195"/>
        </a:xfrm>
        <a:prstGeom prst="rect">
          <a:avLst/>
        </a:prstGeom>
      </xdr:spPr>
    </xdr:pic>
    <xdr:clientData/>
  </xdr:twoCellAnchor>
  <xdr:twoCellAnchor editAs="oneCell">
    <xdr:from>
      <xdr:col>9</xdr:col>
      <xdr:colOff>26670</xdr:colOff>
      <xdr:row>2</xdr:row>
      <xdr:rowOff>35560</xdr:rowOff>
    </xdr:from>
    <xdr:to>
      <xdr:col>9</xdr:col>
      <xdr:colOff>3853815</xdr:colOff>
      <xdr:row>3</xdr:row>
      <xdr:rowOff>2459355</xdr:rowOff>
    </xdr:to>
    <xdr:pic>
      <xdr:nvPicPr>
        <xdr:cNvPr id="7" name="ID_CE1C3B7194204316AFAEC510D6D490CA" descr="WhatsApp Image 2025-12-11 at 20.11.28_da275d08"/>
        <xdr:cNvPicPr>
          <a:picLocks noChangeAspect="1"/>
        </xdr:cNvPicPr>
      </xdr:nvPicPr>
      <xdr:blipFill>
        <a:blip r:embed="rId2"/>
        <a:srcRect t="10341" r="3602" b="19931"/>
        <a:stretch>
          <a:fillRect/>
        </a:stretch>
      </xdr:blipFill>
      <xdr:spPr>
        <a:xfrm>
          <a:off x="21306155" y="5387975"/>
          <a:ext cx="3827145" cy="4925695"/>
        </a:xfrm>
        <a:prstGeom prst="rect">
          <a:avLst/>
        </a:prstGeom>
      </xdr:spPr>
    </xdr:pic>
    <xdr:clientData/>
  </xdr:twoCellAnchor>
  <xdr:twoCellAnchor editAs="oneCell">
    <xdr:from>
      <xdr:col>9</xdr:col>
      <xdr:colOff>360680</xdr:colOff>
      <xdr:row>4</xdr:row>
      <xdr:rowOff>31750</xdr:rowOff>
    </xdr:from>
    <xdr:to>
      <xdr:col>9</xdr:col>
      <xdr:colOff>4377690</xdr:colOff>
      <xdr:row>4</xdr:row>
      <xdr:rowOff>5169535</xdr:rowOff>
    </xdr:to>
    <xdr:pic>
      <xdr:nvPicPr>
        <xdr:cNvPr id="6" name="ID_061DAB7DDA8F473B95DF7FDF52C799D7" descr="PHOTO-2025-12-16-23-39-35"/>
        <xdr:cNvPicPr>
          <a:picLocks noChangeAspect="1"/>
        </xdr:cNvPicPr>
      </xdr:nvPicPr>
      <xdr:blipFill>
        <a:blip r:embed="rId3"/>
        <a:srcRect l="2390" t="13970" r="3423" b="18309"/>
        <a:stretch>
          <a:fillRect/>
        </a:stretch>
      </xdr:blipFill>
      <xdr:spPr>
        <a:xfrm>
          <a:off x="21640165" y="10387965"/>
          <a:ext cx="4017010" cy="5137785"/>
        </a:xfrm>
        <a:prstGeom prst="rect">
          <a:avLst/>
        </a:prstGeom>
      </xdr:spPr>
    </xdr:pic>
    <xdr:clientData/>
  </xdr:twoCellAnchor>
  <xdr:twoCellAnchor editAs="oneCell">
    <xdr:from>
      <xdr:col>9</xdr:col>
      <xdr:colOff>339725</xdr:colOff>
      <xdr:row>5</xdr:row>
      <xdr:rowOff>31750</xdr:rowOff>
    </xdr:from>
    <xdr:to>
      <xdr:col>9</xdr:col>
      <xdr:colOff>4398645</xdr:colOff>
      <xdr:row>5</xdr:row>
      <xdr:rowOff>5169535</xdr:rowOff>
    </xdr:to>
    <xdr:pic>
      <xdr:nvPicPr>
        <xdr:cNvPr id="4" name="ID_B9A46A50A1B54A72895601589A7F8868" descr="PHOTO-2025-12-16-23-38-51"/>
        <xdr:cNvPicPr>
          <a:picLocks noChangeAspect="1"/>
        </xdr:cNvPicPr>
      </xdr:nvPicPr>
      <xdr:blipFill>
        <a:blip r:embed="rId4"/>
        <a:srcRect l="3405" t="11288" r="2944" b="22140"/>
        <a:stretch>
          <a:fillRect/>
        </a:stretch>
      </xdr:blipFill>
      <xdr:spPr>
        <a:xfrm>
          <a:off x="21619210" y="15588615"/>
          <a:ext cx="4058920" cy="5137785"/>
        </a:xfrm>
        <a:prstGeom prst="rect">
          <a:avLst/>
        </a:prstGeom>
      </xdr:spPr>
    </xdr:pic>
    <xdr:clientData/>
  </xdr:twoCellAnchor>
  <xdr:twoCellAnchor editAs="oneCell">
    <xdr:from>
      <xdr:col>9</xdr:col>
      <xdr:colOff>240030</xdr:colOff>
      <xdr:row>6</xdr:row>
      <xdr:rowOff>31750</xdr:rowOff>
    </xdr:from>
    <xdr:to>
      <xdr:col>9</xdr:col>
      <xdr:colOff>4498340</xdr:colOff>
      <xdr:row>6</xdr:row>
      <xdr:rowOff>5169535</xdr:rowOff>
    </xdr:to>
    <xdr:pic>
      <xdr:nvPicPr>
        <xdr:cNvPr id="11" name="ID_41A8AB05354F4E13935F9921E07C8DE3" descr="PHOTO-2025-12-19-19-10-27"/>
        <xdr:cNvPicPr>
          <a:picLocks noChangeAspect="1"/>
        </xdr:cNvPicPr>
      </xdr:nvPicPr>
      <xdr:blipFill>
        <a:blip r:embed="rId5"/>
        <a:srcRect t="13774" r="1673" b="19841"/>
        <a:stretch>
          <a:fillRect/>
        </a:stretch>
      </xdr:blipFill>
      <xdr:spPr>
        <a:xfrm>
          <a:off x="21519515" y="20789265"/>
          <a:ext cx="4258310" cy="5137785"/>
        </a:xfrm>
        <a:prstGeom prst="rect">
          <a:avLst/>
        </a:prstGeom>
      </xdr:spPr>
    </xdr:pic>
    <xdr:clientData/>
  </xdr:twoCellAnchor>
  <xdr:twoCellAnchor editAs="oneCell">
    <xdr:from>
      <xdr:col>9</xdr:col>
      <xdr:colOff>546100</xdr:colOff>
      <xdr:row>7</xdr:row>
      <xdr:rowOff>31115</xdr:rowOff>
    </xdr:from>
    <xdr:to>
      <xdr:col>9</xdr:col>
      <xdr:colOff>4192270</xdr:colOff>
      <xdr:row>7</xdr:row>
      <xdr:rowOff>5168900</xdr:rowOff>
    </xdr:to>
    <xdr:pic>
      <xdr:nvPicPr>
        <xdr:cNvPr id="13" name="ID_080FB283D196405BB508E63A1AA4BD87" descr="PHOTO-2025-12-27-20-49-31"/>
        <xdr:cNvPicPr>
          <a:picLocks noChangeAspect="1"/>
        </xdr:cNvPicPr>
      </xdr:nvPicPr>
      <xdr:blipFill>
        <a:blip r:embed="rId6"/>
        <a:srcRect l="23131" t="13011" b="26160"/>
        <a:stretch>
          <a:fillRect/>
        </a:stretch>
      </xdr:blipFill>
      <xdr:spPr>
        <a:xfrm>
          <a:off x="21825585" y="25989280"/>
          <a:ext cx="3646170" cy="5137785"/>
        </a:xfrm>
        <a:prstGeom prst="rect">
          <a:avLst/>
        </a:prstGeom>
      </xdr:spPr>
    </xdr:pic>
    <xdr:clientData/>
  </xdr:twoCellAnchor>
  <xdr:twoCellAnchor editAs="oneCell">
    <xdr:from>
      <xdr:col>9</xdr:col>
      <xdr:colOff>383540</xdr:colOff>
      <xdr:row>8</xdr:row>
      <xdr:rowOff>31750</xdr:rowOff>
    </xdr:from>
    <xdr:to>
      <xdr:col>9</xdr:col>
      <xdr:colOff>4354830</xdr:colOff>
      <xdr:row>8</xdr:row>
      <xdr:rowOff>5169535</xdr:rowOff>
    </xdr:to>
    <xdr:pic>
      <xdr:nvPicPr>
        <xdr:cNvPr id="3" name="ID_3A3DD028F0B841248E2C036ADA7EFC63" descr="PHOTO-2025-12-29-15-08-25"/>
        <xdr:cNvPicPr>
          <a:picLocks noChangeAspect="1"/>
        </xdr:cNvPicPr>
      </xdr:nvPicPr>
      <xdr:blipFill>
        <a:blip r:embed="rId7"/>
        <a:srcRect t="13396" b="14090"/>
        <a:stretch>
          <a:fillRect/>
        </a:stretch>
      </xdr:blipFill>
      <xdr:spPr>
        <a:xfrm>
          <a:off x="21663025" y="31190565"/>
          <a:ext cx="3971290" cy="5137785"/>
        </a:xfrm>
        <a:prstGeom prst="rect">
          <a:avLst/>
        </a:prstGeom>
      </xdr:spPr>
    </xdr:pic>
    <xdr:clientData/>
  </xdr:twoCellAnchor>
  <xdr:twoCellAnchor editAs="oneCell">
    <xdr:from>
      <xdr:col>9</xdr:col>
      <xdr:colOff>31750</xdr:colOff>
      <xdr:row>9</xdr:row>
      <xdr:rowOff>26670</xdr:rowOff>
    </xdr:from>
    <xdr:to>
      <xdr:col>9</xdr:col>
      <xdr:colOff>4711700</xdr:colOff>
      <xdr:row>12</xdr:row>
      <xdr:rowOff>1442720</xdr:rowOff>
    </xdr:to>
    <xdr:pic>
      <xdr:nvPicPr>
        <xdr:cNvPr id="9" name="ID_D0085608BD5B416F81C9DE61C4DA2858"/>
        <xdr:cNvPicPr>
          <a:picLocks noChangeAspect="1"/>
        </xdr:cNvPicPr>
      </xdr:nvPicPr>
      <xdr:blipFill>
        <a:blip r:embed="rId8"/>
        <a:srcRect t="7594" b="22654"/>
        <a:stretch>
          <a:fillRect/>
        </a:stretch>
      </xdr:blipFill>
      <xdr:spPr>
        <a:xfrm>
          <a:off x="21311235" y="36386135"/>
          <a:ext cx="4679950" cy="57975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473710</xdr:colOff>
      <xdr:row>13</xdr:row>
      <xdr:rowOff>26670</xdr:rowOff>
    </xdr:from>
    <xdr:to>
      <xdr:col>9</xdr:col>
      <xdr:colOff>4270375</xdr:colOff>
      <xdr:row>13</xdr:row>
      <xdr:rowOff>5175885</xdr:rowOff>
    </xdr:to>
    <xdr:pic>
      <xdr:nvPicPr>
        <xdr:cNvPr id="14" name="ID_089E86B7CA10427FB585EF9C93BBCCA4" descr="PHOTO-2025-12-31-12-55-57"/>
        <xdr:cNvPicPr>
          <a:picLocks noChangeAspect="1"/>
        </xdr:cNvPicPr>
      </xdr:nvPicPr>
      <xdr:blipFill>
        <a:blip r:embed="rId9"/>
        <a:srcRect l="2833" t="10237" r="2351" b="20972"/>
        <a:stretch>
          <a:fillRect/>
        </a:stretch>
      </xdr:blipFill>
      <xdr:spPr>
        <a:xfrm>
          <a:off x="21753195" y="42228135"/>
          <a:ext cx="3796665" cy="5149215"/>
        </a:xfrm>
        <a:prstGeom prst="rect">
          <a:avLst/>
        </a:prstGeom>
      </xdr:spPr>
    </xdr:pic>
    <xdr:clientData/>
  </xdr:twoCellAnchor>
  <xdr:twoCellAnchor editAs="oneCell">
    <xdr:from>
      <xdr:col>9</xdr:col>
      <xdr:colOff>215900</xdr:colOff>
      <xdr:row>14</xdr:row>
      <xdr:rowOff>26670</xdr:rowOff>
    </xdr:from>
    <xdr:to>
      <xdr:col>9</xdr:col>
      <xdr:colOff>4528185</xdr:colOff>
      <xdr:row>14</xdr:row>
      <xdr:rowOff>5175250</xdr:rowOff>
    </xdr:to>
    <xdr:pic>
      <xdr:nvPicPr>
        <xdr:cNvPr id="15" name="ID_32F2572F662E4F4F87FD3BFFFDC6B518"/>
        <xdr:cNvPicPr>
          <a:picLocks noChangeAspect="1"/>
        </xdr:cNvPicPr>
      </xdr:nvPicPr>
      <xdr:blipFill>
        <a:blip r:embed="rId10"/>
        <a:srcRect l="2086" t="9208" b="24564"/>
        <a:stretch>
          <a:fillRect/>
        </a:stretch>
      </xdr:blipFill>
      <xdr:spPr>
        <a:xfrm>
          <a:off x="21495385" y="47428785"/>
          <a:ext cx="4312285" cy="51485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268605</xdr:colOff>
      <xdr:row>15</xdr:row>
      <xdr:rowOff>26670</xdr:rowOff>
    </xdr:from>
    <xdr:to>
      <xdr:col>9</xdr:col>
      <xdr:colOff>4475480</xdr:colOff>
      <xdr:row>15</xdr:row>
      <xdr:rowOff>5175250</xdr:rowOff>
    </xdr:to>
    <xdr:pic>
      <xdr:nvPicPr>
        <xdr:cNvPr id="16" name="ID_F678ED52C2E84054820755BA8BC20C4B"/>
        <xdr:cNvPicPr>
          <a:picLocks noChangeAspect="1"/>
        </xdr:cNvPicPr>
      </xdr:nvPicPr>
      <xdr:blipFill>
        <a:blip r:embed="rId11"/>
        <a:srcRect t="14581" r="4768" b="20236"/>
        <a:stretch>
          <a:fillRect/>
        </a:stretch>
      </xdr:blipFill>
      <xdr:spPr>
        <a:xfrm>
          <a:off x="21548090" y="52629435"/>
          <a:ext cx="4206875" cy="514858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29845</xdr:colOff>
      <xdr:row>1</xdr:row>
      <xdr:rowOff>30480</xdr:rowOff>
    </xdr:from>
    <xdr:to>
      <xdr:col>4</xdr:col>
      <xdr:colOff>3904615</xdr:colOff>
      <xdr:row>1</xdr:row>
      <xdr:rowOff>5165725</xdr:rowOff>
    </xdr:to>
    <xdr:pic>
      <xdr:nvPicPr>
        <xdr:cNvPr id="8" name="ID_F6FE0E2B7D244A558847B05A6B04B6B2" descr="PHOTO-2025-12-18-17-11-46"/>
        <xdr:cNvPicPr>
          <a:picLocks noChangeAspect="1"/>
        </xdr:cNvPicPr>
      </xdr:nvPicPr>
      <xdr:blipFill>
        <a:blip r:embed="rId1"/>
        <a:srcRect l="2112" t="8150" r="2449" b="23281"/>
        <a:stretch>
          <a:fillRect/>
        </a:stretch>
      </xdr:blipFill>
      <xdr:spPr>
        <a:xfrm>
          <a:off x="8696325" y="462280"/>
          <a:ext cx="3874770" cy="5135245"/>
        </a:xfrm>
        <a:prstGeom prst="rect">
          <a:avLst/>
        </a:prstGeom>
      </xdr:spPr>
    </xdr:pic>
    <xdr:clientData/>
  </xdr:twoCellAnchor>
  <xdr:twoCellAnchor editAs="oneCell">
    <xdr:from>
      <xdr:col>4</xdr:col>
      <xdr:colOff>31750</xdr:colOff>
      <xdr:row>2</xdr:row>
      <xdr:rowOff>29210</xdr:rowOff>
    </xdr:from>
    <xdr:to>
      <xdr:col>4</xdr:col>
      <xdr:colOff>3902710</xdr:colOff>
      <xdr:row>2</xdr:row>
      <xdr:rowOff>5013325</xdr:rowOff>
    </xdr:to>
    <xdr:pic>
      <xdr:nvPicPr>
        <xdr:cNvPr id="7" name="ID_3CE8571CD3B249B8A67685A618FEC878" descr="PHOTO-2025-12-27-20-52-47"/>
        <xdr:cNvPicPr>
          <a:picLocks noChangeAspect="1"/>
        </xdr:cNvPicPr>
      </xdr:nvPicPr>
      <xdr:blipFill>
        <a:blip r:embed="rId2"/>
        <a:srcRect l="18416" t="6282" r="4855" b="40427"/>
        <a:stretch>
          <a:fillRect/>
        </a:stretch>
      </xdr:blipFill>
      <xdr:spPr>
        <a:xfrm>
          <a:off x="8698230" y="5661025"/>
          <a:ext cx="3870960" cy="498411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26670</xdr:colOff>
      <xdr:row>1</xdr:row>
      <xdr:rowOff>53975</xdr:rowOff>
    </xdr:from>
    <xdr:to>
      <xdr:col>4</xdr:col>
      <xdr:colOff>2987675</xdr:colOff>
      <xdr:row>5</xdr:row>
      <xdr:rowOff>759460</xdr:rowOff>
    </xdr:to>
    <xdr:pic>
      <xdr:nvPicPr>
        <xdr:cNvPr id="3" name="ID_DC5B928B23C440599D703304ADFF8E6B" descr="WhatsApp Image 2025-12-05 at 23.06.53_6477afa7"/>
        <xdr:cNvPicPr>
          <a:picLocks noChangeAspect="1"/>
        </xdr:cNvPicPr>
      </xdr:nvPicPr>
      <xdr:blipFill>
        <a:blip r:embed="rId1"/>
        <a:srcRect t="12571" r="3049" b="14823"/>
        <a:stretch>
          <a:fillRect/>
        </a:stretch>
      </xdr:blipFill>
      <xdr:spPr>
        <a:xfrm>
          <a:off x="5880100" y="485775"/>
          <a:ext cx="2961005" cy="3956685"/>
        </a:xfrm>
        <a:prstGeom prst="rect">
          <a:avLst/>
        </a:prstGeom>
      </xdr:spPr>
    </xdr:pic>
    <xdr:clientData/>
  </xdr:twoCellAnchor>
  <xdr:twoCellAnchor editAs="oneCell">
    <xdr:from>
      <xdr:col>4</xdr:col>
      <xdr:colOff>26670</xdr:colOff>
      <xdr:row>8</xdr:row>
      <xdr:rowOff>36195</xdr:rowOff>
    </xdr:from>
    <xdr:to>
      <xdr:col>4</xdr:col>
      <xdr:colOff>2987675</xdr:colOff>
      <xdr:row>10</xdr:row>
      <xdr:rowOff>1349375</xdr:rowOff>
    </xdr:to>
    <xdr:pic>
      <xdr:nvPicPr>
        <xdr:cNvPr id="9" name="ID_F788ADCFF2B1436BBFD8ABD3E1DC39A2" descr="WhatsApp Image 2025-12-10 at 18.43.57_c24a3706"/>
        <xdr:cNvPicPr>
          <a:picLocks noChangeAspect="1"/>
        </xdr:cNvPicPr>
      </xdr:nvPicPr>
      <xdr:blipFill>
        <a:blip r:embed="rId2"/>
        <a:srcRect t="15695" r="1414" b="7238"/>
        <a:stretch>
          <a:fillRect/>
        </a:stretch>
      </xdr:blipFill>
      <xdr:spPr>
        <a:xfrm>
          <a:off x="5880100" y="5420995"/>
          <a:ext cx="2961005" cy="4107180"/>
        </a:xfrm>
        <a:prstGeom prst="rect">
          <a:avLst/>
        </a:prstGeom>
      </xdr:spPr>
    </xdr:pic>
    <xdr:clientData/>
  </xdr:twoCellAnchor>
  <xdr:twoCellAnchor editAs="oneCell">
    <xdr:from>
      <xdr:col>4</xdr:col>
      <xdr:colOff>432435</xdr:colOff>
      <xdr:row>13</xdr:row>
      <xdr:rowOff>31115</xdr:rowOff>
    </xdr:from>
    <xdr:to>
      <xdr:col>4</xdr:col>
      <xdr:colOff>3248025</xdr:colOff>
      <xdr:row>17</xdr:row>
      <xdr:rowOff>782320</xdr:rowOff>
    </xdr:to>
    <xdr:pic>
      <xdr:nvPicPr>
        <xdr:cNvPr id="2" name="ID_FAA8D9E095164592817CC3E7A9492E40" descr="WhatsApp Image 2025-12-10 at 18.43.27_574a5a46"/>
        <xdr:cNvPicPr>
          <a:picLocks noChangeAspect="1"/>
        </xdr:cNvPicPr>
      </xdr:nvPicPr>
      <xdr:blipFill>
        <a:blip r:embed="rId3"/>
        <a:srcRect l="2751" t="12912" b="9324"/>
        <a:stretch>
          <a:fillRect/>
        </a:stretch>
      </xdr:blipFill>
      <xdr:spPr>
        <a:xfrm>
          <a:off x="6285865" y="11232515"/>
          <a:ext cx="2815590" cy="400240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24765</xdr:colOff>
      <xdr:row>2</xdr:row>
      <xdr:rowOff>19050</xdr:rowOff>
    </xdr:from>
    <xdr:to>
      <xdr:col>4</xdr:col>
      <xdr:colOff>3089275</xdr:colOff>
      <xdr:row>2</xdr:row>
      <xdr:rowOff>2009140</xdr:rowOff>
    </xdr:to>
    <xdr:pic>
      <xdr:nvPicPr>
        <xdr:cNvPr id="5" name="ID_E6E346E6BD544D4B8EF06F347F9420CA" descr="WhatsApp Image 2025-12-11 at 19.18.58_c88af7b3"/>
        <xdr:cNvPicPr>
          <a:picLocks noChangeAspect="1"/>
        </xdr:cNvPicPr>
      </xdr:nvPicPr>
      <xdr:blipFill>
        <a:blip r:embed="rId1"/>
        <a:srcRect l="2357" t="7481" b="7576"/>
        <a:stretch>
          <a:fillRect/>
        </a:stretch>
      </xdr:blipFill>
      <xdr:spPr>
        <a:xfrm rot="16200000">
          <a:off x="5577205" y="1665605"/>
          <a:ext cx="1990090" cy="3064510"/>
        </a:xfrm>
        <a:prstGeom prst="rect">
          <a:avLst/>
        </a:prstGeom>
      </xdr:spPr>
    </xdr:pic>
    <xdr:clientData/>
  </xdr:twoCellAnchor>
  <xdr:twoCellAnchor editAs="oneCell">
    <xdr:from>
      <xdr:col>4</xdr:col>
      <xdr:colOff>55562</xdr:colOff>
      <xdr:row>1</xdr:row>
      <xdr:rowOff>19367</xdr:rowOff>
    </xdr:from>
    <xdr:to>
      <xdr:col>4</xdr:col>
      <xdr:colOff>3057842</xdr:colOff>
      <xdr:row>1</xdr:row>
      <xdr:rowOff>1961832</xdr:rowOff>
    </xdr:to>
    <xdr:pic>
      <xdr:nvPicPr>
        <xdr:cNvPr id="6" name="ID_0A7FC6CDA7D04BB08F707BD49192519B" descr="WhatsApp Image 2025-12-11 at 19.24.23_d491d92e"/>
        <xdr:cNvPicPr>
          <a:picLocks noChangeAspect="1"/>
        </xdr:cNvPicPr>
      </xdr:nvPicPr>
      <xdr:blipFill>
        <a:blip r:embed="rId2"/>
        <a:srcRect l="1347" t="12311" b="1610"/>
        <a:stretch>
          <a:fillRect/>
        </a:stretch>
      </xdr:blipFill>
      <xdr:spPr>
        <a:xfrm rot="16200000">
          <a:off x="5600065" y="-307340"/>
          <a:ext cx="1942465" cy="3001645"/>
        </a:xfrm>
        <a:prstGeom prst="rect">
          <a:avLst/>
        </a:prstGeom>
      </xdr:spPr>
    </xdr:pic>
    <xdr:clientData/>
  </xdr:twoCellAnchor>
  <xdr:twoCellAnchor editAs="oneCell">
    <xdr:from>
      <xdr:col>4</xdr:col>
      <xdr:colOff>25717</xdr:colOff>
      <xdr:row>3</xdr:row>
      <xdr:rowOff>23812</xdr:rowOff>
    </xdr:from>
    <xdr:to>
      <xdr:col>4</xdr:col>
      <xdr:colOff>3777297</xdr:colOff>
      <xdr:row>4</xdr:row>
      <xdr:rowOff>1261427</xdr:rowOff>
    </xdr:to>
    <xdr:pic>
      <xdr:nvPicPr>
        <xdr:cNvPr id="11" name="ID_CFE99197C0274E0CAB386E8C458DCA79" descr="PHOTO-2025-12-13-20-05-33"/>
        <xdr:cNvPicPr>
          <a:picLocks noChangeAspect="1"/>
        </xdr:cNvPicPr>
      </xdr:nvPicPr>
      <xdr:blipFill>
        <a:blip r:embed="rId3"/>
        <a:srcRect l="7489" t="12002" r="2111" b="7483"/>
        <a:stretch>
          <a:fillRect/>
        </a:stretch>
      </xdr:blipFill>
      <xdr:spPr>
        <a:xfrm rot="16200000">
          <a:off x="5662295" y="3611245"/>
          <a:ext cx="2507615" cy="375158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27622</xdr:colOff>
      <xdr:row>1</xdr:row>
      <xdr:rowOff>20637</xdr:rowOff>
    </xdr:from>
    <xdr:to>
      <xdr:col>4</xdr:col>
      <xdr:colOff>2903537</xdr:colOff>
      <xdr:row>1</xdr:row>
      <xdr:rowOff>1891347</xdr:rowOff>
    </xdr:to>
    <xdr:pic>
      <xdr:nvPicPr>
        <xdr:cNvPr id="4" name="ID_4012C497765A45C699D5E469210D1757" descr="WhatsApp Image 2025-12-10 at 17.58.30_9c5b62ad"/>
        <xdr:cNvPicPr>
          <a:picLocks noChangeAspect="1"/>
        </xdr:cNvPicPr>
      </xdr:nvPicPr>
      <xdr:blipFill>
        <a:blip r:embed="rId1"/>
        <a:srcRect l="2773" t="11011" b="4003"/>
        <a:stretch>
          <a:fillRect/>
        </a:stretch>
      </xdr:blipFill>
      <xdr:spPr>
        <a:xfrm rot="16200000">
          <a:off x="5544820" y="-278765"/>
          <a:ext cx="1870710" cy="287528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27622</xdr:colOff>
      <xdr:row>1</xdr:row>
      <xdr:rowOff>20002</xdr:rowOff>
    </xdr:from>
    <xdr:to>
      <xdr:col>4</xdr:col>
      <xdr:colOff>3007042</xdr:colOff>
      <xdr:row>1</xdr:row>
      <xdr:rowOff>1849437</xdr:rowOff>
    </xdr:to>
    <xdr:pic>
      <xdr:nvPicPr>
        <xdr:cNvPr id="5" name="ID_7C567C84AEC440F6B9E70D6F0F3DBB76" descr="WhatsApp Image 2025-12-10 at 18.03.10_54bdec86"/>
        <xdr:cNvPicPr>
          <a:picLocks noChangeAspect="1"/>
        </xdr:cNvPicPr>
      </xdr:nvPicPr>
      <xdr:blipFill>
        <a:blip r:embed="rId1"/>
        <a:srcRect l="6084" t="9697" b="4747"/>
        <a:stretch>
          <a:fillRect/>
        </a:stretch>
      </xdr:blipFill>
      <xdr:spPr>
        <a:xfrm rot="16200000">
          <a:off x="6398895" y="-351790"/>
          <a:ext cx="1829435" cy="297878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19685</xdr:colOff>
      <xdr:row>1</xdr:row>
      <xdr:rowOff>19050</xdr:rowOff>
    </xdr:from>
    <xdr:to>
      <xdr:col>4</xdr:col>
      <xdr:colOff>1885315</xdr:colOff>
      <xdr:row>1</xdr:row>
      <xdr:rowOff>2428875</xdr:rowOff>
    </xdr:to>
    <xdr:pic>
      <xdr:nvPicPr>
        <xdr:cNvPr id="7" name="ID_1DE107EB69034E6486322C3E32AA9A1B" descr="WhatsApp Image 2025-12-10 at 18.30.29_577ea6f4"/>
        <xdr:cNvPicPr>
          <a:picLocks noChangeAspect="1"/>
        </xdr:cNvPicPr>
      </xdr:nvPicPr>
      <xdr:blipFill>
        <a:blip r:embed="rId1"/>
        <a:srcRect l="2190" t="15814" r="1471" b="14394"/>
        <a:stretch>
          <a:fillRect/>
        </a:stretch>
      </xdr:blipFill>
      <xdr:spPr>
        <a:xfrm>
          <a:off x="5810885" y="222250"/>
          <a:ext cx="1865630" cy="240982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21907</xdr:colOff>
      <xdr:row>1</xdr:row>
      <xdr:rowOff>21907</xdr:rowOff>
    </xdr:from>
    <xdr:to>
      <xdr:col>4</xdr:col>
      <xdr:colOff>3956367</xdr:colOff>
      <xdr:row>1</xdr:row>
      <xdr:rowOff>2243772</xdr:rowOff>
    </xdr:to>
    <xdr:pic>
      <xdr:nvPicPr>
        <xdr:cNvPr id="9" name="ID_E508012E32744BBF91D4A75232FCF477" descr="PHOTO-2025-12-31-14-54-42"/>
        <xdr:cNvPicPr>
          <a:picLocks noChangeAspect="1"/>
        </xdr:cNvPicPr>
      </xdr:nvPicPr>
      <xdr:blipFill>
        <a:blip r:embed="rId1"/>
        <a:srcRect l="8509" t="6417" r="6107" b="9473"/>
        <a:stretch>
          <a:fillRect/>
        </a:stretch>
      </xdr:blipFill>
      <xdr:spPr>
        <a:xfrm rot="16200000">
          <a:off x="6462395" y="-631190"/>
          <a:ext cx="2221865" cy="393382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28575</xdr:colOff>
      <xdr:row>1</xdr:row>
      <xdr:rowOff>22860</xdr:rowOff>
    </xdr:from>
    <xdr:to>
      <xdr:col>4</xdr:col>
      <xdr:colOff>3773805</xdr:colOff>
      <xdr:row>1</xdr:row>
      <xdr:rowOff>2393950</xdr:rowOff>
    </xdr:to>
    <xdr:pic>
      <xdr:nvPicPr>
        <xdr:cNvPr id="14" name="ID_0DAAB27DCF2743BF9034FF095539788D" descr="PHOTO-2025-12-27-20-53-23"/>
        <xdr:cNvPicPr>
          <a:picLocks noChangeAspect="1"/>
        </xdr:cNvPicPr>
      </xdr:nvPicPr>
      <xdr:blipFill>
        <a:blip r:embed="rId1"/>
        <a:srcRect l="8614" t="19989" r="1348" b="48545"/>
        <a:stretch>
          <a:fillRect/>
        </a:stretch>
      </xdr:blipFill>
      <xdr:spPr>
        <a:xfrm>
          <a:off x="5980430" y="226060"/>
          <a:ext cx="3745230" cy="237109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20"/>
  <sheetViews>
    <sheetView tabSelected="1" zoomScale="94" zoomScaleNormal="94" workbookViewId="0">
      <pane ySplit="1" topLeftCell="A9" activePane="bottomLeft" state="frozen"/>
      <selection/>
      <selection pane="bottomLeft" activeCell="H43" sqref="H43"/>
    </sheetView>
  </sheetViews>
  <sheetFormatPr defaultColWidth="9.140625" defaultRowHeight="16.8" outlineLevelCol="7"/>
  <cols>
    <col min="1" max="1" width="17.5703125" style="288" customWidth="1"/>
    <col min="2" max="2" width="30.5703125" style="286" customWidth="1"/>
    <col min="3" max="3" width="9.140625" style="287"/>
    <col min="4" max="4" width="15.859375" style="286" customWidth="1"/>
    <col min="5" max="5" width="13.7109375" style="286" customWidth="1"/>
    <col min="6" max="6" width="25.8671875" style="286" customWidth="1"/>
    <col min="7" max="8" width="13.140625" style="286"/>
    <col min="9" max="16384" width="9.140625" style="286"/>
  </cols>
  <sheetData>
    <row r="1" s="286" customFormat="1" ht="20" customHeight="1" spans="1:6">
      <c r="A1" s="293" t="s">
        <v>0</v>
      </c>
      <c r="B1" s="294" t="s">
        <v>1</v>
      </c>
      <c r="C1" s="295" t="s">
        <v>2</v>
      </c>
      <c r="D1" s="294" t="s">
        <v>3</v>
      </c>
      <c r="E1" s="294" t="s">
        <v>4</v>
      </c>
      <c r="F1" s="343" t="s">
        <v>5</v>
      </c>
    </row>
    <row r="2" s="286" customFormat="1" ht="14" customHeight="1" spans="1:6">
      <c r="A2" s="334">
        <v>45995</v>
      </c>
      <c r="B2" s="335" t="s">
        <v>6</v>
      </c>
      <c r="C2" s="336">
        <v>5</v>
      </c>
      <c r="D2" s="7">
        <v>20000</v>
      </c>
      <c r="E2" s="7">
        <f t="shared" ref="E2:E15" si="0">SUM(C2*D2)</f>
        <v>100000</v>
      </c>
      <c r="F2" s="344">
        <f>SUM(E2:E12)</f>
        <v>572000</v>
      </c>
    </row>
    <row r="3" s="286" customFormat="1" ht="14" customHeight="1" spans="1:6">
      <c r="A3" s="337"/>
      <c r="B3" s="335" t="s">
        <v>7</v>
      </c>
      <c r="C3" s="336">
        <v>2</v>
      </c>
      <c r="D3" s="7">
        <v>70000</v>
      </c>
      <c r="E3" s="7">
        <f t="shared" si="0"/>
        <v>140000</v>
      </c>
      <c r="F3" s="345"/>
    </row>
    <row r="4" s="286" customFormat="1" ht="14" customHeight="1" spans="1:6">
      <c r="A4" s="337"/>
      <c r="B4" s="335" t="s">
        <v>8</v>
      </c>
      <c r="C4" s="336">
        <v>6</v>
      </c>
      <c r="D4" s="7">
        <v>10000</v>
      </c>
      <c r="E4" s="7">
        <f t="shared" si="0"/>
        <v>60000</v>
      </c>
      <c r="F4" s="345"/>
    </row>
    <row r="5" s="286" customFormat="1" ht="14" customHeight="1" spans="1:6">
      <c r="A5" s="337"/>
      <c r="B5" s="335" t="s">
        <v>9</v>
      </c>
      <c r="C5" s="336">
        <v>1</v>
      </c>
      <c r="D5" s="7">
        <v>38000</v>
      </c>
      <c r="E5" s="7">
        <f t="shared" si="0"/>
        <v>38000</v>
      </c>
      <c r="F5" s="345"/>
    </row>
    <row r="6" s="286" customFormat="1" ht="14" customHeight="1" spans="1:6">
      <c r="A6" s="337"/>
      <c r="B6" s="335" t="s">
        <v>10</v>
      </c>
      <c r="C6" s="336">
        <v>0.3</v>
      </c>
      <c r="D6" s="7">
        <v>20000</v>
      </c>
      <c r="E6" s="7">
        <f t="shared" si="0"/>
        <v>6000</v>
      </c>
      <c r="F6" s="345"/>
    </row>
    <row r="7" s="286" customFormat="1" ht="14" customHeight="1" spans="1:6">
      <c r="A7" s="337"/>
      <c r="B7" s="335" t="s">
        <v>11</v>
      </c>
      <c r="C7" s="336">
        <v>1</v>
      </c>
      <c r="D7" s="7">
        <v>25000</v>
      </c>
      <c r="E7" s="7">
        <f t="shared" si="0"/>
        <v>25000</v>
      </c>
      <c r="F7" s="345"/>
    </row>
    <row r="8" s="286" customFormat="1" ht="14" customHeight="1" spans="1:6">
      <c r="A8" s="337"/>
      <c r="B8" s="335" t="s">
        <v>12</v>
      </c>
      <c r="C8" s="336">
        <v>1</v>
      </c>
      <c r="D8" s="7">
        <v>30000</v>
      </c>
      <c r="E8" s="7">
        <f t="shared" si="0"/>
        <v>30000</v>
      </c>
      <c r="F8" s="345"/>
    </row>
    <row r="9" s="286" customFormat="1" ht="14" customHeight="1" spans="1:6">
      <c r="A9" s="337"/>
      <c r="B9" s="335" t="s">
        <v>13</v>
      </c>
      <c r="C9" s="336">
        <v>1</v>
      </c>
      <c r="D9" s="7">
        <v>12000</v>
      </c>
      <c r="E9" s="7">
        <f t="shared" si="0"/>
        <v>12000</v>
      </c>
      <c r="F9" s="345"/>
    </row>
    <row r="10" s="286" customFormat="1" ht="14" customHeight="1" spans="1:6">
      <c r="A10" s="337"/>
      <c r="B10" s="335" t="s">
        <v>14</v>
      </c>
      <c r="C10" s="336">
        <v>3</v>
      </c>
      <c r="D10" s="7">
        <v>24000</v>
      </c>
      <c r="E10" s="7">
        <f t="shared" si="0"/>
        <v>72000</v>
      </c>
      <c r="F10" s="345"/>
    </row>
    <row r="11" s="286" customFormat="1" ht="14" customHeight="1" spans="1:6">
      <c r="A11" s="337"/>
      <c r="B11" s="335" t="s">
        <v>15</v>
      </c>
      <c r="C11" s="336">
        <v>1</v>
      </c>
      <c r="D11" s="7">
        <v>40000</v>
      </c>
      <c r="E11" s="7">
        <f t="shared" si="0"/>
        <v>40000</v>
      </c>
      <c r="F11" s="345"/>
    </row>
    <row r="12" s="286" customFormat="1" ht="14" customHeight="1" spans="1:6">
      <c r="A12" s="338"/>
      <c r="B12" s="335" t="s">
        <v>16</v>
      </c>
      <c r="C12" s="336">
        <v>1</v>
      </c>
      <c r="D12" s="7">
        <v>49000</v>
      </c>
      <c r="E12" s="7">
        <f t="shared" si="0"/>
        <v>49000</v>
      </c>
      <c r="F12" s="346"/>
    </row>
    <row r="13" s="286" customFormat="1" ht="14" customHeight="1" spans="1:6">
      <c r="A13" s="334">
        <v>45996</v>
      </c>
      <c r="B13" s="335" t="s">
        <v>8</v>
      </c>
      <c r="C13" s="336">
        <v>8</v>
      </c>
      <c r="D13" s="7">
        <v>10000</v>
      </c>
      <c r="E13" s="7">
        <f t="shared" si="0"/>
        <v>80000</v>
      </c>
      <c r="F13" s="344">
        <f>SUM(E13:E25)</f>
        <v>730000</v>
      </c>
    </row>
    <row r="14" s="286" customFormat="1" ht="14" customHeight="1" spans="1:6">
      <c r="A14" s="337"/>
      <c r="B14" s="335" t="s">
        <v>6</v>
      </c>
      <c r="C14" s="336">
        <v>2</v>
      </c>
      <c r="D14" s="7">
        <v>20000</v>
      </c>
      <c r="E14" s="7">
        <f t="shared" si="0"/>
        <v>40000</v>
      </c>
      <c r="F14" s="345"/>
    </row>
    <row r="15" s="286" customFormat="1" ht="14" customHeight="1" spans="1:6">
      <c r="A15" s="337"/>
      <c r="B15" s="335" t="s">
        <v>17</v>
      </c>
      <c r="C15" s="336">
        <v>2</v>
      </c>
      <c r="D15" s="7">
        <v>35000</v>
      </c>
      <c r="E15" s="7">
        <f t="shared" si="0"/>
        <v>70000</v>
      </c>
      <c r="F15" s="345"/>
    </row>
    <row r="16" s="286" customFormat="1" ht="14" customHeight="1" spans="1:6">
      <c r="A16" s="337"/>
      <c r="B16" s="335" t="s">
        <v>18</v>
      </c>
      <c r="C16" s="336">
        <v>0.5</v>
      </c>
      <c r="D16" s="7">
        <v>95000</v>
      </c>
      <c r="E16" s="7">
        <v>48000</v>
      </c>
      <c r="F16" s="345"/>
    </row>
    <row r="17" s="286" customFormat="1" ht="14" customHeight="1" spans="1:6">
      <c r="A17" s="337"/>
      <c r="B17" s="335" t="s">
        <v>11</v>
      </c>
      <c r="C17" s="336">
        <v>1.1</v>
      </c>
      <c r="D17" s="7">
        <v>38000</v>
      </c>
      <c r="E17" s="7">
        <v>42000</v>
      </c>
      <c r="F17" s="345"/>
    </row>
    <row r="18" s="286" customFormat="1" ht="14" customHeight="1" spans="1:6">
      <c r="A18" s="337"/>
      <c r="B18" s="335" t="s">
        <v>14</v>
      </c>
      <c r="C18" s="336">
        <v>5</v>
      </c>
      <c r="D18" s="7">
        <v>24000</v>
      </c>
      <c r="E18" s="7">
        <f t="shared" ref="E18:E25" si="1">SUM(C18*D18)</f>
        <v>120000</v>
      </c>
      <c r="F18" s="345"/>
    </row>
    <row r="19" s="286" customFormat="1" ht="14" customHeight="1" spans="1:7">
      <c r="A19" s="337"/>
      <c r="B19" s="339" t="s">
        <v>19</v>
      </c>
      <c r="C19" s="340">
        <v>3</v>
      </c>
      <c r="D19" s="26">
        <v>40000</v>
      </c>
      <c r="E19" s="7">
        <f t="shared" si="1"/>
        <v>120000</v>
      </c>
      <c r="F19" s="345"/>
      <c r="G19" s="317"/>
    </row>
    <row r="20" s="286" customFormat="1" ht="14" customHeight="1" spans="1:6">
      <c r="A20" s="337"/>
      <c r="B20" s="341" t="s">
        <v>20</v>
      </c>
      <c r="C20" s="336">
        <v>1</v>
      </c>
      <c r="D20" s="153">
        <v>45000</v>
      </c>
      <c r="E20" s="7">
        <f t="shared" si="1"/>
        <v>45000</v>
      </c>
      <c r="F20" s="345"/>
    </row>
    <row r="21" s="286" customFormat="1" ht="14" customHeight="1" spans="1:6">
      <c r="A21" s="337"/>
      <c r="B21" s="341" t="s">
        <v>21</v>
      </c>
      <c r="C21" s="336">
        <v>2</v>
      </c>
      <c r="D21" s="153">
        <v>20000</v>
      </c>
      <c r="E21" s="7">
        <f t="shared" si="1"/>
        <v>40000</v>
      </c>
      <c r="F21" s="345"/>
    </row>
    <row r="22" s="286" customFormat="1" ht="14" customHeight="1" spans="1:6">
      <c r="A22" s="337"/>
      <c r="B22" s="341" t="s">
        <v>22</v>
      </c>
      <c r="C22" s="336">
        <v>0.5</v>
      </c>
      <c r="D22" s="153">
        <v>30000</v>
      </c>
      <c r="E22" s="7">
        <f t="shared" si="1"/>
        <v>15000</v>
      </c>
      <c r="F22" s="345"/>
    </row>
    <row r="23" s="286" customFormat="1" ht="14" customHeight="1" spans="1:6">
      <c r="A23" s="337"/>
      <c r="B23" s="341" t="s">
        <v>22</v>
      </c>
      <c r="C23" s="336">
        <v>1</v>
      </c>
      <c r="D23" s="153">
        <v>30000</v>
      </c>
      <c r="E23" s="7">
        <f t="shared" si="1"/>
        <v>30000</v>
      </c>
      <c r="F23" s="345"/>
    </row>
    <row r="24" s="286" customFormat="1" ht="14" customHeight="1" spans="1:6">
      <c r="A24" s="337"/>
      <c r="B24" s="341" t="s">
        <v>23</v>
      </c>
      <c r="C24" s="336">
        <v>0.3</v>
      </c>
      <c r="D24" s="153">
        <v>150000</v>
      </c>
      <c r="E24" s="7">
        <f t="shared" si="1"/>
        <v>45000</v>
      </c>
      <c r="F24" s="345"/>
    </row>
    <row r="25" s="286" customFormat="1" ht="14" customHeight="1" spans="1:6">
      <c r="A25" s="338"/>
      <c r="B25" s="341" t="s">
        <v>17</v>
      </c>
      <c r="C25" s="336">
        <v>1</v>
      </c>
      <c r="D25" s="153">
        <v>35000</v>
      </c>
      <c r="E25" s="7">
        <f t="shared" si="1"/>
        <v>35000</v>
      </c>
      <c r="F25" s="346"/>
    </row>
    <row r="26" s="286" customFormat="1" ht="14" customHeight="1" spans="1:6">
      <c r="A26" s="334">
        <v>45997</v>
      </c>
      <c r="B26" s="341" t="s">
        <v>24</v>
      </c>
      <c r="C26" s="336">
        <v>3.995</v>
      </c>
      <c r="D26" s="153">
        <v>15000</v>
      </c>
      <c r="E26" s="7">
        <v>60000</v>
      </c>
      <c r="F26" s="344">
        <f>SUM(E26:E34)</f>
        <v>422000</v>
      </c>
    </row>
    <row r="27" s="286" customFormat="1" ht="14" customHeight="1" spans="1:6">
      <c r="A27" s="337"/>
      <c r="B27" s="341" t="s">
        <v>6</v>
      </c>
      <c r="C27" s="336">
        <v>2</v>
      </c>
      <c r="D27" s="153">
        <v>20000</v>
      </c>
      <c r="E27" s="7">
        <f>SUM(C27*D27)</f>
        <v>40000</v>
      </c>
      <c r="F27" s="345"/>
    </row>
    <row r="28" s="286" customFormat="1" ht="14" customHeight="1" spans="1:6">
      <c r="A28" s="337"/>
      <c r="B28" s="341" t="s">
        <v>25</v>
      </c>
      <c r="C28" s="336">
        <v>0.5</v>
      </c>
      <c r="D28" s="153">
        <v>35000</v>
      </c>
      <c r="E28" s="7">
        <v>18000</v>
      </c>
      <c r="F28" s="345"/>
    </row>
    <row r="29" s="286" customFormat="1" ht="14" customHeight="1" spans="1:6">
      <c r="A29" s="337"/>
      <c r="B29" s="341" t="s">
        <v>26</v>
      </c>
      <c r="C29" s="336">
        <v>0.1</v>
      </c>
      <c r="D29" s="153">
        <v>80000</v>
      </c>
      <c r="E29" s="7">
        <f t="shared" ref="E29:E34" si="2">SUM(C29*D29)</f>
        <v>8000</v>
      </c>
      <c r="F29" s="345"/>
    </row>
    <row r="30" s="286" customFormat="1" ht="14" customHeight="1" spans="1:6">
      <c r="A30" s="337"/>
      <c r="B30" s="341" t="s">
        <v>22</v>
      </c>
      <c r="C30" s="336">
        <v>0.5</v>
      </c>
      <c r="D30" s="153">
        <v>30000</v>
      </c>
      <c r="E30" s="7">
        <f t="shared" si="2"/>
        <v>15000</v>
      </c>
      <c r="F30" s="345"/>
    </row>
    <row r="31" s="286" customFormat="1" ht="14" customHeight="1" spans="1:6">
      <c r="A31" s="337"/>
      <c r="B31" s="341" t="s">
        <v>27</v>
      </c>
      <c r="C31" s="336">
        <v>4</v>
      </c>
      <c r="D31" s="153">
        <v>20000</v>
      </c>
      <c r="E31" s="7">
        <f t="shared" si="2"/>
        <v>80000</v>
      </c>
      <c r="F31" s="345"/>
    </row>
    <row r="32" s="286" customFormat="1" ht="14" customHeight="1" spans="1:6">
      <c r="A32" s="337"/>
      <c r="B32" s="335" t="s">
        <v>14</v>
      </c>
      <c r="C32" s="336">
        <v>4</v>
      </c>
      <c r="D32" s="7">
        <v>24000</v>
      </c>
      <c r="E32" s="7">
        <f t="shared" si="2"/>
        <v>96000</v>
      </c>
      <c r="F32" s="345"/>
    </row>
    <row r="33" s="286" customFormat="1" ht="14" customHeight="1" spans="1:6">
      <c r="A33" s="337"/>
      <c r="B33" s="335" t="s">
        <v>28</v>
      </c>
      <c r="C33" s="336">
        <v>2</v>
      </c>
      <c r="D33" s="7">
        <v>40000</v>
      </c>
      <c r="E33" s="7">
        <f t="shared" si="2"/>
        <v>80000</v>
      </c>
      <c r="F33" s="345"/>
    </row>
    <row r="34" s="286" customFormat="1" ht="14" customHeight="1" spans="1:6">
      <c r="A34" s="338"/>
      <c r="B34" s="335" t="s">
        <v>29</v>
      </c>
      <c r="C34" s="336">
        <v>1</v>
      </c>
      <c r="D34" s="7">
        <v>25000</v>
      </c>
      <c r="E34" s="7">
        <f t="shared" si="2"/>
        <v>25000</v>
      </c>
      <c r="F34" s="346"/>
    </row>
    <row r="35" s="286" customFormat="1" ht="14" customHeight="1" spans="1:6">
      <c r="A35" s="342">
        <v>45998</v>
      </c>
      <c r="B35" s="341" t="s">
        <v>30</v>
      </c>
      <c r="C35" s="336">
        <v>8.945</v>
      </c>
      <c r="D35" s="7">
        <v>15000</v>
      </c>
      <c r="E35" s="7">
        <v>134000</v>
      </c>
      <c r="F35" s="345">
        <f>SUM(E35:E42)</f>
        <v>517000</v>
      </c>
    </row>
    <row r="36" s="286" customFormat="1" ht="14" customHeight="1" spans="1:6">
      <c r="A36" s="342"/>
      <c r="B36" s="341" t="s">
        <v>6</v>
      </c>
      <c r="C36" s="336">
        <v>2</v>
      </c>
      <c r="D36" s="7">
        <v>20000</v>
      </c>
      <c r="E36" s="7">
        <f t="shared" ref="E35:E44" si="3">SUM(C36*D36)</f>
        <v>40000</v>
      </c>
      <c r="F36" s="345"/>
    </row>
    <row r="37" s="286" customFormat="1" ht="14" customHeight="1" spans="1:6">
      <c r="A37" s="342"/>
      <c r="B37" s="341" t="s">
        <v>31</v>
      </c>
      <c r="C37" s="336">
        <v>0.3</v>
      </c>
      <c r="D37" s="7">
        <v>80000</v>
      </c>
      <c r="E37" s="7">
        <f t="shared" si="3"/>
        <v>24000</v>
      </c>
      <c r="F37" s="345"/>
    </row>
    <row r="38" s="286" customFormat="1" ht="14" customHeight="1" spans="1:6">
      <c r="A38" s="342"/>
      <c r="B38" s="341" t="s">
        <v>12</v>
      </c>
      <c r="C38" s="336">
        <v>1</v>
      </c>
      <c r="D38" s="7">
        <v>30000</v>
      </c>
      <c r="E38" s="7">
        <f t="shared" si="3"/>
        <v>30000</v>
      </c>
      <c r="F38" s="345"/>
    </row>
    <row r="39" s="286" customFormat="1" ht="14" customHeight="1" spans="1:6">
      <c r="A39" s="342"/>
      <c r="B39" s="341" t="s">
        <v>22</v>
      </c>
      <c r="C39" s="336">
        <v>0.5</v>
      </c>
      <c r="D39" s="7">
        <v>30000</v>
      </c>
      <c r="E39" s="7">
        <f t="shared" si="3"/>
        <v>15000</v>
      </c>
      <c r="F39" s="345"/>
    </row>
    <row r="40" s="286" customFormat="1" ht="14" customHeight="1" spans="1:6">
      <c r="A40" s="342"/>
      <c r="B40" s="341" t="s">
        <v>14</v>
      </c>
      <c r="C40" s="336">
        <v>4</v>
      </c>
      <c r="D40" s="7">
        <v>24000</v>
      </c>
      <c r="E40" s="7">
        <f t="shared" si="3"/>
        <v>96000</v>
      </c>
      <c r="F40" s="345"/>
    </row>
    <row r="41" s="286" customFormat="1" ht="14" customHeight="1" spans="1:6">
      <c r="A41" s="342"/>
      <c r="B41" s="341" t="s">
        <v>15</v>
      </c>
      <c r="C41" s="336">
        <v>2</v>
      </c>
      <c r="D41" s="7">
        <v>40000</v>
      </c>
      <c r="E41" s="7">
        <f t="shared" si="3"/>
        <v>80000</v>
      </c>
      <c r="F41" s="345"/>
    </row>
    <row r="42" s="286" customFormat="1" ht="14" customHeight="1" spans="1:6">
      <c r="A42" s="342"/>
      <c r="B42" s="341" t="s">
        <v>32</v>
      </c>
      <c r="C42" s="336">
        <v>2</v>
      </c>
      <c r="D42" s="7">
        <v>49000</v>
      </c>
      <c r="E42" s="7">
        <f t="shared" si="3"/>
        <v>98000</v>
      </c>
      <c r="F42" s="345"/>
    </row>
    <row r="43" s="286" customFormat="1" ht="14" customHeight="1" spans="1:6">
      <c r="A43" s="334">
        <v>45999</v>
      </c>
      <c r="B43" s="341" t="s">
        <v>8</v>
      </c>
      <c r="C43" s="336">
        <v>3</v>
      </c>
      <c r="D43" s="7">
        <v>10000</v>
      </c>
      <c r="E43" s="7">
        <f t="shared" si="3"/>
        <v>30000</v>
      </c>
      <c r="F43" s="347">
        <f>SUM(E43:E47)</f>
        <v>357000</v>
      </c>
    </row>
    <row r="44" s="286" customFormat="1" ht="14" customHeight="1" spans="1:6">
      <c r="A44" s="337"/>
      <c r="B44" s="341" t="s">
        <v>6</v>
      </c>
      <c r="C44" s="336">
        <v>2.7</v>
      </c>
      <c r="D44" s="7">
        <v>20000</v>
      </c>
      <c r="E44" s="7">
        <f t="shared" si="3"/>
        <v>54000</v>
      </c>
      <c r="F44" s="347"/>
    </row>
    <row r="45" s="286" customFormat="1" ht="14" customHeight="1" spans="1:6">
      <c r="A45" s="337"/>
      <c r="B45" s="341" t="s">
        <v>7</v>
      </c>
      <c r="C45" s="336">
        <v>3.09</v>
      </c>
      <c r="D45" s="7">
        <v>70000</v>
      </c>
      <c r="E45" s="7">
        <v>216000</v>
      </c>
      <c r="F45" s="347"/>
    </row>
    <row r="46" s="286" customFormat="1" ht="14" customHeight="1" spans="1:6">
      <c r="A46" s="337"/>
      <c r="B46" s="341" t="s">
        <v>22</v>
      </c>
      <c r="C46" s="336">
        <v>0.3</v>
      </c>
      <c r="D46" s="7">
        <v>30000</v>
      </c>
      <c r="E46" s="7">
        <f>SUM(C46*D46)</f>
        <v>9000</v>
      </c>
      <c r="F46" s="347"/>
    </row>
    <row r="47" s="286" customFormat="1" ht="14" customHeight="1" spans="1:6">
      <c r="A47" s="337"/>
      <c r="B47" s="341" t="s">
        <v>14</v>
      </c>
      <c r="C47" s="336">
        <v>2</v>
      </c>
      <c r="D47" s="7">
        <v>24000</v>
      </c>
      <c r="E47" s="7">
        <f>SUM(C47*D47)</f>
        <v>48000</v>
      </c>
      <c r="F47" s="347"/>
    </row>
    <row r="48" s="286" customFormat="1" ht="14" customHeight="1" spans="1:6">
      <c r="A48" s="334">
        <v>46000</v>
      </c>
      <c r="B48" s="341" t="s">
        <v>21</v>
      </c>
      <c r="C48" s="336">
        <v>2</v>
      </c>
      <c r="D48" s="7">
        <v>20000</v>
      </c>
      <c r="E48" s="7">
        <f t="shared" ref="E48:E82" si="4">SUM(C48*D48)</f>
        <v>40000</v>
      </c>
      <c r="F48" s="344">
        <f>SUM(E48:E58)</f>
        <v>612000</v>
      </c>
    </row>
    <row r="49" s="286" customFormat="1" ht="14" customHeight="1" spans="1:6">
      <c r="A49" s="337"/>
      <c r="B49" s="341" t="s">
        <v>17</v>
      </c>
      <c r="C49" s="336">
        <v>2</v>
      </c>
      <c r="D49" s="7">
        <v>35000</v>
      </c>
      <c r="E49" s="7">
        <f t="shared" si="4"/>
        <v>70000</v>
      </c>
      <c r="F49" s="345"/>
    </row>
    <row r="50" s="286" customFormat="1" ht="14" customHeight="1" spans="1:6">
      <c r="A50" s="337"/>
      <c r="B50" s="341" t="s">
        <v>14</v>
      </c>
      <c r="C50" s="336">
        <v>5</v>
      </c>
      <c r="D50" s="7">
        <v>24000</v>
      </c>
      <c r="E50" s="7">
        <f t="shared" si="4"/>
        <v>120000</v>
      </c>
      <c r="F50" s="345"/>
    </row>
    <row r="51" s="286" customFormat="1" ht="14" customHeight="1" spans="1:6">
      <c r="A51" s="337"/>
      <c r="B51" s="341" t="s">
        <v>32</v>
      </c>
      <c r="C51" s="336">
        <v>1</v>
      </c>
      <c r="D51" s="7">
        <v>49000</v>
      </c>
      <c r="E51" s="7">
        <f t="shared" si="4"/>
        <v>49000</v>
      </c>
      <c r="F51" s="345"/>
    </row>
    <row r="52" s="286" customFormat="1" ht="14" customHeight="1" spans="1:6">
      <c r="A52" s="337"/>
      <c r="B52" s="341" t="s">
        <v>33</v>
      </c>
      <c r="C52" s="336">
        <v>1</v>
      </c>
      <c r="D52" s="7">
        <v>65000</v>
      </c>
      <c r="E52" s="7">
        <f t="shared" si="4"/>
        <v>65000</v>
      </c>
      <c r="F52" s="345"/>
    </row>
    <row r="53" s="286" customFormat="1" ht="14" customHeight="1" spans="1:6">
      <c r="A53" s="337"/>
      <c r="B53" s="341" t="s">
        <v>18</v>
      </c>
      <c r="C53" s="336">
        <v>0.5</v>
      </c>
      <c r="D53" s="7">
        <v>95000</v>
      </c>
      <c r="E53" s="7">
        <v>48000</v>
      </c>
      <c r="F53" s="345"/>
    </row>
    <row r="54" s="286" customFormat="1" ht="14" customHeight="1" spans="1:6">
      <c r="A54" s="337"/>
      <c r="B54" s="341" t="s">
        <v>13</v>
      </c>
      <c r="C54" s="336">
        <v>1</v>
      </c>
      <c r="D54" s="7">
        <v>15000</v>
      </c>
      <c r="E54" s="7">
        <f t="shared" si="4"/>
        <v>15000</v>
      </c>
      <c r="F54" s="345"/>
    </row>
    <row r="55" s="286" customFormat="1" ht="14" customHeight="1" spans="1:6">
      <c r="A55" s="337"/>
      <c r="B55" s="341" t="s">
        <v>8</v>
      </c>
      <c r="C55" s="336">
        <v>9</v>
      </c>
      <c r="D55" s="7">
        <v>10000</v>
      </c>
      <c r="E55" s="7">
        <f t="shared" si="4"/>
        <v>90000</v>
      </c>
      <c r="F55" s="345"/>
    </row>
    <row r="56" s="286" customFormat="1" ht="14" customHeight="1" spans="1:6">
      <c r="A56" s="337"/>
      <c r="B56" s="335" t="s">
        <v>7</v>
      </c>
      <c r="C56" s="336">
        <v>1</v>
      </c>
      <c r="D56" s="7">
        <v>70000</v>
      </c>
      <c r="E56" s="7">
        <f t="shared" si="4"/>
        <v>70000</v>
      </c>
      <c r="F56" s="345"/>
    </row>
    <row r="57" s="286" customFormat="1" ht="14" customHeight="1" spans="1:6">
      <c r="A57" s="337"/>
      <c r="B57" s="335" t="s">
        <v>6</v>
      </c>
      <c r="C57" s="336">
        <v>2</v>
      </c>
      <c r="D57" s="7">
        <v>20000</v>
      </c>
      <c r="E57" s="7">
        <f t="shared" si="4"/>
        <v>40000</v>
      </c>
      <c r="F57" s="345"/>
    </row>
    <row r="58" s="286" customFormat="1" ht="14" customHeight="1" spans="1:6">
      <c r="A58" s="338"/>
      <c r="B58" s="335" t="s">
        <v>34</v>
      </c>
      <c r="C58" s="336">
        <v>1</v>
      </c>
      <c r="D58" s="7">
        <v>5000</v>
      </c>
      <c r="E58" s="7">
        <f t="shared" si="4"/>
        <v>5000</v>
      </c>
      <c r="F58" s="346"/>
    </row>
    <row r="59" s="286" customFormat="1" ht="14" customHeight="1" spans="1:6">
      <c r="A59" s="334">
        <v>46001</v>
      </c>
      <c r="B59" s="335" t="s">
        <v>6</v>
      </c>
      <c r="C59" s="336">
        <v>3</v>
      </c>
      <c r="D59" s="7">
        <v>20000</v>
      </c>
      <c r="E59" s="7">
        <f t="shared" si="4"/>
        <v>60000</v>
      </c>
      <c r="F59" s="344">
        <f>SUM(E59:E67)</f>
        <v>586000</v>
      </c>
    </row>
    <row r="60" s="286" customFormat="1" ht="14" customHeight="1" spans="1:6">
      <c r="A60" s="337"/>
      <c r="B60" s="335" t="s">
        <v>7</v>
      </c>
      <c r="C60" s="336">
        <v>2</v>
      </c>
      <c r="D60" s="7">
        <v>70000</v>
      </c>
      <c r="E60" s="7">
        <f t="shared" si="4"/>
        <v>140000</v>
      </c>
      <c r="F60" s="345"/>
    </row>
    <row r="61" s="286" customFormat="1" ht="14" customHeight="1" spans="1:6">
      <c r="A61" s="337"/>
      <c r="B61" s="335" t="s">
        <v>8</v>
      </c>
      <c r="C61" s="336">
        <v>8</v>
      </c>
      <c r="D61" s="7">
        <v>10000</v>
      </c>
      <c r="E61" s="7">
        <f t="shared" si="4"/>
        <v>80000</v>
      </c>
      <c r="F61" s="345"/>
    </row>
    <row r="62" s="286" customFormat="1" ht="14" customHeight="1" spans="1:6">
      <c r="A62" s="337"/>
      <c r="B62" s="335" t="s">
        <v>9</v>
      </c>
      <c r="C62" s="336">
        <v>1</v>
      </c>
      <c r="D62" s="7">
        <v>38000</v>
      </c>
      <c r="E62" s="7">
        <f t="shared" si="4"/>
        <v>38000</v>
      </c>
      <c r="F62" s="345"/>
    </row>
    <row r="63" s="286" customFormat="1" ht="14" customHeight="1" spans="1:6">
      <c r="A63" s="337"/>
      <c r="B63" s="335" t="s">
        <v>10</v>
      </c>
      <c r="C63" s="336">
        <v>1</v>
      </c>
      <c r="D63" s="7">
        <v>20000</v>
      </c>
      <c r="E63" s="7">
        <f t="shared" si="4"/>
        <v>20000</v>
      </c>
      <c r="F63" s="345"/>
    </row>
    <row r="64" s="286" customFormat="1" ht="14" customHeight="1" spans="1:6">
      <c r="A64" s="337"/>
      <c r="B64" s="335" t="s">
        <v>22</v>
      </c>
      <c r="C64" s="336">
        <v>0.5</v>
      </c>
      <c r="D64" s="7">
        <v>30000</v>
      </c>
      <c r="E64" s="7">
        <f t="shared" si="4"/>
        <v>15000</v>
      </c>
      <c r="F64" s="345"/>
    </row>
    <row r="65" s="286" customFormat="1" ht="14" customHeight="1" spans="1:6">
      <c r="A65" s="337"/>
      <c r="B65" s="335" t="s">
        <v>14</v>
      </c>
      <c r="C65" s="336">
        <v>6</v>
      </c>
      <c r="D65" s="7">
        <v>24000</v>
      </c>
      <c r="E65" s="7">
        <f t="shared" si="4"/>
        <v>144000</v>
      </c>
      <c r="F65" s="345"/>
    </row>
    <row r="66" s="286" customFormat="1" ht="14" customHeight="1" spans="1:6">
      <c r="A66" s="337"/>
      <c r="B66" s="335" t="s">
        <v>15</v>
      </c>
      <c r="C66" s="336">
        <v>1</v>
      </c>
      <c r="D66" s="7">
        <v>40000</v>
      </c>
      <c r="E66" s="7">
        <f t="shared" si="4"/>
        <v>40000</v>
      </c>
      <c r="F66" s="345"/>
    </row>
    <row r="67" s="286" customFormat="1" ht="14" customHeight="1" spans="1:6">
      <c r="A67" s="338"/>
      <c r="B67" s="335" t="s">
        <v>32</v>
      </c>
      <c r="C67" s="336">
        <v>1</v>
      </c>
      <c r="D67" s="7">
        <v>49000</v>
      </c>
      <c r="E67" s="7">
        <f t="shared" si="4"/>
        <v>49000</v>
      </c>
      <c r="F67" s="346"/>
    </row>
    <row r="68" s="286" customFormat="1" ht="14" customHeight="1" spans="1:6">
      <c r="A68" s="334">
        <v>46002</v>
      </c>
      <c r="B68" s="335" t="s">
        <v>6</v>
      </c>
      <c r="C68" s="336">
        <v>3</v>
      </c>
      <c r="D68" s="7">
        <v>20000</v>
      </c>
      <c r="E68" s="7">
        <f t="shared" si="4"/>
        <v>60000</v>
      </c>
      <c r="F68" s="344">
        <f>SUM(E68:E78)</f>
        <v>541000</v>
      </c>
    </row>
    <row r="69" s="286" customFormat="1" ht="14" customHeight="1" spans="1:6">
      <c r="A69" s="337"/>
      <c r="B69" s="335" t="s">
        <v>7</v>
      </c>
      <c r="C69" s="336">
        <v>2</v>
      </c>
      <c r="D69" s="7">
        <v>70000</v>
      </c>
      <c r="E69" s="7">
        <f t="shared" si="4"/>
        <v>140000</v>
      </c>
      <c r="F69" s="345"/>
    </row>
    <row r="70" s="286" customFormat="1" ht="14" customHeight="1" spans="1:6">
      <c r="A70" s="337"/>
      <c r="B70" s="335" t="s">
        <v>8</v>
      </c>
      <c r="C70" s="336">
        <v>4</v>
      </c>
      <c r="D70" s="7">
        <v>10000</v>
      </c>
      <c r="E70" s="7">
        <f t="shared" si="4"/>
        <v>40000</v>
      </c>
      <c r="F70" s="345"/>
    </row>
    <row r="71" s="286" customFormat="1" ht="14" customHeight="1" spans="1:6">
      <c r="A71" s="337"/>
      <c r="B71" s="335" t="s">
        <v>9</v>
      </c>
      <c r="C71" s="336">
        <v>1</v>
      </c>
      <c r="D71" s="7">
        <v>38000</v>
      </c>
      <c r="E71" s="7">
        <f t="shared" si="4"/>
        <v>38000</v>
      </c>
      <c r="F71" s="345"/>
    </row>
    <row r="72" s="286" customFormat="1" ht="14" customHeight="1" spans="1:6">
      <c r="A72" s="337"/>
      <c r="B72" s="335" t="s">
        <v>10</v>
      </c>
      <c r="C72" s="336">
        <v>1</v>
      </c>
      <c r="D72" s="7">
        <v>20000</v>
      </c>
      <c r="E72" s="7">
        <f t="shared" si="4"/>
        <v>20000</v>
      </c>
      <c r="F72" s="345"/>
    </row>
    <row r="73" s="286" customFormat="1" ht="14" customHeight="1" spans="1:6">
      <c r="A73" s="337"/>
      <c r="B73" s="335" t="s">
        <v>22</v>
      </c>
      <c r="C73" s="336">
        <v>0.5</v>
      </c>
      <c r="D73" s="7">
        <v>30000</v>
      </c>
      <c r="E73" s="7">
        <f t="shared" si="4"/>
        <v>15000</v>
      </c>
      <c r="F73" s="345"/>
    </row>
    <row r="74" s="286" customFormat="1" ht="14" customHeight="1" spans="1:6">
      <c r="A74" s="337"/>
      <c r="B74" s="335" t="s">
        <v>12</v>
      </c>
      <c r="C74" s="336">
        <v>1</v>
      </c>
      <c r="D74" s="7">
        <v>30000</v>
      </c>
      <c r="E74" s="7">
        <f t="shared" si="4"/>
        <v>30000</v>
      </c>
      <c r="F74" s="345"/>
    </row>
    <row r="75" s="286" customFormat="1" ht="14" customHeight="1" spans="1:6">
      <c r="A75" s="337"/>
      <c r="B75" s="335" t="s">
        <v>18</v>
      </c>
      <c r="C75" s="336">
        <v>1</v>
      </c>
      <c r="D75" s="7">
        <v>95000</v>
      </c>
      <c r="E75" s="7">
        <f t="shared" si="4"/>
        <v>95000</v>
      </c>
      <c r="F75" s="345"/>
    </row>
    <row r="76" s="286" customFormat="1" ht="14" customHeight="1" spans="1:6">
      <c r="A76" s="337"/>
      <c r="B76" s="335" t="s">
        <v>13</v>
      </c>
      <c r="C76" s="336">
        <v>1</v>
      </c>
      <c r="D76" s="7">
        <v>15000</v>
      </c>
      <c r="E76" s="7">
        <f t="shared" si="4"/>
        <v>15000</v>
      </c>
      <c r="F76" s="345"/>
    </row>
    <row r="77" s="286" customFormat="1" ht="14" customHeight="1" spans="1:6">
      <c r="A77" s="337"/>
      <c r="B77" s="335" t="s">
        <v>14</v>
      </c>
      <c r="C77" s="336">
        <v>2</v>
      </c>
      <c r="D77" s="7">
        <v>24000</v>
      </c>
      <c r="E77" s="7">
        <f t="shared" si="4"/>
        <v>48000</v>
      </c>
      <c r="F77" s="345"/>
    </row>
    <row r="78" s="286" customFormat="1" ht="14" customHeight="1" spans="1:6">
      <c r="A78" s="338"/>
      <c r="B78" s="335" t="s">
        <v>15</v>
      </c>
      <c r="C78" s="336">
        <v>1</v>
      </c>
      <c r="D78" s="7">
        <v>40000</v>
      </c>
      <c r="E78" s="7">
        <f t="shared" si="4"/>
        <v>40000</v>
      </c>
      <c r="F78" s="346"/>
    </row>
    <row r="79" s="286" customFormat="1" ht="14" customHeight="1" spans="1:6">
      <c r="A79" s="334">
        <v>46003</v>
      </c>
      <c r="B79" s="335" t="s">
        <v>6</v>
      </c>
      <c r="C79" s="336">
        <v>3</v>
      </c>
      <c r="D79" s="7">
        <v>20000</v>
      </c>
      <c r="E79" s="7">
        <f t="shared" si="4"/>
        <v>60000</v>
      </c>
      <c r="F79" s="344">
        <f>-SUM(E79:E93)</f>
        <v>-900000</v>
      </c>
    </row>
    <row r="80" s="286" customFormat="1" ht="14" customHeight="1" spans="1:6">
      <c r="A80" s="337"/>
      <c r="B80" s="335" t="s">
        <v>7</v>
      </c>
      <c r="C80" s="336">
        <v>2</v>
      </c>
      <c r="D80" s="7">
        <v>70000</v>
      </c>
      <c r="E80" s="7">
        <f t="shared" si="4"/>
        <v>140000</v>
      </c>
      <c r="F80" s="345"/>
    </row>
    <row r="81" s="286" customFormat="1" ht="14" customHeight="1" spans="1:6">
      <c r="A81" s="337"/>
      <c r="B81" s="335" t="s">
        <v>8</v>
      </c>
      <c r="C81" s="336">
        <v>6</v>
      </c>
      <c r="D81" s="7">
        <v>10000</v>
      </c>
      <c r="E81" s="7">
        <f t="shared" si="4"/>
        <v>60000</v>
      </c>
      <c r="F81" s="345"/>
    </row>
    <row r="82" s="286" customFormat="1" ht="14" customHeight="1" spans="1:6">
      <c r="A82" s="337"/>
      <c r="B82" s="335" t="s">
        <v>35</v>
      </c>
      <c r="C82" s="336">
        <v>2</v>
      </c>
      <c r="D82" s="7">
        <v>48000</v>
      </c>
      <c r="E82" s="7">
        <f t="shared" si="4"/>
        <v>96000</v>
      </c>
      <c r="F82" s="345"/>
    </row>
    <row r="83" s="286" customFormat="1" ht="14" customHeight="1" spans="1:6">
      <c r="A83" s="337"/>
      <c r="B83" s="335" t="s">
        <v>24</v>
      </c>
      <c r="C83" s="336">
        <v>8.18</v>
      </c>
      <c r="D83" s="7">
        <v>15000</v>
      </c>
      <c r="E83" s="7">
        <v>123000</v>
      </c>
      <c r="F83" s="345"/>
    </row>
    <row r="84" s="286" customFormat="1" ht="14" customHeight="1" spans="1:6">
      <c r="A84" s="337"/>
      <c r="B84" s="335" t="s">
        <v>10</v>
      </c>
      <c r="C84" s="336">
        <v>0.3</v>
      </c>
      <c r="D84" s="7">
        <v>20000</v>
      </c>
      <c r="E84" s="7">
        <f>SUM(C84*D84)</f>
        <v>6000</v>
      </c>
      <c r="F84" s="345"/>
    </row>
    <row r="85" s="286" customFormat="1" ht="14" customHeight="1" spans="1:6">
      <c r="A85" s="337"/>
      <c r="B85" s="335" t="s">
        <v>22</v>
      </c>
      <c r="C85" s="336">
        <v>0.5</v>
      </c>
      <c r="D85" s="7">
        <v>30000</v>
      </c>
      <c r="E85" s="7">
        <f>SUM(C85*D85)</f>
        <v>15000</v>
      </c>
      <c r="F85" s="345"/>
    </row>
    <row r="86" s="286" customFormat="1" ht="14" customHeight="1" spans="1:6">
      <c r="A86" s="337"/>
      <c r="B86" s="335" t="s">
        <v>31</v>
      </c>
      <c r="C86" s="336">
        <v>0.5</v>
      </c>
      <c r="D86" s="7">
        <v>80000</v>
      </c>
      <c r="E86" s="7">
        <f>SUM(C86*D86)</f>
        <v>40000</v>
      </c>
      <c r="F86" s="345"/>
    </row>
    <row r="87" s="286" customFormat="1" ht="14" customHeight="1" spans="1:8">
      <c r="A87" s="337"/>
      <c r="B87" s="335" t="s">
        <v>18</v>
      </c>
      <c r="C87" s="336">
        <v>0.5</v>
      </c>
      <c r="D87" s="7">
        <v>95000</v>
      </c>
      <c r="E87" s="7">
        <v>48000</v>
      </c>
      <c r="F87" s="345"/>
      <c r="H87" s="317"/>
    </row>
    <row r="88" s="286" customFormat="1" ht="14" customHeight="1" spans="1:6">
      <c r="A88" s="337"/>
      <c r="B88" s="335" t="s">
        <v>13</v>
      </c>
      <c r="C88" s="336">
        <v>1</v>
      </c>
      <c r="D88" s="7">
        <v>15000</v>
      </c>
      <c r="E88" s="7">
        <f t="shared" ref="E88:E94" si="5">SUM(C88*D88)</f>
        <v>15000</v>
      </c>
      <c r="F88" s="345"/>
    </row>
    <row r="89" s="286" customFormat="1" ht="14" customHeight="1" spans="1:6">
      <c r="A89" s="337"/>
      <c r="B89" s="335" t="s">
        <v>14</v>
      </c>
      <c r="C89" s="336">
        <v>2</v>
      </c>
      <c r="D89" s="7">
        <v>24000</v>
      </c>
      <c r="E89" s="7">
        <f t="shared" si="5"/>
        <v>48000</v>
      </c>
      <c r="F89" s="345"/>
    </row>
    <row r="90" s="286" customFormat="1" ht="14" customHeight="1" spans="1:6">
      <c r="A90" s="337"/>
      <c r="B90" s="335" t="s">
        <v>15</v>
      </c>
      <c r="C90" s="336">
        <v>1</v>
      </c>
      <c r="D90" s="7">
        <v>40000</v>
      </c>
      <c r="E90" s="7">
        <f t="shared" si="5"/>
        <v>40000</v>
      </c>
      <c r="F90" s="345"/>
    </row>
    <row r="91" s="286" customFormat="1" ht="14" customHeight="1" spans="1:6">
      <c r="A91" s="337"/>
      <c r="B91" s="335" t="s">
        <v>32</v>
      </c>
      <c r="C91" s="336">
        <v>1</v>
      </c>
      <c r="D91" s="7">
        <v>49000</v>
      </c>
      <c r="E91" s="7">
        <f t="shared" si="5"/>
        <v>49000</v>
      </c>
      <c r="F91" s="345"/>
    </row>
    <row r="92" s="286" customFormat="1" ht="14" customHeight="1" spans="1:6">
      <c r="A92" s="337"/>
      <c r="B92" s="335" t="s">
        <v>21</v>
      </c>
      <c r="C92" s="336">
        <v>4</v>
      </c>
      <c r="D92" s="7">
        <v>20000</v>
      </c>
      <c r="E92" s="7">
        <f t="shared" si="5"/>
        <v>80000</v>
      </c>
      <c r="F92" s="345"/>
    </row>
    <row r="93" s="286" customFormat="1" ht="14" customHeight="1" spans="1:6">
      <c r="A93" s="338"/>
      <c r="B93" s="335" t="s">
        <v>27</v>
      </c>
      <c r="C93" s="336">
        <v>4</v>
      </c>
      <c r="D93" s="7">
        <v>20000</v>
      </c>
      <c r="E93" s="7">
        <f t="shared" si="5"/>
        <v>80000</v>
      </c>
      <c r="F93" s="346"/>
    </row>
    <row r="94" s="286" customFormat="1" ht="14" customHeight="1" spans="1:6">
      <c r="A94" s="334">
        <v>46004</v>
      </c>
      <c r="B94" s="341" t="s">
        <v>8</v>
      </c>
      <c r="C94" s="348">
        <v>8</v>
      </c>
      <c r="D94" s="7">
        <v>10000</v>
      </c>
      <c r="E94" s="7">
        <f t="shared" si="5"/>
        <v>80000</v>
      </c>
      <c r="F94" s="344">
        <f>SUM(E94:E99)</f>
        <v>479000</v>
      </c>
    </row>
    <row r="95" s="286" customFormat="1" ht="14" customHeight="1" spans="1:6">
      <c r="A95" s="337"/>
      <c r="B95" s="341" t="s">
        <v>24</v>
      </c>
      <c r="C95" s="348">
        <v>7.155</v>
      </c>
      <c r="D95" s="7">
        <v>15000</v>
      </c>
      <c r="E95" s="7">
        <v>107000</v>
      </c>
      <c r="F95" s="345"/>
    </row>
    <row r="96" s="286" customFormat="1" ht="14" customHeight="1" spans="1:6">
      <c r="A96" s="337"/>
      <c r="B96" s="341" t="s">
        <v>11</v>
      </c>
      <c r="C96" s="348">
        <v>2</v>
      </c>
      <c r="D96" s="7">
        <v>38000</v>
      </c>
      <c r="E96" s="7">
        <f>SUM(C96*D96)</f>
        <v>76000</v>
      </c>
      <c r="F96" s="345"/>
    </row>
    <row r="97" s="286" customFormat="1" ht="14" customHeight="1" spans="1:6">
      <c r="A97" s="337"/>
      <c r="B97" s="341" t="s">
        <v>6</v>
      </c>
      <c r="C97" s="348">
        <v>2</v>
      </c>
      <c r="D97" s="7">
        <v>20000</v>
      </c>
      <c r="E97" s="7">
        <f>SUM(C97*D97)</f>
        <v>40000</v>
      </c>
      <c r="F97" s="345"/>
    </row>
    <row r="98" s="286" customFormat="1" ht="14" customHeight="1" spans="1:6">
      <c r="A98" s="337"/>
      <c r="B98" s="341" t="s">
        <v>14</v>
      </c>
      <c r="C98" s="348">
        <v>4</v>
      </c>
      <c r="D98" s="7">
        <v>24000</v>
      </c>
      <c r="E98" s="7">
        <f>SUM(C98*D98)</f>
        <v>96000</v>
      </c>
      <c r="F98" s="345"/>
    </row>
    <row r="99" s="286" customFormat="1" ht="14" customHeight="1" spans="1:6">
      <c r="A99" s="338"/>
      <c r="B99" s="341" t="s">
        <v>15</v>
      </c>
      <c r="C99" s="348">
        <v>2</v>
      </c>
      <c r="D99" s="7">
        <v>40000</v>
      </c>
      <c r="E99" s="7">
        <f>SUM(C99*D99)</f>
        <v>80000</v>
      </c>
      <c r="F99" s="346"/>
    </row>
    <row r="100" s="286" customFormat="1" ht="14" customHeight="1" spans="1:6">
      <c r="A100" s="337">
        <v>46005</v>
      </c>
      <c r="B100" s="341" t="s">
        <v>8</v>
      </c>
      <c r="C100" s="348">
        <v>8</v>
      </c>
      <c r="D100" s="7">
        <v>10000</v>
      </c>
      <c r="E100" s="42">
        <f t="shared" ref="E100:E108" si="6">SUM(C100*D100)</f>
        <v>80000</v>
      </c>
      <c r="F100" s="347">
        <f>SUM(E100:E108)</f>
        <v>506000</v>
      </c>
    </row>
    <row r="101" s="286" customFormat="1" ht="14" customHeight="1" spans="1:6">
      <c r="A101" s="337"/>
      <c r="B101" s="341" t="s">
        <v>24</v>
      </c>
      <c r="C101" s="348">
        <v>8.23</v>
      </c>
      <c r="D101" s="7">
        <v>15000</v>
      </c>
      <c r="E101" s="42">
        <v>123000</v>
      </c>
      <c r="F101" s="349"/>
    </row>
    <row r="102" s="286" customFormat="1" ht="14" customHeight="1" spans="1:6">
      <c r="A102" s="337"/>
      <c r="B102" s="341" t="s">
        <v>6</v>
      </c>
      <c r="C102" s="348">
        <v>2</v>
      </c>
      <c r="D102" s="7">
        <v>20000</v>
      </c>
      <c r="E102" s="42">
        <f t="shared" si="6"/>
        <v>40000</v>
      </c>
      <c r="F102" s="349"/>
    </row>
    <row r="103" s="286" customFormat="1" ht="14" customHeight="1" spans="1:6">
      <c r="A103" s="337"/>
      <c r="B103" s="341" t="s">
        <v>10</v>
      </c>
      <c r="C103" s="348">
        <v>0.3</v>
      </c>
      <c r="D103" s="7">
        <v>20000</v>
      </c>
      <c r="E103" s="42">
        <f t="shared" si="6"/>
        <v>6000</v>
      </c>
      <c r="F103" s="349"/>
    </row>
    <row r="104" s="286" customFormat="1" ht="14" customHeight="1" spans="1:6">
      <c r="A104" s="337"/>
      <c r="B104" s="341" t="s">
        <v>13</v>
      </c>
      <c r="C104" s="348">
        <v>1</v>
      </c>
      <c r="D104" s="7">
        <v>15000</v>
      </c>
      <c r="E104" s="42">
        <f t="shared" si="6"/>
        <v>15000</v>
      </c>
      <c r="F104" s="349"/>
    </row>
    <row r="105" s="286" customFormat="1" ht="14" customHeight="1" spans="1:6">
      <c r="A105" s="337"/>
      <c r="B105" s="341" t="s">
        <v>36</v>
      </c>
      <c r="C105" s="348">
        <v>1</v>
      </c>
      <c r="D105" s="7">
        <v>48000</v>
      </c>
      <c r="E105" s="42">
        <f t="shared" si="6"/>
        <v>48000</v>
      </c>
      <c r="F105" s="349"/>
    </row>
    <row r="106" s="286" customFormat="1" ht="14" customHeight="1" spans="1:6">
      <c r="A106" s="337"/>
      <c r="B106" s="341" t="s">
        <v>14</v>
      </c>
      <c r="C106" s="348">
        <v>5</v>
      </c>
      <c r="D106" s="7">
        <v>24000</v>
      </c>
      <c r="E106" s="42">
        <f t="shared" si="6"/>
        <v>120000</v>
      </c>
      <c r="F106" s="349"/>
    </row>
    <row r="107" s="286" customFormat="1" ht="14" customHeight="1" spans="1:6">
      <c r="A107" s="337"/>
      <c r="B107" s="341" t="s">
        <v>32</v>
      </c>
      <c r="C107" s="348">
        <v>1</v>
      </c>
      <c r="D107" s="7">
        <v>49000</v>
      </c>
      <c r="E107" s="42">
        <f t="shared" si="6"/>
        <v>49000</v>
      </c>
      <c r="F107" s="349"/>
    </row>
    <row r="108" s="286" customFormat="1" ht="14" customHeight="1" spans="1:6">
      <c r="A108" s="337"/>
      <c r="B108" s="341" t="s">
        <v>37</v>
      </c>
      <c r="C108" s="348">
        <v>1</v>
      </c>
      <c r="D108" s="7">
        <v>25000</v>
      </c>
      <c r="E108" s="42">
        <f t="shared" si="6"/>
        <v>25000</v>
      </c>
      <c r="F108" s="349"/>
    </row>
    <row r="109" s="286" customFormat="1" ht="14" customHeight="1" spans="1:6">
      <c r="A109" s="334">
        <v>46006</v>
      </c>
      <c r="B109" s="341" t="s">
        <v>8</v>
      </c>
      <c r="C109" s="348">
        <v>4</v>
      </c>
      <c r="D109" s="7">
        <v>10000</v>
      </c>
      <c r="E109" s="7">
        <f t="shared" ref="E109:E156" si="7">SUM(C109*D109)</f>
        <v>40000</v>
      </c>
      <c r="F109" s="344">
        <f>SUM(E109:E121)</f>
        <v>630000</v>
      </c>
    </row>
    <row r="110" s="286" customFormat="1" ht="14" customHeight="1" spans="1:6">
      <c r="A110" s="337"/>
      <c r="B110" s="341" t="s">
        <v>24</v>
      </c>
      <c r="C110" s="348">
        <v>3.43</v>
      </c>
      <c r="D110" s="7">
        <v>15000</v>
      </c>
      <c r="E110" s="7">
        <v>51000</v>
      </c>
      <c r="F110" s="345"/>
    </row>
    <row r="111" s="286" customFormat="1" ht="14" customHeight="1" spans="1:6">
      <c r="A111" s="337"/>
      <c r="B111" s="341" t="s">
        <v>6</v>
      </c>
      <c r="C111" s="348">
        <v>2</v>
      </c>
      <c r="D111" s="7">
        <v>20000</v>
      </c>
      <c r="E111" s="7">
        <f t="shared" si="7"/>
        <v>40000</v>
      </c>
      <c r="F111" s="345"/>
    </row>
    <row r="112" s="286" customFormat="1" ht="14" customHeight="1" spans="1:6">
      <c r="A112" s="337"/>
      <c r="B112" s="341" t="s">
        <v>10</v>
      </c>
      <c r="C112" s="348">
        <v>0.3</v>
      </c>
      <c r="D112" s="7">
        <v>20000</v>
      </c>
      <c r="E112" s="7">
        <f t="shared" si="7"/>
        <v>6000</v>
      </c>
      <c r="F112" s="345"/>
    </row>
    <row r="113" s="286" customFormat="1" ht="14" customHeight="1" spans="1:6">
      <c r="A113" s="337"/>
      <c r="B113" s="341" t="s">
        <v>13</v>
      </c>
      <c r="C113" s="348">
        <v>2</v>
      </c>
      <c r="D113" s="7">
        <v>15000</v>
      </c>
      <c r="E113" s="7">
        <f t="shared" si="7"/>
        <v>30000</v>
      </c>
      <c r="F113" s="345"/>
    </row>
    <row r="114" s="286" customFormat="1" ht="14" customHeight="1" spans="1:6">
      <c r="A114" s="337"/>
      <c r="B114" s="341" t="s">
        <v>36</v>
      </c>
      <c r="C114" s="348">
        <v>2</v>
      </c>
      <c r="D114" s="7">
        <v>48000</v>
      </c>
      <c r="E114" s="7">
        <f t="shared" si="7"/>
        <v>96000</v>
      </c>
      <c r="F114" s="345"/>
    </row>
    <row r="115" s="286" customFormat="1" ht="14" customHeight="1" spans="1:6">
      <c r="A115" s="337"/>
      <c r="B115" s="341" t="s">
        <v>38</v>
      </c>
      <c r="C115" s="348">
        <v>1</v>
      </c>
      <c r="D115" s="7">
        <v>45000</v>
      </c>
      <c r="E115" s="7">
        <f t="shared" si="7"/>
        <v>45000</v>
      </c>
      <c r="F115" s="345"/>
    </row>
    <row r="116" s="286" customFormat="1" ht="14" customHeight="1" spans="1:6">
      <c r="A116" s="337"/>
      <c r="B116" s="341" t="s">
        <v>11</v>
      </c>
      <c r="C116" s="348">
        <v>1.2</v>
      </c>
      <c r="D116" s="7">
        <v>38000</v>
      </c>
      <c r="E116" s="7">
        <v>46000</v>
      </c>
      <c r="F116" s="345"/>
    </row>
    <row r="117" s="286" customFormat="1" ht="14" customHeight="1" spans="1:6">
      <c r="A117" s="337"/>
      <c r="B117" s="341" t="s">
        <v>22</v>
      </c>
      <c r="C117" s="348">
        <v>0.5</v>
      </c>
      <c r="D117" s="7">
        <v>30000</v>
      </c>
      <c r="E117" s="7">
        <f t="shared" si="7"/>
        <v>15000</v>
      </c>
      <c r="F117" s="345"/>
    </row>
    <row r="118" s="286" customFormat="1" ht="14" customHeight="1" spans="1:6">
      <c r="A118" s="337"/>
      <c r="B118" s="341" t="s">
        <v>14</v>
      </c>
      <c r="C118" s="348">
        <v>3</v>
      </c>
      <c r="D118" s="7">
        <v>24000</v>
      </c>
      <c r="E118" s="7">
        <f t="shared" si="7"/>
        <v>72000</v>
      </c>
      <c r="F118" s="345"/>
    </row>
    <row r="119" s="286" customFormat="1" ht="14" customHeight="1" spans="1:6">
      <c r="A119" s="337"/>
      <c r="B119" s="341" t="s">
        <v>32</v>
      </c>
      <c r="C119" s="348">
        <v>1</v>
      </c>
      <c r="D119" s="7">
        <v>49000</v>
      </c>
      <c r="E119" s="7">
        <f t="shared" si="7"/>
        <v>49000</v>
      </c>
      <c r="F119" s="345"/>
    </row>
    <row r="120" s="286" customFormat="1" ht="14" customHeight="1" spans="1:6">
      <c r="A120" s="337"/>
      <c r="B120" s="341" t="s">
        <v>15</v>
      </c>
      <c r="C120" s="348">
        <v>1</v>
      </c>
      <c r="D120" s="7">
        <v>40000</v>
      </c>
      <c r="E120" s="7">
        <f t="shared" si="7"/>
        <v>40000</v>
      </c>
      <c r="F120" s="345"/>
    </row>
    <row r="121" s="286" customFormat="1" ht="14" customHeight="1" spans="1:6">
      <c r="A121" s="338"/>
      <c r="B121" s="341" t="s">
        <v>27</v>
      </c>
      <c r="C121" s="348">
        <v>5</v>
      </c>
      <c r="D121" s="7">
        <v>20000</v>
      </c>
      <c r="E121" s="7">
        <f t="shared" si="7"/>
        <v>100000</v>
      </c>
      <c r="F121" s="346"/>
    </row>
    <row r="122" s="286" customFormat="1" ht="14" customHeight="1" spans="1:6">
      <c r="A122" s="334">
        <v>46007</v>
      </c>
      <c r="B122" s="341" t="s">
        <v>8</v>
      </c>
      <c r="C122" s="348">
        <v>5</v>
      </c>
      <c r="D122" s="7">
        <v>10000</v>
      </c>
      <c r="E122" s="7">
        <f t="shared" si="7"/>
        <v>50000</v>
      </c>
      <c r="F122" s="344">
        <f>SUM(E122:E128)</f>
        <v>412000</v>
      </c>
    </row>
    <row r="123" s="286" customFormat="1" ht="14" customHeight="1" spans="1:6">
      <c r="A123" s="337"/>
      <c r="B123" s="341" t="s">
        <v>24</v>
      </c>
      <c r="C123" s="348">
        <v>6.15</v>
      </c>
      <c r="D123" s="7">
        <v>15000</v>
      </c>
      <c r="E123" s="7">
        <v>92000</v>
      </c>
      <c r="F123" s="345"/>
    </row>
    <row r="124" s="286" customFormat="1" ht="14" customHeight="1" spans="1:6">
      <c r="A124" s="337"/>
      <c r="B124" s="341" t="s">
        <v>6</v>
      </c>
      <c r="C124" s="348">
        <v>2</v>
      </c>
      <c r="D124" s="7">
        <v>20000</v>
      </c>
      <c r="E124" s="7">
        <f t="shared" si="7"/>
        <v>40000</v>
      </c>
      <c r="F124" s="345"/>
    </row>
    <row r="125" s="286" customFormat="1" ht="14" customHeight="1" spans="1:6">
      <c r="A125" s="337"/>
      <c r="B125" s="341" t="s">
        <v>10</v>
      </c>
      <c r="C125" s="348">
        <v>0.3</v>
      </c>
      <c r="D125" s="7">
        <v>15000</v>
      </c>
      <c r="E125" s="7">
        <v>5000</v>
      </c>
      <c r="F125" s="345"/>
    </row>
    <row r="126" s="286" customFormat="1" ht="14" customHeight="1" spans="1:6">
      <c r="A126" s="337"/>
      <c r="B126" s="341" t="s">
        <v>14</v>
      </c>
      <c r="C126" s="348">
        <v>4</v>
      </c>
      <c r="D126" s="7">
        <v>24000</v>
      </c>
      <c r="E126" s="7">
        <f t="shared" si="7"/>
        <v>96000</v>
      </c>
      <c r="F126" s="345"/>
    </row>
    <row r="127" s="286" customFormat="1" ht="14" customHeight="1" spans="1:6">
      <c r="A127" s="337"/>
      <c r="B127" s="341" t="s">
        <v>32</v>
      </c>
      <c r="C127" s="348">
        <v>1</v>
      </c>
      <c r="D127" s="7">
        <v>49000</v>
      </c>
      <c r="E127" s="7">
        <f t="shared" si="7"/>
        <v>49000</v>
      </c>
      <c r="F127" s="345"/>
    </row>
    <row r="128" s="286" customFormat="1" ht="14" customHeight="1" spans="1:6">
      <c r="A128" s="338"/>
      <c r="B128" s="341" t="s">
        <v>15</v>
      </c>
      <c r="C128" s="348">
        <v>2</v>
      </c>
      <c r="D128" s="7">
        <v>40000</v>
      </c>
      <c r="E128" s="7">
        <f t="shared" si="7"/>
        <v>80000</v>
      </c>
      <c r="F128" s="350"/>
    </row>
    <row r="129" s="286" customFormat="1" ht="14" customHeight="1" spans="1:6">
      <c r="A129" s="342">
        <v>46007</v>
      </c>
      <c r="B129" s="341" t="s">
        <v>7</v>
      </c>
      <c r="C129" s="348">
        <v>3</v>
      </c>
      <c r="D129" s="7">
        <v>70000</v>
      </c>
      <c r="E129" s="7">
        <f t="shared" si="7"/>
        <v>210000</v>
      </c>
      <c r="F129" s="357">
        <f>SUM(E129)</f>
        <v>210000</v>
      </c>
    </row>
    <row r="130" s="286" customFormat="1" ht="14" customHeight="1" spans="1:6">
      <c r="A130" s="334">
        <v>46008</v>
      </c>
      <c r="B130" s="341" t="s">
        <v>6</v>
      </c>
      <c r="C130" s="348">
        <v>3</v>
      </c>
      <c r="D130" s="7">
        <v>20000</v>
      </c>
      <c r="E130" s="7">
        <f t="shared" si="7"/>
        <v>60000</v>
      </c>
      <c r="F130" s="344">
        <f>SUM(E130:E138)</f>
        <v>586000</v>
      </c>
    </row>
    <row r="131" s="286" customFormat="1" ht="14" customHeight="1" spans="1:6">
      <c r="A131" s="337"/>
      <c r="B131" s="341" t="s">
        <v>7</v>
      </c>
      <c r="C131" s="348">
        <v>3</v>
      </c>
      <c r="D131" s="7">
        <v>70000</v>
      </c>
      <c r="E131" s="7">
        <f t="shared" si="7"/>
        <v>210000</v>
      </c>
      <c r="F131" s="345"/>
    </row>
    <row r="132" s="286" customFormat="1" ht="14" customHeight="1" spans="1:6">
      <c r="A132" s="337"/>
      <c r="B132" s="341" t="s">
        <v>8</v>
      </c>
      <c r="C132" s="348">
        <v>4</v>
      </c>
      <c r="D132" s="7">
        <v>10000</v>
      </c>
      <c r="E132" s="7">
        <f t="shared" si="7"/>
        <v>40000</v>
      </c>
      <c r="F132" s="345"/>
    </row>
    <row r="133" s="286" customFormat="1" ht="14" customHeight="1" spans="1:6">
      <c r="A133" s="337"/>
      <c r="B133" s="341" t="s">
        <v>36</v>
      </c>
      <c r="C133" s="348">
        <v>2</v>
      </c>
      <c r="D133" s="7">
        <v>48000</v>
      </c>
      <c r="E133" s="7">
        <f t="shared" si="7"/>
        <v>96000</v>
      </c>
      <c r="F133" s="345"/>
    </row>
    <row r="134" s="286" customFormat="1" ht="14" customHeight="1" spans="1:6">
      <c r="A134" s="337"/>
      <c r="B134" s="341" t="s">
        <v>10</v>
      </c>
      <c r="C134" s="348">
        <v>0.3</v>
      </c>
      <c r="D134" s="7">
        <v>15000</v>
      </c>
      <c r="E134" s="7">
        <v>5000</v>
      </c>
      <c r="F134" s="345"/>
    </row>
    <row r="135" s="286" customFormat="1" ht="14" customHeight="1" spans="1:6">
      <c r="A135" s="337"/>
      <c r="B135" s="341" t="s">
        <v>22</v>
      </c>
      <c r="C135" s="348">
        <v>0.5</v>
      </c>
      <c r="D135" s="7">
        <v>30000</v>
      </c>
      <c r="E135" s="7">
        <f t="shared" si="7"/>
        <v>15000</v>
      </c>
      <c r="F135" s="345"/>
    </row>
    <row r="136" s="286" customFormat="1" ht="14" customHeight="1" spans="1:6">
      <c r="A136" s="337"/>
      <c r="B136" s="341" t="s">
        <v>13</v>
      </c>
      <c r="C136" s="348">
        <v>1</v>
      </c>
      <c r="D136" s="7">
        <v>15000</v>
      </c>
      <c r="E136" s="7">
        <f t="shared" si="7"/>
        <v>15000</v>
      </c>
      <c r="F136" s="345"/>
    </row>
    <row r="137" s="286" customFormat="1" ht="14" customHeight="1" spans="1:6">
      <c r="A137" s="337"/>
      <c r="B137" s="341" t="s">
        <v>14</v>
      </c>
      <c r="C137" s="348">
        <v>4</v>
      </c>
      <c r="D137" s="7">
        <v>24000</v>
      </c>
      <c r="E137" s="7">
        <f t="shared" si="7"/>
        <v>96000</v>
      </c>
      <c r="F137" s="345"/>
    </row>
    <row r="138" s="286" customFormat="1" ht="14" customHeight="1" spans="1:6">
      <c r="A138" s="338"/>
      <c r="B138" s="341" t="s">
        <v>32</v>
      </c>
      <c r="C138" s="348">
        <v>1</v>
      </c>
      <c r="D138" s="7">
        <v>49000</v>
      </c>
      <c r="E138" s="7">
        <f t="shared" si="7"/>
        <v>49000</v>
      </c>
      <c r="F138" s="346"/>
    </row>
    <row r="139" s="286" customFormat="1" ht="14" customHeight="1" spans="1:6">
      <c r="A139" s="334">
        <v>46009</v>
      </c>
      <c r="B139" s="341" t="s">
        <v>6</v>
      </c>
      <c r="C139" s="348">
        <v>5</v>
      </c>
      <c r="D139" s="7">
        <v>20000</v>
      </c>
      <c r="E139" s="7">
        <f t="shared" si="7"/>
        <v>100000</v>
      </c>
      <c r="F139" s="344">
        <f>SUM(E139:E146)</f>
        <v>343000</v>
      </c>
    </row>
    <row r="140" s="286" customFormat="1" ht="14" customHeight="1" spans="1:6">
      <c r="A140" s="337"/>
      <c r="B140" s="341" t="s">
        <v>7</v>
      </c>
      <c r="C140" s="348">
        <v>1</v>
      </c>
      <c r="D140" s="7">
        <v>70000</v>
      </c>
      <c r="E140" s="7">
        <f t="shared" si="7"/>
        <v>70000</v>
      </c>
      <c r="F140" s="345"/>
    </row>
    <row r="141" s="286" customFormat="1" ht="14" customHeight="1" spans="1:6">
      <c r="A141" s="337"/>
      <c r="B141" s="341" t="s">
        <v>8</v>
      </c>
      <c r="C141" s="348">
        <v>4</v>
      </c>
      <c r="D141" s="7">
        <v>10000</v>
      </c>
      <c r="E141" s="7">
        <f t="shared" si="7"/>
        <v>40000</v>
      </c>
      <c r="F141" s="345"/>
    </row>
    <row r="142" s="286" customFormat="1" ht="14" customHeight="1" spans="1:6">
      <c r="A142" s="337"/>
      <c r="B142" s="341" t="s">
        <v>36</v>
      </c>
      <c r="C142" s="348">
        <v>1</v>
      </c>
      <c r="D142" s="7">
        <v>48000</v>
      </c>
      <c r="E142" s="7">
        <f t="shared" si="7"/>
        <v>48000</v>
      </c>
      <c r="F142" s="345"/>
    </row>
    <row r="143" s="286" customFormat="1" ht="14" customHeight="1" spans="1:6">
      <c r="A143" s="337"/>
      <c r="B143" s="341" t="s">
        <v>10</v>
      </c>
      <c r="C143" s="348">
        <v>0.3</v>
      </c>
      <c r="D143" s="7">
        <v>15000</v>
      </c>
      <c r="E143" s="7">
        <v>5000</v>
      </c>
      <c r="F143" s="345"/>
    </row>
    <row r="144" s="286" customFormat="1" ht="14" customHeight="1" spans="1:6">
      <c r="A144" s="337"/>
      <c r="B144" s="341" t="s">
        <v>22</v>
      </c>
      <c r="C144" s="348">
        <v>0.5</v>
      </c>
      <c r="D144" s="7">
        <v>30000</v>
      </c>
      <c r="E144" s="7">
        <f t="shared" si="7"/>
        <v>15000</v>
      </c>
      <c r="F144" s="345"/>
    </row>
    <row r="145" s="286" customFormat="1" ht="14" customHeight="1" spans="1:7">
      <c r="A145" s="337"/>
      <c r="B145" s="341" t="s">
        <v>13</v>
      </c>
      <c r="C145" s="348">
        <v>1.15</v>
      </c>
      <c r="D145" s="7">
        <v>15000</v>
      </c>
      <c r="E145" s="7">
        <v>17000</v>
      </c>
      <c r="F145" s="345"/>
      <c r="G145" s="317"/>
    </row>
    <row r="146" s="286" customFormat="1" spans="1:6">
      <c r="A146" s="338"/>
      <c r="B146" s="341" t="s">
        <v>14</v>
      </c>
      <c r="C146" s="348">
        <v>2</v>
      </c>
      <c r="D146" s="7">
        <v>24000</v>
      </c>
      <c r="E146" s="7">
        <f t="shared" si="7"/>
        <v>48000</v>
      </c>
      <c r="F146" s="346"/>
    </row>
    <row r="147" s="286" customFormat="1" spans="1:6">
      <c r="A147" s="334">
        <v>46010</v>
      </c>
      <c r="B147" s="341" t="s">
        <v>8</v>
      </c>
      <c r="C147" s="348">
        <v>5</v>
      </c>
      <c r="D147" s="7">
        <v>10000</v>
      </c>
      <c r="E147" s="7">
        <f t="shared" si="7"/>
        <v>50000</v>
      </c>
      <c r="F147" s="344">
        <f>SUM(E147:E156)</f>
        <v>620000</v>
      </c>
    </row>
    <row r="148" s="286" customFormat="1" spans="1:6">
      <c r="A148" s="337"/>
      <c r="B148" s="341" t="s">
        <v>7</v>
      </c>
      <c r="C148" s="348">
        <v>1</v>
      </c>
      <c r="D148" s="7">
        <v>70000</v>
      </c>
      <c r="E148" s="7">
        <f t="shared" si="7"/>
        <v>70000</v>
      </c>
      <c r="F148" s="345"/>
    </row>
    <row r="149" s="286" customFormat="1" spans="1:6">
      <c r="A149" s="337"/>
      <c r="B149" s="341" t="s">
        <v>6</v>
      </c>
      <c r="C149" s="348">
        <v>3</v>
      </c>
      <c r="D149" s="7">
        <v>20000</v>
      </c>
      <c r="E149" s="7">
        <f t="shared" si="7"/>
        <v>60000</v>
      </c>
      <c r="F149" s="345"/>
    </row>
    <row r="150" s="286" customFormat="1" spans="1:6">
      <c r="A150" s="337"/>
      <c r="B150" s="351" t="s">
        <v>11</v>
      </c>
      <c r="C150" s="322">
        <v>1</v>
      </c>
      <c r="D150" s="27">
        <v>38000</v>
      </c>
      <c r="E150" s="7">
        <f t="shared" si="7"/>
        <v>38000</v>
      </c>
      <c r="F150" s="345"/>
    </row>
    <row r="151" s="286" customFormat="1" spans="1:6">
      <c r="A151" s="337"/>
      <c r="B151" s="341" t="s">
        <v>24</v>
      </c>
      <c r="C151" s="348">
        <v>9.26</v>
      </c>
      <c r="D151" s="7">
        <v>15000</v>
      </c>
      <c r="E151" s="7">
        <v>139000</v>
      </c>
      <c r="F151" s="345"/>
    </row>
    <row r="152" s="286" customFormat="1" spans="1:6">
      <c r="A152" s="337"/>
      <c r="B152" s="341" t="s">
        <v>26</v>
      </c>
      <c r="C152" s="348">
        <v>0.2</v>
      </c>
      <c r="D152" s="7">
        <v>80000</v>
      </c>
      <c r="E152" s="7">
        <f t="shared" si="7"/>
        <v>16000</v>
      </c>
      <c r="F152" s="345"/>
    </row>
    <row r="153" s="286" customFormat="1" spans="1:6">
      <c r="A153" s="337"/>
      <c r="B153" s="341" t="s">
        <v>25</v>
      </c>
      <c r="C153" s="348">
        <v>0.3</v>
      </c>
      <c r="D153" s="7">
        <v>35000</v>
      </c>
      <c r="E153" s="7">
        <v>11000</v>
      </c>
      <c r="F153" s="345"/>
    </row>
    <row r="154" s="286" customFormat="1" spans="1:6">
      <c r="A154" s="337"/>
      <c r="B154" s="341" t="s">
        <v>14</v>
      </c>
      <c r="C154" s="348">
        <v>4</v>
      </c>
      <c r="D154" s="7">
        <v>24000</v>
      </c>
      <c r="E154" s="7">
        <f t="shared" si="7"/>
        <v>96000</v>
      </c>
      <c r="F154" s="345"/>
    </row>
    <row r="155" s="286" customFormat="1" spans="1:6">
      <c r="A155" s="337"/>
      <c r="B155" s="341" t="s">
        <v>28</v>
      </c>
      <c r="C155" s="348">
        <v>2</v>
      </c>
      <c r="D155" s="7">
        <v>40000</v>
      </c>
      <c r="E155" s="7">
        <f t="shared" si="7"/>
        <v>80000</v>
      </c>
      <c r="F155" s="345"/>
    </row>
    <row r="156" s="286" customFormat="1" spans="1:6">
      <c r="A156" s="338"/>
      <c r="B156" s="341" t="s">
        <v>21</v>
      </c>
      <c r="C156" s="348">
        <v>3</v>
      </c>
      <c r="D156" s="153">
        <v>20000</v>
      </c>
      <c r="E156" s="7">
        <f t="shared" si="7"/>
        <v>60000</v>
      </c>
      <c r="F156" s="346"/>
    </row>
    <row r="157" s="286" customFormat="1" spans="1:6">
      <c r="A157" s="334">
        <v>46011</v>
      </c>
      <c r="B157" s="341" t="s">
        <v>10</v>
      </c>
      <c r="C157" s="348">
        <v>0.5</v>
      </c>
      <c r="D157" s="7">
        <v>15000</v>
      </c>
      <c r="E157" s="7">
        <v>8000</v>
      </c>
      <c r="F157" s="344">
        <f>SUM(E157:E159)</f>
        <v>119000</v>
      </c>
    </row>
    <row r="158" s="286" customFormat="1" spans="1:6">
      <c r="A158" s="337"/>
      <c r="B158" s="341" t="s">
        <v>22</v>
      </c>
      <c r="C158" s="348">
        <v>0.5</v>
      </c>
      <c r="D158" s="7">
        <v>30000</v>
      </c>
      <c r="E158" s="7">
        <f>SUM(C158*D158)</f>
        <v>15000</v>
      </c>
      <c r="F158" s="345"/>
    </row>
    <row r="159" s="286" customFormat="1" spans="1:6">
      <c r="A159" s="338"/>
      <c r="B159" s="341" t="s">
        <v>14</v>
      </c>
      <c r="C159" s="348">
        <v>4</v>
      </c>
      <c r="D159" s="7">
        <v>24000</v>
      </c>
      <c r="E159" s="7">
        <f>SUM(C159*D159)</f>
        <v>96000</v>
      </c>
      <c r="F159" s="346"/>
    </row>
    <row r="160" s="286" customFormat="1" spans="1:6">
      <c r="A160" s="352">
        <v>46012</v>
      </c>
      <c r="B160" s="353" t="s">
        <v>39</v>
      </c>
      <c r="C160" s="61">
        <v>1</v>
      </c>
      <c r="D160" s="354">
        <v>200000</v>
      </c>
      <c r="E160" s="354">
        <f t="shared" ref="E160:E169" si="8">C160*D160</f>
        <v>200000</v>
      </c>
      <c r="F160" s="358">
        <f>SUM(E160:E169)</f>
        <v>1105000</v>
      </c>
    </row>
    <row r="161" s="286" customFormat="1" spans="1:6">
      <c r="A161" s="355"/>
      <c r="B161" s="353" t="s">
        <v>8</v>
      </c>
      <c r="C161" s="61">
        <v>8</v>
      </c>
      <c r="D161" s="354">
        <v>10000</v>
      </c>
      <c r="E161" s="354">
        <f t="shared" si="8"/>
        <v>80000</v>
      </c>
      <c r="F161" s="359"/>
    </row>
    <row r="162" s="286" customFormat="1" spans="1:6">
      <c r="A162" s="355"/>
      <c r="B162" s="353" t="s">
        <v>9</v>
      </c>
      <c r="C162" s="61">
        <v>0.63</v>
      </c>
      <c r="D162" s="354">
        <v>38000</v>
      </c>
      <c r="E162" s="354">
        <v>24000</v>
      </c>
      <c r="F162" s="359"/>
    </row>
    <row r="163" s="286" customFormat="1" spans="1:6">
      <c r="A163" s="355"/>
      <c r="B163" s="353" t="s">
        <v>40</v>
      </c>
      <c r="C163" s="61">
        <v>4</v>
      </c>
      <c r="D163" s="354">
        <v>20000</v>
      </c>
      <c r="E163" s="354">
        <f t="shared" si="8"/>
        <v>80000</v>
      </c>
      <c r="F163" s="359"/>
    </row>
    <row r="164" s="286" customFormat="1" spans="1:6">
      <c r="A164" s="355"/>
      <c r="B164" s="353" t="s">
        <v>41</v>
      </c>
      <c r="C164" s="61">
        <v>2</v>
      </c>
      <c r="D164" s="354">
        <v>70000</v>
      </c>
      <c r="E164" s="354">
        <f t="shared" si="8"/>
        <v>140000</v>
      </c>
      <c r="F164" s="359"/>
    </row>
    <row r="165" s="286" customFormat="1" spans="1:6">
      <c r="A165" s="355"/>
      <c r="B165" s="353" t="s">
        <v>24</v>
      </c>
      <c r="C165" s="61">
        <v>5</v>
      </c>
      <c r="D165" s="354">
        <v>15000</v>
      </c>
      <c r="E165" s="354">
        <f t="shared" si="8"/>
        <v>75000</v>
      </c>
      <c r="F165" s="359"/>
    </row>
    <row r="166" s="286" customFormat="1" spans="1:6">
      <c r="A166" s="355"/>
      <c r="B166" s="353" t="s">
        <v>18</v>
      </c>
      <c r="C166" s="61">
        <v>1</v>
      </c>
      <c r="D166" s="354">
        <v>95000</v>
      </c>
      <c r="E166" s="354">
        <f t="shared" si="8"/>
        <v>95000</v>
      </c>
      <c r="F166" s="359"/>
    </row>
    <row r="167" s="286" customFormat="1" spans="1:6">
      <c r="A167" s="355"/>
      <c r="B167" s="353" t="s">
        <v>14</v>
      </c>
      <c r="C167" s="61">
        <v>6</v>
      </c>
      <c r="D167" s="354">
        <v>24000</v>
      </c>
      <c r="E167" s="354">
        <f t="shared" si="8"/>
        <v>144000</v>
      </c>
      <c r="F167" s="359"/>
    </row>
    <row r="168" s="286" customFormat="1" spans="1:6">
      <c r="A168" s="355"/>
      <c r="B168" s="353" t="s">
        <v>19</v>
      </c>
      <c r="C168" s="61">
        <v>3</v>
      </c>
      <c r="D168" s="354">
        <v>40000</v>
      </c>
      <c r="E168" s="354">
        <f t="shared" si="8"/>
        <v>120000</v>
      </c>
      <c r="F168" s="359"/>
    </row>
    <row r="169" s="286" customFormat="1" spans="1:6">
      <c r="A169" s="356"/>
      <c r="B169" s="353" t="s">
        <v>32</v>
      </c>
      <c r="C169" s="61">
        <v>3</v>
      </c>
      <c r="D169" s="354">
        <v>49000</v>
      </c>
      <c r="E169" s="354">
        <f t="shared" si="8"/>
        <v>147000</v>
      </c>
      <c r="F169" s="360"/>
    </row>
    <row r="170" s="286" customFormat="1" spans="1:6">
      <c r="A170" s="334">
        <v>46013</v>
      </c>
      <c r="B170" s="341" t="s">
        <v>6</v>
      </c>
      <c r="C170" s="348">
        <v>3</v>
      </c>
      <c r="D170" s="7">
        <v>20000</v>
      </c>
      <c r="E170" s="7">
        <f t="shared" ref="E170:E227" si="9">SUM(C170*D170)</f>
        <v>60000</v>
      </c>
      <c r="F170" s="344">
        <f>SUM(E170:E183)</f>
        <v>984000</v>
      </c>
    </row>
    <row r="171" s="286" customFormat="1" spans="1:6">
      <c r="A171" s="337"/>
      <c r="B171" s="341" t="s">
        <v>7</v>
      </c>
      <c r="C171" s="348">
        <v>4</v>
      </c>
      <c r="D171" s="7">
        <v>70000</v>
      </c>
      <c r="E171" s="7">
        <f t="shared" si="9"/>
        <v>280000</v>
      </c>
      <c r="F171" s="345"/>
    </row>
    <row r="172" s="286" customFormat="1" spans="1:6">
      <c r="A172" s="337"/>
      <c r="B172" s="341" t="s">
        <v>8</v>
      </c>
      <c r="C172" s="348">
        <v>8</v>
      </c>
      <c r="D172" s="7">
        <v>10000</v>
      </c>
      <c r="E172" s="7">
        <f t="shared" si="9"/>
        <v>80000</v>
      </c>
      <c r="F172" s="345"/>
    </row>
    <row r="173" s="286" customFormat="1" spans="1:6">
      <c r="A173" s="337"/>
      <c r="B173" s="341" t="s">
        <v>36</v>
      </c>
      <c r="C173" s="348">
        <v>2</v>
      </c>
      <c r="D173" s="7">
        <v>48000</v>
      </c>
      <c r="E173" s="7">
        <f t="shared" si="9"/>
        <v>96000</v>
      </c>
      <c r="F173" s="345"/>
    </row>
    <row r="174" s="286" customFormat="1" spans="1:6">
      <c r="A174" s="337"/>
      <c r="B174" s="341" t="s">
        <v>11</v>
      </c>
      <c r="C174" s="348">
        <v>2.2</v>
      </c>
      <c r="D174" s="7">
        <v>38000</v>
      </c>
      <c r="E174" s="7">
        <v>84000</v>
      </c>
      <c r="F174" s="345"/>
    </row>
    <row r="175" s="286" customFormat="1" spans="1:6">
      <c r="A175" s="337"/>
      <c r="B175" s="341" t="s">
        <v>10</v>
      </c>
      <c r="C175" s="348">
        <v>1</v>
      </c>
      <c r="D175" s="7">
        <v>20000</v>
      </c>
      <c r="E175" s="7">
        <f t="shared" si="9"/>
        <v>20000</v>
      </c>
      <c r="F175" s="345"/>
    </row>
    <row r="176" s="286" customFormat="1" spans="1:6">
      <c r="A176" s="337"/>
      <c r="B176" s="341" t="s">
        <v>22</v>
      </c>
      <c r="C176" s="348">
        <v>0.5</v>
      </c>
      <c r="D176" s="7">
        <v>30000</v>
      </c>
      <c r="E176" s="7">
        <f t="shared" si="9"/>
        <v>15000</v>
      </c>
      <c r="F176" s="345"/>
    </row>
    <row r="177" s="286" customFormat="1" spans="1:6">
      <c r="A177" s="337"/>
      <c r="B177" s="341" t="s">
        <v>31</v>
      </c>
      <c r="C177" s="348">
        <v>0.3</v>
      </c>
      <c r="D177" s="7">
        <v>80000</v>
      </c>
      <c r="E177" s="7">
        <f t="shared" ref="E176:E183" si="10">SUM(C177*D177)</f>
        <v>24000</v>
      </c>
      <c r="F177" s="345"/>
    </row>
    <row r="178" s="286" customFormat="1" spans="1:6">
      <c r="A178" s="337"/>
      <c r="B178" s="341" t="s">
        <v>13</v>
      </c>
      <c r="C178" s="348">
        <v>1</v>
      </c>
      <c r="D178" s="7">
        <v>15000</v>
      </c>
      <c r="E178" s="7">
        <f t="shared" si="10"/>
        <v>15000</v>
      </c>
      <c r="F178" s="345"/>
    </row>
    <row r="179" s="286" customFormat="1" spans="1:6">
      <c r="A179" s="337"/>
      <c r="B179" s="341" t="s">
        <v>12</v>
      </c>
      <c r="C179" s="348">
        <v>2</v>
      </c>
      <c r="D179" s="7">
        <v>30000</v>
      </c>
      <c r="E179" s="7">
        <f t="shared" si="10"/>
        <v>60000</v>
      </c>
      <c r="F179" s="345"/>
    </row>
    <row r="180" s="286" customFormat="1" spans="1:6">
      <c r="A180" s="337"/>
      <c r="B180" s="341" t="s">
        <v>25</v>
      </c>
      <c r="C180" s="348">
        <v>0.5</v>
      </c>
      <c r="D180" s="7">
        <v>35000</v>
      </c>
      <c r="E180" s="7">
        <v>18000</v>
      </c>
      <c r="F180" s="345"/>
    </row>
    <row r="181" s="286" customFormat="1" spans="1:6">
      <c r="A181" s="337"/>
      <c r="B181" s="341" t="s">
        <v>18</v>
      </c>
      <c r="C181" s="348">
        <v>0.5</v>
      </c>
      <c r="D181" s="7">
        <v>95000</v>
      </c>
      <c r="E181" s="7">
        <v>48000</v>
      </c>
      <c r="F181" s="345"/>
    </row>
    <row r="182" s="286" customFormat="1" spans="1:6">
      <c r="A182" s="337"/>
      <c r="B182" s="341" t="s">
        <v>14</v>
      </c>
      <c r="C182" s="348">
        <v>6</v>
      </c>
      <c r="D182" s="7">
        <v>24000</v>
      </c>
      <c r="E182" s="7">
        <f t="shared" si="10"/>
        <v>144000</v>
      </c>
      <c r="F182" s="345"/>
    </row>
    <row r="183" s="286" customFormat="1" spans="1:6">
      <c r="A183" s="338"/>
      <c r="B183" s="341" t="s">
        <v>15</v>
      </c>
      <c r="C183" s="348">
        <v>1</v>
      </c>
      <c r="D183" s="7">
        <v>40000</v>
      </c>
      <c r="E183" s="7">
        <f t="shared" si="10"/>
        <v>40000</v>
      </c>
      <c r="F183" s="346"/>
    </row>
    <row r="184" s="286" customFormat="1" spans="1:6">
      <c r="A184" s="334">
        <v>46014</v>
      </c>
      <c r="B184" s="341" t="s">
        <v>6</v>
      </c>
      <c r="C184" s="348">
        <v>5</v>
      </c>
      <c r="D184" s="7">
        <v>20000</v>
      </c>
      <c r="E184" s="7">
        <f t="shared" si="9"/>
        <v>100000</v>
      </c>
      <c r="F184" s="344">
        <f>SUM(E184:E195)</f>
        <v>612000</v>
      </c>
    </row>
    <row r="185" s="286" customFormat="1" spans="1:6">
      <c r="A185" s="337"/>
      <c r="B185" s="341" t="s">
        <v>7</v>
      </c>
      <c r="C185" s="348">
        <v>1</v>
      </c>
      <c r="D185" s="7">
        <v>70000</v>
      </c>
      <c r="E185" s="7">
        <f t="shared" si="9"/>
        <v>70000</v>
      </c>
      <c r="F185" s="345"/>
    </row>
    <row r="186" s="286" customFormat="1" spans="1:6">
      <c r="A186" s="337"/>
      <c r="B186" s="341" t="s">
        <v>8</v>
      </c>
      <c r="C186" s="348">
        <v>4</v>
      </c>
      <c r="D186" s="7">
        <v>10000</v>
      </c>
      <c r="E186" s="7">
        <f t="shared" si="9"/>
        <v>40000</v>
      </c>
      <c r="F186" s="345"/>
    </row>
    <row r="187" s="286" customFormat="1" spans="1:6">
      <c r="A187" s="337"/>
      <c r="B187" s="341" t="s">
        <v>36</v>
      </c>
      <c r="C187" s="348">
        <v>1</v>
      </c>
      <c r="D187" s="7">
        <v>48000</v>
      </c>
      <c r="E187" s="7">
        <f t="shared" si="9"/>
        <v>48000</v>
      </c>
      <c r="F187" s="345"/>
    </row>
    <row r="188" s="286" customFormat="1" spans="1:6">
      <c r="A188" s="337"/>
      <c r="B188" s="341" t="s">
        <v>42</v>
      </c>
      <c r="C188" s="348">
        <v>1</v>
      </c>
      <c r="D188" s="7">
        <v>35000</v>
      </c>
      <c r="E188" s="7">
        <f t="shared" si="9"/>
        <v>35000</v>
      </c>
      <c r="F188" s="345"/>
    </row>
    <row r="189" s="286" customFormat="1" spans="1:6">
      <c r="A189" s="337"/>
      <c r="B189" s="341" t="s">
        <v>11</v>
      </c>
      <c r="C189" s="348">
        <v>1.08</v>
      </c>
      <c r="D189" s="7">
        <v>38000</v>
      </c>
      <c r="E189" s="7">
        <v>41000</v>
      </c>
      <c r="F189" s="345"/>
    </row>
    <row r="190" s="286" customFormat="1" spans="1:6">
      <c r="A190" s="337"/>
      <c r="B190" s="341" t="s">
        <v>18</v>
      </c>
      <c r="C190" s="348">
        <v>1</v>
      </c>
      <c r="D190" s="7">
        <v>24000</v>
      </c>
      <c r="E190" s="7">
        <f t="shared" si="9"/>
        <v>24000</v>
      </c>
      <c r="F190" s="345"/>
    </row>
    <row r="191" s="286" customFormat="1" spans="1:6">
      <c r="A191" s="337"/>
      <c r="B191" s="341" t="s">
        <v>22</v>
      </c>
      <c r="C191" s="348">
        <v>0.3</v>
      </c>
      <c r="D191" s="7">
        <v>30000</v>
      </c>
      <c r="E191" s="7">
        <f t="shared" si="9"/>
        <v>9000</v>
      </c>
      <c r="F191" s="345"/>
    </row>
    <row r="192" s="286" customFormat="1" spans="1:6">
      <c r="A192" s="337"/>
      <c r="B192" s="341" t="s">
        <v>43</v>
      </c>
      <c r="C192" s="348">
        <v>1</v>
      </c>
      <c r="D192" s="7">
        <v>75000</v>
      </c>
      <c r="E192" s="7">
        <f t="shared" si="9"/>
        <v>75000</v>
      </c>
      <c r="F192" s="345"/>
    </row>
    <row r="193" s="286" customFormat="1" spans="1:6">
      <c r="A193" s="337"/>
      <c r="B193" s="341" t="s">
        <v>14</v>
      </c>
      <c r="C193" s="348">
        <v>4</v>
      </c>
      <c r="D193" s="7">
        <v>24000</v>
      </c>
      <c r="E193" s="7">
        <f t="shared" si="9"/>
        <v>96000</v>
      </c>
      <c r="F193" s="345"/>
    </row>
    <row r="194" s="286" customFormat="1" spans="1:6">
      <c r="A194" s="337"/>
      <c r="B194" s="341" t="s">
        <v>32</v>
      </c>
      <c r="C194" s="348">
        <v>1</v>
      </c>
      <c r="D194" s="7">
        <v>49000</v>
      </c>
      <c r="E194" s="7">
        <f t="shared" si="9"/>
        <v>49000</v>
      </c>
      <c r="F194" s="345"/>
    </row>
    <row r="195" s="286" customFormat="1" spans="1:6">
      <c r="A195" s="338"/>
      <c r="B195" s="341" t="s">
        <v>29</v>
      </c>
      <c r="C195" s="348">
        <v>1</v>
      </c>
      <c r="D195" s="7">
        <v>25000</v>
      </c>
      <c r="E195" s="7">
        <f t="shared" si="9"/>
        <v>25000</v>
      </c>
      <c r="F195" s="346"/>
    </row>
    <row r="196" s="286" customFormat="1" spans="1:6">
      <c r="A196" s="334">
        <v>46015</v>
      </c>
      <c r="B196" s="341" t="s">
        <v>6</v>
      </c>
      <c r="C196" s="348">
        <v>3</v>
      </c>
      <c r="D196" s="7">
        <v>20000</v>
      </c>
      <c r="E196" s="7">
        <f t="shared" si="9"/>
        <v>60000</v>
      </c>
      <c r="F196" s="344">
        <f>SUM(E196:E210)</f>
        <v>660000</v>
      </c>
    </row>
    <row r="197" s="286" customFormat="1" spans="1:6">
      <c r="A197" s="337"/>
      <c r="B197" s="341" t="s">
        <v>7</v>
      </c>
      <c r="C197" s="348">
        <v>2</v>
      </c>
      <c r="D197" s="7">
        <v>70000</v>
      </c>
      <c r="E197" s="7">
        <f t="shared" si="9"/>
        <v>140000</v>
      </c>
      <c r="F197" s="345"/>
    </row>
    <row r="198" s="286" customFormat="1" spans="1:6">
      <c r="A198" s="337"/>
      <c r="B198" s="341" t="s">
        <v>8</v>
      </c>
      <c r="C198" s="348">
        <v>6</v>
      </c>
      <c r="D198" s="7">
        <v>10000</v>
      </c>
      <c r="E198" s="7">
        <f t="shared" si="9"/>
        <v>60000</v>
      </c>
      <c r="F198" s="345"/>
    </row>
    <row r="199" s="286" customFormat="1" spans="1:6">
      <c r="A199" s="337"/>
      <c r="B199" s="341" t="s">
        <v>36</v>
      </c>
      <c r="C199" s="348">
        <v>1</v>
      </c>
      <c r="D199" s="7">
        <v>48000</v>
      </c>
      <c r="E199" s="7">
        <f t="shared" si="9"/>
        <v>48000</v>
      </c>
      <c r="F199" s="345"/>
    </row>
    <row r="200" s="286" customFormat="1" spans="1:6">
      <c r="A200" s="337"/>
      <c r="B200" s="341" t="s">
        <v>38</v>
      </c>
      <c r="C200" s="348">
        <v>1</v>
      </c>
      <c r="D200" s="7">
        <v>45000</v>
      </c>
      <c r="E200" s="7">
        <f t="shared" si="9"/>
        <v>45000</v>
      </c>
      <c r="F200" s="345"/>
    </row>
    <row r="201" s="286" customFormat="1" spans="1:6">
      <c r="A201" s="337"/>
      <c r="B201" s="341" t="s">
        <v>11</v>
      </c>
      <c r="C201" s="348">
        <v>1</v>
      </c>
      <c r="D201" s="7">
        <v>38000</v>
      </c>
      <c r="E201" s="7">
        <f t="shared" si="9"/>
        <v>38000</v>
      </c>
      <c r="F201" s="345"/>
    </row>
    <row r="202" s="286" customFormat="1" spans="1:6">
      <c r="A202" s="337"/>
      <c r="B202" s="341" t="s">
        <v>10</v>
      </c>
      <c r="C202" s="348">
        <v>0.5</v>
      </c>
      <c r="D202" s="7">
        <v>20000</v>
      </c>
      <c r="E202" s="7">
        <f t="shared" si="9"/>
        <v>10000</v>
      </c>
      <c r="F202" s="345"/>
    </row>
    <row r="203" s="286" customFormat="1" spans="1:6">
      <c r="A203" s="337"/>
      <c r="B203" s="341" t="s">
        <v>22</v>
      </c>
      <c r="C203" s="348">
        <v>0.5</v>
      </c>
      <c r="D203" s="7">
        <v>30000</v>
      </c>
      <c r="E203" s="7">
        <f t="shared" si="9"/>
        <v>15000</v>
      </c>
      <c r="F203" s="345"/>
    </row>
    <row r="204" s="286" customFormat="1" spans="1:6">
      <c r="A204" s="337"/>
      <c r="B204" s="341" t="s">
        <v>31</v>
      </c>
      <c r="C204" s="348">
        <v>0.3</v>
      </c>
      <c r="D204" s="7">
        <v>80000</v>
      </c>
      <c r="E204" s="7">
        <f t="shared" si="9"/>
        <v>24000</v>
      </c>
      <c r="F204" s="345"/>
    </row>
    <row r="205" s="286" customFormat="1" spans="1:6">
      <c r="A205" s="337"/>
      <c r="B205" s="341" t="s">
        <v>13</v>
      </c>
      <c r="C205" s="348">
        <v>1</v>
      </c>
      <c r="D205" s="7">
        <v>15000</v>
      </c>
      <c r="E205" s="7">
        <f t="shared" si="9"/>
        <v>15000</v>
      </c>
      <c r="F205" s="345"/>
    </row>
    <row r="206" s="286" customFormat="1" spans="1:6">
      <c r="A206" s="337"/>
      <c r="B206" s="341" t="s">
        <v>12</v>
      </c>
      <c r="C206" s="348">
        <v>1</v>
      </c>
      <c r="D206" s="7">
        <v>25000</v>
      </c>
      <c r="E206" s="7">
        <f t="shared" si="9"/>
        <v>25000</v>
      </c>
      <c r="F206" s="345"/>
    </row>
    <row r="207" s="286" customFormat="1" spans="1:6">
      <c r="A207" s="337"/>
      <c r="B207" s="341" t="s">
        <v>18</v>
      </c>
      <c r="C207" s="348">
        <v>0.5</v>
      </c>
      <c r="D207" s="7">
        <v>85000</v>
      </c>
      <c r="E207" s="7">
        <v>43000</v>
      </c>
      <c r="F207" s="345"/>
    </row>
    <row r="208" s="286" customFormat="1" spans="1:6">
      <c r="A208" s="337"/>
      <c r="B208" s="341" t="s">
        <v>14</v>
      </c>
      <c r="C208" s="348">
        <v>2</v>
      </c>
      <c r="D208" s="7">
        <v>24000</v>
      </c>
      <c r="E208" s="7">
        <f t="shared" si="9"/>
        <v>48000</v>
      </c>
      <c r="F208" s="345"/>
    </row>
    <row r="209" s="286" customFormat="1" spans="1:6">
      <c r="A209" s="337"/>
      <c r="B209" s="341" t="s">
        <v>15</v>
      </c>
      <c r="C209" s="348">
        <v>1</v>
      </c>
      <c r="D209" s="7">
        <v>40000</v>
      </c>
      <c r="E209" s="7">
        <f t="shared" si="9"/>
        <v>40000</v>
      </c>
      <c r="F209" s="345"/>
    </row>
    <row r="210" s="286" customFormat="1" spans="1:6">
      <c r="A210" s="338"/>
      <c r="B210" s="341" t="s">
        <v>32</v>
      </c>
      <c r="C210" s="348">
        <v>1</v>
      </c>
      <c r="D210" s="7">
        <v>49000</v>
      </c>
      <c r="E210" s="7">
        <f t="shared" si="9"/>
        <v>49000</v>
      </c>
      <c r="F210" s="346"/>
    </row>
    <row r="211" s="286" customFormat="1" spans="1:6">
      <c r="A211" s="334">
        <v>46016</v>
      </c>
      <c r="B211" s="351" t="s">
        <v>6</v>
      </c>
      <c r="C211" s="322">
        <v>3</v>
      </c>
      <c r="D211" s="27">
        <v>20000</v>
      </c>
      <c r="E211" s="7">
        <f t="shared" si="9"/>
        <v>60000</v>
      </c>
      <c r="F211" s="344">
        <f>SUM(E211:E222)</f>
        <v>656000</v>
      </c>
    </row>
    <row r="212" s="286" customFormat="1" spans="1:6">
      <c r="A212" s="337"/>
      <c r="B212" s="341" t="s">
        <v>9</v>
      </c>
      <c r="C212" s="348">
        <v>0.64</v>
      </c>
      <c r="D212" s="7">
        <v>38000</v>
      </c>
      <c r="E212" s="7">
        <v>24000</v>
      </c>
      <c r="F212" s="345"/>
    </row>
    <row r="213" s="286" customFormat="1" spans="1:6">
      <c r="A213" s="337"/>
      <c r="B213" s="341" t="s">
        <v>8</v>
      </c>
      <c r="C213" s="348">
        <v>5</v>
      </c>
      <c r="D213" s="7">
        <v>10000</v>
      </c>
      <c r="E213" s="7">
        <f t="shared" si="9"/>
        <v>50000</v>
      </c>
      <c r="F213" s="345"/>
    </row>
    <row r="214" s="286" customFormat="1" spans="1:6">
      <c r="A214" s="337"/>
      <c r="B214" s="341" t="s">
        <v>31</v>
      </c>
      <c r="C214" s="348">
        <v>0.5</v>
      </c>
      <c r="D214" s="7">
        <v>80000</v>
      </c>
      <c r="E214" s="7">
        <f t="shared" si="9"/>
        <v>40000</v>
      </c>
      <c r="F214" s="345"/>
    </row>
    <row r="215" s="286" customFormat="1" spans="1:6">
      <c r="A215" s="337"/>
      <c r="B215" s="341" t="s">
        <v>12</v>
      </c>
      <c r="C215" s="348">
        <v>0.5</v>
      </c>
      <c r="D215" s="7">
        <v>30000</v>
      </c>
      <c r="E215" s="7">
        <f t="shared" si="9"/>
        <v>15000</v>
      </c>
      <c r="F215" s="345"/>
    </row>
    <row r="216" s="286" customFormat="1" spans="1:6">
      <c r="A216" s="337"/>
      <c r="B216" s="341" t="s">
        <v>18</v>
      </c>
      <c r="C216" s="348">
        <v>0.75</v>
      </c>
      <c r="D216" s="7">
        <v>95000</v>
      </c>
      <c r="E216" s="7">
        <v>71000</v>
      </c>
      <c r="F216" s="345"/>
    </row>
    <row r="217" s="286" customFormat="1" spans="1:6">
      <c r="A217" s="337"/>
      <c r="B217" s="341" t="s">
        <v>22</v>
      </c>
      <c r="C217" s="348">
        <v>0.5</v>
      </c>
      <c r="D217" s="7">
        <v>30000</v>
      </c>
      <c r="E217" s="7">
        <f t="shared" si="9"/>
        <v>15000</v>
      </c>
      <c r="F217" s="345"/>
    </row>
    <row r="218" s="286" customFormat="1" spans="1:6">
      <c r="A218" s="337"/>
      <c r="B218" s="341" t="s">
        <v>14</v>
      </c>
      <c r="C218" s="348">
        <v>6</v>
      </c>
      <c r="D218" s="7">
        <v>24000</v>
      </c>
      <c r="E218" s="7">
        <f t="shared" si="9"/>
        <v>144000</v>
      </c>
      <c r="F218" s="345"/>
    </row>
    <row r="219" s="286" customFormat="1" spans="1:6">
      <c r="A219" s="337"/>
      <c r="B219" s="341" t="s">
        <v>15</v>
      </c>
      <c r="C219" s="348">
        <v>3</v>
      </c>
      <c r="D219" s="7">
        <v>40000</v>
      </c>
      <c r="E219" s="7">
        <f t="shared" si="9"/>
        <v>120000</v>
      </c>
      <c r="F219" s="345"/>
    </row>
    <row r="220" s="286" customFormat="1" spans="1:6">
      <c r="A220" s="337"/>
      <c r="B220" s="341" t="s">
        <v>32</v>
      </c>
      <c r="C220" s="348">
        <v>1</v>
      </c>
      <c r="D220" s="7">
        <v>49000</v>
      </c>
      <c r="E220" s="7">
        <f t="shared" si="9"/>
        <v>49000</v>
      </c>
      <c r="F220" s="345"/>
    </row>
    <row r="221" s="286" customFormat="1" spans="1:6">
      <c r="A221" s="337"/>
      <c r="B221" s="341" t="s">
        <v>21</v>
      </c>
      <c r="C221" s="348">
        <v>2</v>
      </c>
      <c r="D221" s="7">
        <v>20000</v>
      </c>
      <c r="E221" s="7">
        <f t="shared" si="9"/>
        <v>40000</v>
      </c>
      <c r="F221" s="345"/>
    </row>
    <row r="222" s="286" customFormat="1" spans="1:6">
      <c r="A222" s="338"/>
      <c r="B222" s="341" t="s">
        <v>44</v>
      </c>
      <c r="C222" s="348">
        <v>1</v>
      </c>
      <c r="D222" s="7">
        <v>28000</v>
      </c>
      <c r="E222" s="7">
        <f t="shared" si="9"/>
        <v>28000</v>
      </c>
      <c r="F222" s="346"/>
    </row>
    <row r="223" s="286" customFormat="1" spans="1:6">
      <c r="A223" s="334">
        <v>46017</v>
      </c>
      <c r="B223" s="341" t="s">
        <v>6</v>
      </c>
      <c r="C223" s="348">
        <v>8</v>
      </c>
      <c r="D223" s="7">
        <v>20000</v>
      </c>
      <c r="E223" s="42">
        <f t="shared" si="9"/>
        <v>160000</v>
      </c>
      <c r="F223" s="347">
        <f>SUM(E223:E234)</f>
        <v>1476000</v>
      </c>
    </row>
    <row r="224" s="286" customFormat="1" spans="1:6">
      <c r="A224" s="337"/>
      <c r="B224" s="341" t="s">
        <v>7</v>
      </c>
      <c r="C224" s="348">
        <v>8</v>
      </c>
      <c r="D224" s="7">
        <v>70000</v>
      </c>
      <c r="E224" s="42">
        <f t="shared" si="9"/>
        <v>560000</v>
      </c>
      <c r="F224" s="347"/>
    </row>
    <row r="225" s="286" customFormat="1" spans="1:6">
      <c r="A225" s="337"/>
      <c r="B225" s="341" t="s">
        <v>45</v>
      </c>
      <c r="C225" s="348">
        <v>2</v>
      </c>
      <c r="D225" s="7">
        <v>35000</v>
      </c>
      <c r="E225" s="42">
        <f t="shared" si="9"/>
        <v>70000</v>
      </c>
      <c r="F225" s="347"/>
    </row>
    <row r="226" s="286" customFormat="1" spans="1:6">
      <c r="A226" s="337"/>
      <c r="B226" s="341" t="s">
        <v>8</v>
      </c>
      <c r="C226" s="348">
        <v>8</v>
      </c>
      <c r="D226" s="7">
        <v>10000</v>
      </c>
      <c r="E226" s="42">
        <f t="shared" si="9"/>
        <v>80000</v>
      </c>
      <c r="F226" s="347"/>
    </row>
    <row r="227" s="286" customFormat="1" spans="1:6">
      <c r="A227" s="337"/>
      <c r="B227" s="341" t="s">
        <v>9</v>
      </c>
      <c r="C227" s="348">
        <v>1</v>
      </c>
      <c r="D227" s="7">
        <v>38000</v>
      </c>
      <c r="E227" s="42">
        <f t="shared" si="9"/>
        <v>38000</v>
      </c>
      <c r="F227" s="347"/>
    </row>
    <row r="228" s="286" customFormat="1" spans="1:6">
      <c r="A228" s="337"/>
      <c r="B228" s="341" t="s">
        <v>13</v>
      </c>
      <c r="C228" s="348">
        <v>1.18</v>
      </c>
      <c r="D228" s="7">
        <v>12000</v>
      </c>
      <c r="E228" s="42">
        <v>14000</v>
      </c>
      <c r="F228" s="347"/>
    </row>
    <row r="229" s="286" customFormat="1" spans="1:6">
      <c r="A229" s="337"/>
      <c r="B229" s="341" t="s">
        <v>11</v>
      </c>
      <c r="C229" s="348">
        <v>1.25</v>
      </c>
      <c r="D229" s="7">
        <v>38000</v>
      </c>
      <c r="E229" s="42">
        <v>48000</v>
      </c>
      <c r="F229" s="347"/>
    </row>
    <row r="230" s="286" customFormat="1" spans="1:6">
      <c r="A230" s="337"/>
      <c r="B230" s="341" t="s">
        <v>22</v>
      </c>
      <c r="C230" s="348">
        <v>0.5</v>
      </c>
      <c r="D230" s="7">
        <v>30000</v>
      </c>
      <c r="E230" s="42">
        <f t="shared" ref="E230:E242" si="11">SUM(C230*D230)</f>
        <v>15000</v>
      </c>
      <c r="F230" s="347"/>
    </row>
    <row r="231" s="286" customFormat="1" spans="1:6">
      <c r="A231" s="337"/>
      <c r="B231" s="341" t="s">
        <v>14</v>
      </c>
      <c r="C231" s="348">
        <v>6</v>
      </c>
      <c r="D231" s="7">
        <v>24000</v>
      </c>
      <c r="E231" s="42">
        <f t="shared" si="11"/>
        <v>144000</v>
      </c>
      <c r="F231" s="347"/>
    </row>
    <row r="232" s="286" customFormat="1" spans="1:6">
      <c r="A232" s="337"/>
      <c r="B232" s="341" t="s">
        <v>32</v>
      </c>
      <c r="C232" s="348">
        <v>3</v>
      </c>
      <c r="D232" s="7">
        <v>49000</v>
      </c>
      <c r="E232" s="42">
        <f t="shared" si="11"/>
        <v>147000</v>
      </c>
      <c r="F232" s="347"/>
    </row>
    <row r="233" s="286" customFormat="1" spans="1:6">
      <c r="A233" s="337"/>
      <c r="B233" s="341" t="s">
        <v>19</v>
      </c>
      <c r="C233" s="348">
        <v>2</v>
      </c>
      <c r="D233" s="7">
        <v>40000</v>
      </c>
      <c r="E233" s="42">
        <f t="shared" si="11"/>
        <v>80000</v>
      </c>
      <c r="F233" s="347"/>
    </row>
    <row r="234" s="286" customFormat="1" spans="1:6">
      <c r="A234" s="337"/>
      <c r="B234" s="361" t="s">
        <v>24</v>
      </c>
      <c r="C234" s="362">
        <v>8</v>
      </c>
      <c r="D234" s="26">
        <v>15000</v>
      </c>
      <c r="E234" s="364">
        <f t="shared" si="11"/>
        <v>120000</v>
      </c>
      <c r="F234" s="344"/>
    </row>
    <row r="235" s="286" customFormat="1" spans="1:6">
      <c r="A235" s="334">
        <v>46018</v>
      </c>
      <c r="B235" s="363" t="s">
        <v>6</v>
      </c>
      <c r="C235" s="348">
        <v>3</v>
      </c>
      <c r="D235" s="153">
        <v>20000</v>
      </c>
      <c r="E235" s="153">
        <f t="shared" si="11"/>
        <v>60000</v>
      </c>
      <c r="F235" s="344">
        <f>SUM(E235:E247)</f>
        <v>613000</v>
      </c>
    </row>
    <row r="236" s="286" customFormat="1" spans="1:6">
      <c r="A236" s="337"/>
      <c r="B236" s="363" t="s">
        <v>7</v>
      </c>
      <c r="C236" s="348">
        <v>2</v>
      </c>
      <c r="D236" s="153">
        <v>70000</v>
      </c>
      <c r="E236" s="153">
        <f t="shared" si="11"/>
        <v>140000</v>
      </c>
      <c r="F236" s="345"/>
    </row>
    <row r="237" s="286" customFormat="1" spans="1:6">
      <c r="A237" s="337"/>
      <c r="B237" s="363" t="s">
        <v>8</v>
      </c>
      <c r="C237" s="348">
        <v>6</v>
      </c>
      <c r="D237" s="153">
        <v>10000</v>
      </c>
      <c r="E237" s="153">
        <f t="shared" si="11"/>
        <v>60000</v>
      </c>
      <c r="F237" s="345"/>
    </row>
    <row r="238" s="286" customFormat="1" spans="1:6">
      <c r="A238" s="337"/>
      <c r="B238" s="363" t="s">
        <v>35</v>
      </c>
      <c r="C238" s="348">
        <v>1</v>
      </c>
      <c r="D238" s="153">
        <v>48000</v>
      </c>
      <c r="E238" s="153">
        <f t="shared" si="11"/>
        <v>48000</v>
      </c>
      <c r="F238" s="345"/>
    </row>
    <row r="239" s="286" customFormat="1" spans="1:6">
      <c r="A239" s="337"/>
      <c r="B239" s="363" t="s">
        <v>10</v>
      </c>
      <c r="C239" s="348">
        <v>0.5</v>
      </c>
      <c r="D239" s="153">
        <v>20000</v>
      </c>
      <c r="E239" s="153">
        <f t="shared" si="11"/>
        <v>10000</v>
      </c>
      <c r="F239" s="345"/>
    </row>
    <row r="240" s="286" customFormat="1" spans="1:6">
      <c r="A240" s="337"/>
      <c r="B240" s="363" t="s">
        <v>22</v>
      </c>
      <c r="C240" s="348">
        <v>1</v>
      </c>
      <c r="D240" s="153">
        <v>30000</v>
      </c>
      <c r="E240" s="153">
        <f t="shared" si="11"/>
        <v>30000</v>
      </c>
      <c r="F240" s="345"/>
    </row>
    <row r="241" s="286" customFormat="1" spans="1:6">
      <c r="A241" s="337"/>
      <c r="B241" s="363" t="s">
        <v>13</v>
      </c>
      <c r="C241" s="348">
        <v>1</v>
      </c>
      <c r="D241" s="153">
        <v>15000</v>
      </c>
      <c r="E241" s="153">
        <f t="shared" si="11"/>
        <v>15000</v>
      </c>
      <c r="F241" s="345"/>
    </row>
    <row r="242" s="286" customFormat="1" spans="1:6">
      <c r="A242" s="337"/>
      <c r="B242" s="363" t="s">
        <v>12</v>
      </c>
      <c r="C242" s="348">
        <v>1</v>
      </c>
      <c r="D242" s="153">
        <v>30000</v>
      </c>
      <c r="E242" s="153">
        <f t="shared" si="11"/>
        <v>30000</v>
      </c>
      <c r="F242" s="345"/>
    </row>
    <row r="243" s="286" customFormat="1" spans="1:6">
      <c r="A243" s="337"/>
      <c r="B243" s="363" t="s">
        <v>18</v>
      </c>
      <c r="C243" s="348">
        <v>0.5</v>
      </c>
      <c r="D243" s="153">
        <v>95000</v>
      </c>
      <c r="E243" s="153">
        <v>48000</v>
      </c>
      <c r="F243" s="345"/>
    </row>
    <row r="244" s="286" customFormat="1" spans="1:6">
      <c r="A244" s="337"/>
      <c r="B244" s="363" t="s">
        <v>25</v>
      </c>
      <c r="C244" s="348">
        <v>1</v>
      </c>
      <c r="D244" s="153">
        <v>35000</v>
      </c>
      <c r="E244" s="153">
        <f t="shared" ref="E244:E254" si="12">SUM(C244*D244)</f>
        <v>35000</v>
      </c>
      <c r="F244" s="345"/>
    </row>
    <row r="245" s="286" customFormat="1" spans="1:6">
      <c r="A245" s="337"/>
      <c r="B245" s="363" t="s">
        <v>14</v>
      </c>
      <c r="C245" s="348">
        <v>2</v>
      </c>
      <c r="D245" s="153">
        <v>24000</v>
      </c>
      <c r="E245" s="153">
        <f t="shared" si="12"/>
        <v>48000</v>
      </c>
      <c r="F245" s="345"/>
    </row>
    <row r="246" s="286" customFormat="1" spans="1:6">
      <c r="A246" s="337"/>
      <c r="B246" s="363" t="s">
        <v>15</v>
      </c>
      <c r="C246" s="348">
        <v>1</v>
      </c>
      <c r="D246" s="153">
        <v>40000</v>
      </c>
      <c r="E246" s="153">
        <f t="shared" si="12"/>
        <v>40000</v>
      </c>
      <c r="F246" s="345"/>
    </row>
    <row r="247" s="286" customFormat="1" spans="1:6">
      <c r="A247" s="338"/>
      <c r="B247" s="363" t="s">
        <v>32</v>
      </c>
      <c r="C247" s="348">
        <v>1</v>
      </c>
      <c r="D247" s="153">
        <v>49000</v>
      </c>
      <c r="E247" s="153">
        <f t="shared" si="12"/>
        <v>49000</v>
      </c>
      <c r="F247" s="346"/>
    </row>
    <row r="248" s="286" customFormat="1" spans="1:6">
      <c r="A248" s="334">
        <v>46019</v>
      </c>
      <c r="B248" s="4" t="s">
        <v>6</v>
      </c>
      <c r="C248" s="310">
        <v>4</v>
      </c>
      <c r="D248" s="153">
        <v>20000</v>
      </c>
      <c r="E248" s="153">
        <f t="shared" si="12"/>
        <v>80000</v>
      </c>
      <c r="F248" s="344">
        <f>SUM(E248:E261)</f>
        <v>938000</v>
      </c>
    </row>
    <row r="249" s="286" customFormat="1" spans="1:6">
      <c r="A249" s="337"/>
      <c r="B249" s="341" t="s">
        <v>7</v>
      </c>
      <c r="C249" s="348">
        <v>2.1</v>
      </c>
      <c r="D249" s="153">
        <v>70000</v>
      </c>
      <c r="E249" s="153">
        <f t="shared" si="12"/>
        <v>147000</v>
      </c>
      <c r="F249" s="345"/>
    </row>
    <row r="250" s="286" customFormat="1" spans="1:6">
      <c r="A250" s="337"/>
      <c r="B250" s="341" t="s">
        <v>8</v>
      </c>
      <c r="C250" s="348">
        <v>15</v>
      </c>
      <c r="D250" s="153">
        <v>10000</v>
      </c>
      <c r="E250" s="153">
        <f t="shared" si="12"/>
        <v>150000</v>
      </c>
      <c r="F250" s="345"/>
    </row>
    <row r="251" s="286" customFormat="1" spans="1:6">
      <c r="A251" s="337"/>
      <c r="B251" s="341" t="s">
        <v>36</v>
      </c>
      <c r="C251" s="348">
        <v>1</v>
      </c>
      <c r="D251" s="153">
        <v>48000</v>
      </c>
      <c r="E251" s="153">
        <f t="shared" si="12"/>
        <v>48000</v>
      </c>
      <c r="F251" s="345"/>
    </row>
    <row r="252" s="286" customFormat="1" spans="1:6">
      <c r="A252" s="337"/>
      <c r="B252" s="341" t="s">
        <v>10</v>
      </c>
      <c r="C252" s="348">
        <v>0.3</v>
      </c>
      <c r="D252" s="153">
        <v>20000</v>
      </c>
      <c r="E252" s="153">
        <f t="shared" si="12"/>
        <v>6000</v>
      </c>
      <c r="F252" s="345"/>
    </row>
    <row r="253" s="286" customFormat="1" spans="1:6">
      <c r="A253" s="337"/>
      <c r="B253" s="341" t="s">
        <v>13</v>
      </c>
      <c r="C253" s="348">
        <v>1</v>
      </c>
      <c r="D253" s="153">
        <v>15000</v>
      </c>
      <c r="E253" s="153">
        <f t="shared" si="12"/>
        <v>15000</v>
      </c>
      <c r="F253" s="345"/>
    </row>
    <row r="254" s="286" customFormat="1" spans="1:6">
      <c r="A254" s="337"/>
      <c r="B254" s="341" t="s">
        <v>12</v>
      </c>
      <c r="C254" s="348">
        <v>1</v>
      </c>
      <c r="D254" s="153">
        <v>30000</v>
      </c>
      <c r="E254" s="153">
        <f t="shared" si="12"/>
        <v>30000</v>
      </c>
      <c r="F254" s="345"/>
    </row>
    <row r="255" s="286" customFormat="1" spans="1:6">
      <c r="A255" s="337"/>
      <c r="B255" s="341" t="s">
        <v>11</v>
      </c>
      <c r="C255" s="348">
        <v>1.16</v>
      </c>
      <c r="D255" s="153">
        <v>38000</v>
      </c>
      <c r="E255" s="153">
        <v>44000</v>
      </c>
      <c r="F255" s="345"/>
    </row>
    <row r="256" s="286" customFormat="1" spans="1:6">
      <c r="A256" s="337"/>
      <c r="B256" s="341" t="s">
        <v>18</v>
      </c>
      <c r="C256" s="348">
        <v>0.5</v>
      </c>
      <c r="D256" s="153">
        <v>95000</v>
      </c>
      <c r="E256" s="153">
        <v>48000</v>
      </c>
      <c r="F256" s="345"/>
    </row>
    <row r="257" s="286" customFormat="1" spans="1:6">
      <c r="A257" s="337"/>
      <c r="B257" s="341" t="s">
        <v>9</v>
      </c>
      <c r="C257" s="348">
        <v>0.58</v>
      </c>
      <c r="D257" s="153">
        <v>38000</v>
      </c>
      <c r="E257" s="153">
        <v>22000</v>
      </c>
      <c r="F257" s="345"/>
    </row>
    <row r="258" s="286" customFormat="1" spans="1:6">
      <c r="A258" s="337"/>
      <c r="B258" s="341" t="s">
        <v>24</v>
      </c>
      <c r="C258" s="348">
        <v>3.535</v>
      </c>
      <c r="D258" s="153">
        <v>15000</v>
      </c>
      <c r="E258" s="153">
        <v>53000</v>
      </c>
      <c r="F258" s="345"/>
    </row>
    <row r="259" s="286" customFormat="1" spans="1:6">
      <c r="A259" s="337"/>
      <c r="B259" s="341" t="s">
        <v>24</v>
      </c>
      <c r="C259" s="348">
        <v>3.59</v>
      </c>
      <c r="D259" s="153">
        <v>15000</v>
      </c>
      <c r="E259" s="153">
        <v>54000</v>
      </c>
      <c r="F259" s="345"/>
    </row>
    <row r="260" s="286" customFormat="1" spans="1:6">
      <c r="A260" s="337"/>
      <c r="B260" s="341" t="s">
        <v>14</v>
      </c>
      <c r="C260" s="348">
        <v>8</v>
      </c>
      <c r="D260" s="153">
        <v>24000</v>
      </c>
      <c r="E260" s="153">
        <f t="shared" ref="E260:E267" si="13">SUM(C260*D260)</f>
        <v>192000</v>
      </c>
      <c r="F260" s="345"/>
    </row>
    <row r="261" s="286" customFormat="1" spans="1:6">
      <c r="A261" s="338"/>
      <c r="B261" s="341" t="s">
        <v>32</v>
      </c>
      <c r="C261" s="348">
        <v>1</v>
      </c>
      <c r="D261" s="153">
        <v>49000</v>
      </c>
      <c r="E261" s="153">
        <f t="shared" si="13"/>
        <v>49000</v>
      </c>
      <c r="F261" s="346"/>
    </row>
    <row r="262" s="286" customFormat="1" spans="1:6">
      <c r="A262" s="334">
        <v>46020</v>
      </c>
      <c r="B262" s="341" t="s">
        <v>6</v>
      </c>
      <c r="C262" s="348">
        <v>3</v>
      </c>
      <c r="D262" s="153">
        <v>20000</v>
      </c>
      <c r="E262" s="153">
        <f t="shared" si="13"/>
        <v>60000</v>
      </c>
      <c r="F262" s="344">
        <f>SUM(E262:E273)</f>
        <v>743000</v>
      </c>
    </row>
    <row r="263" s="286" customFormat="1" spans="1:6">
      <c r="A263" s="337"/>
      <c r="B263" s="341" t="s">
        <v>7</v>
      </c>
      <c r="C263" s="348">
        <v>1</v>
      </c>
      <c r="D263" s="153">
        <v>70000</v>
      </c>
      <c r="E263" s="153">
        <f t="shared" si="13"/>
        <v>70000</v>
      </c>
      <c r="F263" s="345"/>
    </row>
    <row r="264" s="286" customFormat="1" spans="1:6">
      <c r="A264" s="337"/>
      <c r="B264" s="341" t="s">
        <v>8</v>
      </c>
      <c r="C264" s="348">
        <v>10</v>
      </c>
      <c r="D264" s="7">
        <v>10000</v>
      </c>
      <c r="E264" s="7">
        <f t="shared" si="13"/>
        <v>100000</v>
      </c>
      <c r="F264" s="345"/>
    </row>
    <row r="265" s="286" customFormat="1" spans="1:6">
      <c r="A265" s="337"/>
      <c r="B265" s="341" t="s">
        <v>36</v>
      </c>
      <c r="C265" s="348">
        <v>1</v>
      </c>
      <c r="D265" s="7">
        <v>48000</v>
      </c>
      <c r="E265" s="7">
        <f t="shared" si="13"/>
        <v>48000</v>
      </c>
      <c r="F265" s="345"/>
    </row>
    <row r="266" s="286" customFormat="1" spans="1:6">
      <c r="A266" s="337"/>
      <c r="B266" s="341" t="s">
        <v>10</v>
      </c>
      <c r="C266" s="348">
        <v>0.3</v>
      </c>
      <c r="D266" s="7">
        <v>20000</v>
      </c>
      <c r="E266" s="7">
        <f t="shared" si="13"/>
        <v>6000</v>
      </c>
      <c r="F266" s="345"/>
    </row>
    <row r="267" s="286" customFormat="1" spans="1:6">
      <c r="A267" s="337"/>
      <c r="B267" s="341" t="s">
        <v>11</v>
      </c>
      <c r="C267" s="348">
        <v>1</v>
      </c>
      <c r="D267" s="7">
        <v>38000</v>
      </c>
      <c r="E267" s="7">
        <f t="shared" si="13"/>
        <v>38000</v>
      </c>
      <c r="F267" s="345"/>
    </row>
    <row r="268" s="286" customFormat="1" spans="1:6">
      <c r="A268" s="337"/>
      <c r="B268" s="341" t="s">
        <v>18</v>
      </c>
      <c r="C268" s="348">
        <v>0.75</v>
      </c>
      <c r="D268" s="7">
        <v>95000</v>
      </c>
      <c r="E268" s="7">
        <v>71000</v>
      </c>
      <c r="F268" s="345"/>
    </row>
    <row r="269" s="286" customFormat="1" spans="1:6">
      <c r="A269" s="337"/>
      <c r="B269" s="341" t="s">
        <v>24</v>
      </c>
      <c r="C269" s="348">
        <v>4.41</v>
      </c>
      <c r="D269" s="7">
        <v>15000</v>
      </c>
      <c r="E269" s="7">
        <v>66000</v>
      </c>
      <c r="F269" s="345"/>
    </row>
    <row r="270" s="286" customFormat="1" spans="1:6">
      <c r="A270" s="337"/>
      <c r="B270" s="341" t="s">
        <v>14</v>
      </c>
      <c r="C270" s="348">
        <v>6</v>
      </c>
      <c r="D270" s="7">
        <v>24000</v>
      </c>
      <c r="E270" s="7">
        <f t="shared" ref="E270:E282" si="14">SUM(C270*D270)</f>
        <v>144000</v>
      </c>
      <c r="F270" s="345"/>
    </row>
    <row r="271" s="286" customFormat="1" spans="1:6">
      <c r="A271" s="337"/>
      <c r="B271" s="341" t="s">
        <v>15</v>
      </c>
      <c r="C271" s="348">
        <v>1</v>
      </c>
      <c r="D271" s="7">
        <v>40000</v>
      </c>
      <c r="E271" s="7">
        <f t="shared" si="14"/>
        <v>40000</v>
      </c>
      <c r="F271" s="345"/>
    </row>
    <row r="272" s="286" customFormat="1" spans="1:6">
      <c r="A272" s="337"/>
      <c r="B272" s="341" t="s">
        <v>46</v>
      </c>
      <c r="C272" s="348">
        <v>2</v>
      </c>
      <c r="D272" s="7">
        <v>15000</v>
      </c>
      <c r="E272" s="7">
        <f t="shared" si="14"/>
        <v>30000</v>
      </c>
      <c r="F272" s="345"/>
    </row>
    <row r="273" s="286" customFormat="1" spans="1:6">
      <c r="A273" s="338"/>
      <c r="B273" s="341" t="s">
        <v>47</v>
      </c>
      <c r="C273" s="348">
        <v>2</v>
      </c>
      <c r="D273" s="7">
        <v>35000</v>
      </c>
      <c r="E273" s="7">
        <f t="shared" si="14"/>
        <v>70000</v>
      </c>
      <c r="F273" s="346"/>
    </row>
    <row r="274" s="286" customFormat="1" spans="1:6">
      <c r="A274" s="365">
        <v>46386</v>
      </c>
      <c r="B274" s="341" t="s">
        <v>48</v>
      </c>
      <c r="C274" s="348">
        <v>0.5</v>
      </c>
      <c r="D274" s="7">
        <v>80000</v>
      </c>
      <c r="E274" s="7">
        <f t="shared" si="14"/>
        <v>40000</v>
      </c>
      <c r="F274" s="371">
        <f>SUM(E274:E294)</f>
        <v>1724000</v>
      </c>
    </row>
    <row r="275" s="286" customFormat="1" spans="1:6">
      <c r="A275" s="366"/>
      <c r="B275" s="341" t="s">
        <v>23</v>
      </c>
      <c r="C275" s="348">
        <v>0.2</v>
      </c>
      <c r="D275" s="7">
        <v>150000</v>
      </c>
      <c r="E275" s="7">
        <f t="shared" si="14"/>
        <v>30000</v>
      </c>
      <c r="F275" s="372"/>
    </row>
    <row r="276" s="286" customFormat="1" spans="1:6">
      <c r="A276" s="366"/>
      <c r="B276" s="341" t="s">
        <v>49</v>
      </c>
      <c r="C276" s="348">
        <v>0.5</v>
      </c>
      <c r="D276" s="7">
        <v>150000</v>
      </c>
      <c r="E276" s="7">
        <f t="shared" si="14"/>
        <v>75000</v>
      </c>
      <c r="F276" s="372"/>
    </row>
    <row r="277" s="286" customFormat="1" spans="1:6">
      <c r="A277" s="366"/>
      <c r="B277" s="341" t="s">
        <v>24</v>
      </c>
      <c r="C277" s="348">
        <v>8.03</v>
      </c>
      <c r="D277" s="7">
        <v>15000</v>
      </c>
      <c r="E277" s="7">
        <v>120000</v>
      </c>
      <c r="F277" s="372"/>
    </row>
    <row r="278" s="286" customFormat="1" spans="1:6">
      <c r="A278" s="366"/>
      <c r="B278" s="341" t="s">
        <v>21</v>
      </c>
      <c r="C278" s="348">
        <v>5</v>
      </c>
      <c r="D278" s="7">
        <v>20000</v>
      </c>
      <c r="E278" s="7">
        <f t="shared" si="14"/>
        <v>100000</v>
      </c>
      <c r="F278" s="372"/>
    </row>
    <row r="279" s="286" customFormat="1" spans="1:6">
      <c r="A279" s="366"/>
      <c r="B279" s="341" t="s">
        <v>50</v>
      </c>
      <c r="C279" s="348">
        <v>1</v>
      </c>
      <c r="D279" s="7">
        <v>95000</v>
      </c>
      <c r="E279" s="7">
        <f t="shared" si="14"/>
        <v>95000</v>
      </c>
      <c r="F279" s="372"/>
    </row>
    <row r="280" s="286" customFormat="1" spans="1:6">
      <c r="A280" s="366"/>
      <c r="B280" s="341" t="s">
        <v>51</v>
      </c>
      <c r="C280" s="348">
        <v>1</v>
      </c>
      <c r="D280" s="7">
        <v>130000</v>
      </c>
      <c r="E280" s="7">
        <f t="shared" si="14"/>
        <v>130000</v>
      </c>
      <c r="F280" s="372"/>
    </row>
    <row r="281" s="286" customFormat="1" spans="1:6">
      <c r="A281" s="366"/>
      <c r="B281" s="341" t="s">
        <v>34</v>
      </c>
      <c r="C281" s="348">
        <v>1</v>
      </c>
      <c r="D281" s="7">
        <v>5000</v>
      </c>
      <c r="E281" s="7">
        <f t="shared" si="14"/>
        <v>5000</v>
      </c>
      <c r="F281" s="372"/>
    </row>
    <row r="282" s="286" customFormat="1" spans="1:6">
      <c r="A282" s="366"/>
      <c r="B282" s="341" t="s">
        <v>8</v>
      </c>
      <c r="C282" s="348">
        <v>12</v>
      </c>
      <c r="D282" s="7">
        <v>10000</v>
      </c>
      <c r="E282" s="7">
        <f t="shared" si="14"/>
        <v>120000</v>
      </c>
      <c r="F282" s="372"/>
    </row>
    <row r="283" s="286" customFormat="1" spans="1:6">
      <c r="A283" s="366"/>
      <c r="B283" s="341" t="s">
        <v>7</v>
      </c>
      <c r="C283" s="348">
        <v>4.08</v>
      </c>
      <c r="D283" s="7">
        <v>70000</v>
      </c>
      <c r="E283" s="7">
        <v>286000</v>
      </c>
      <c r="F283" s="372"/>
    </row>
    <row r="284" s="286" customFormat="1" spans="1:6">
      <c r="A284" s="366"/>
      <c r="B284" s="341" t="s">
        <v>6</v>
      </c>
      <c r="C284" s="348">
        <v>4</v>
      </c>
      <c r="D284" s="7">
        <v>20000</v>
      </c>
      <c r="E284" s="7">
        <f t="shared" ref="E283:E296" si="15">SUM(C284*D284)</f>
        <v>80000</v>
      </c>
      <c r="F284" s="372"/>
    </row>
    <row r="285" s="286" customFormat="1" spans="1:6">
      <c r="A285" s="366"/>
      <c r="B285" s="341" t="s">
        <v>29</v>
      </c>
      <c r="C285" s="348">
        <v>1</v>
      </c>
      <c r="D285" s="7">
        <v>25000</v>
      </c>
      <c r="E285" s="7">
        <f t="shared" si="15"/>
        <v>25000</v>
      </c>
      <c r="F285" s="372"/>
    </row>
    <row r="286" s="286" customFormat="1" spans="1:6">
      <c r="A286" s="366"/>
      <c r="B286" s="341" t="s">
        <v>11</v>
      </c>
      <c r="C286" s="348">
        <v>2</v>
      </c>
      <c r="D286" s="7">
        <v>38000</v>
      </c>
      <c r="E286" s="7">
        <f t="shared" si="15"/>
        <v>76000</v>
      </c>
      <c r="F286" s="372"/>
    </row>
    <row r="287" s="286" customFormat="1" spans="1:6">
      <c r="A287" s="366"/>
      <c r="B287" s="341" t="s">
        <v>13</v>
      </c>
      <c r="C287" s="348">
        <v>1</v>
      </c>
      <c r="D287" s="7">
        <v>15000</v>
      </c>
      <c r="E287" s="7">
        <f t="shared" si="15"/>
        <v>15000</v>
      </c>
      <c r="F287" s="372"/>
    </row>
    <row r="288" s="286" customFormat="1" spans="1:6">
      <c r="A288" s="366"/>
      <c r="B288" s="341" t="s">
        <v>27</v>
      </c>
      <c r="C288" s="348">
        <v>4</v>
      </c>
      <c r="D288" s="7">
        <v>20000</v>
      </c>
      <c r="E288" s="7">
        <f t="shared" si="15"/>
        <v>80000</v>
      </c>
      <c r="F288" s="372"/>
    </row>
    <row r="289" s="286" customFormat="1" spans="1:6">
      <c r="A289" s="366"/>
      <c r="B289" s="341" t="s">
        <v>18</v>
      </c>
      <c r="C289" s="348">
        <v>1</v>
      </c>
      <c r="D289" s="7">
        <v>95000</v>
      </c>
      <c r="E289" s="7">
        <f t="shared" si="15"/>
        <v>95000</v>
      </c>
      <c r="F289" s="372"/>
    </row>
    <row r="290" s="286" customFormat="1" spans="1:6">
      <c r="A290" s="366"/>
      <c r="B290" s="341" t="s">
        <v>22</v>
      </c>
      <c r="C290" s="348">
        <v>1</v>
      </c>
      <c r="D290" s="7">
        <v>30000</v>
      </c>
      <c r="E290" s="7">
        <f t="shared" si="15"/>
        <v>30000</v>
      </c>
      <c r="F290" s="372"/>
    </row>
    <row r="291" s="286" customFormat="1" spans="1:6">
      <c r="A291" s="366"/>
      <c r="B291" s="341" t="s">
        <v>36</v>
      </c>
      <c r="C291" s="348">
        <v>1</v>
      </c>
      <c r="D291" s="7">
        <v>48000</v>
      </c>
      <c r="E291" s="7">
        <f t="shared" si="15"/>
        <v>48000</v>
      </c>
      <c r="F291" s="372"/>
    </row>
    <row r="292" s="286" customFormat="1" spans="1:6">
      <c r="A292" s="366"/>
      <c r="B292" s="341" t="s">
        <v>14</v>
      </c>
      <c r="C292" s="348">
        <v>4</v>
      </c>
      <c r="D292" s="7">
        <v>24000</v>
      </c>
      <c r="E292" s="7">
        <f t="shared" si="15"/>
        <v>96000</v>
      </c>
      <c r="F292" s="372"/>
    </row>
    <row r="293" s="286" customFormat="1" spans="1:6">
      <c r="A293" s="366"/>
      <c r="B293" s="341" t="s">
        <v>19</v>
      </c>
      <c r="C293" s="348">
        <v>2</v>
      </c>
      <c r="D293" s="7">
        <v>40000</v>
      </c>
      <c r="E293" s="7">
        <f t="shared" si="15"/>
        <v>80000</v>
      </c>
      <c r="F293" s="372"/>
    </row>
    <row r="294" s="286" customFormat="1" spans="1:6">
      <c r="A294" s="367"/>
      <c r="B294" s="341" t="s">
        <v>32</v>
      </c>
      <c r="C294" s="348">
        <v>2</v>
      </c>
      <c r="D294" s="7">
        <v>49000</v>
      </c>
      <c r="E294" s="7">
        <f t="shared" si="15"/>
        <v>98000</v>
      </c>
      <c r="F294" s="373"/>
    </row>
    <row r="295" s="286" customFormat="1" ht="17.6" spans="1:6">
      <c r="A295" s="365">
        <v>46386</v>
      </c>
      <c r="B295" s="341" t="s">
        <v>52</v>
      </c>
      <c r="C295" s="348">
        <v>0.1</v>
      </c>
      <c r="D295" s="7">
        <v>200000</v>
      </c>
      <c r="E295" s="7">
        <f>SUM(C295*D295)</f>
        <v>20000</v>
      </c>
      <c r="F295" s="371">
        <f>SUM(E295:E298)</f>
        <v>118000</v>
      </c>
    </row>
    <row r="296" s="286" customFormat="1" ht="17.6" spans="1:6">
      <c r="A296" s="366"/>
      <c r="B296" s="341" t="s">
        <v>53</v>
      </c>
      <c r="C296" s="348">
        <v>0.1</v>
      </c>
      <c r="D296" s="7">
        <v>200000</v>
      </c>
      <c r="E296" s="7">
        <f>SUM(C296*D296)</f>
        <v>20000</v>
      </c>
      <c r="F296" s="372"/>
    </row>
    <row r="297" s="286" customFormat="1" ht="17.6" spans="1:6">
      <c r="A297" s="366"/>
      <c r="B297" s="341" t="s">
        <v>9</v>
      </c>
      <c r="C297" s="348">
        <v>2</v>
      </c>
      <c r="D297" s="7">
        <v>38000</v>
      </c>
      <c r="E297" s="7">
        <f>SUM(C297*D297)</f>
        <v>76000</v>
      </c>
      <c r="F297" s="372"/>
    </row>
    <row r="298" s="286" customFormat="1" spans="1:6">
      <c r="A298" s="367"/>
      <c r="B298" s="341" t="s">
        <v>54</v>
      </c>
      <c r="C298" s="348">
        <v>0.1</v>
      </c>
      <c r="D298" s="7">
        <v>20000</v>
      </c>
      <c r="E298" s="7">
        <f>SUM(C298*D298)</f>
        <v>2000</v>
      </c>
      <c r="F298" s="373"/>
    </row>
    <row r="299" s="286" customFormat="1" ht="17.6" spans="1:6">
      <c r="A299" s="365">
        <v>46387</v>
      </c>
      <c r="B299" s="341" t="s">
        <v>6</v>
      </c>
      <c r="C299" s="348">
        <v>15</v>
      </c>
      <c r="D299" s="7">
        <v>20000</v>
      </c>
      <c r="E299" s="7">
        <f t="shared" ref="E299:E314" si="16">SUM(C299*D299)</f>
        <v>300000</v>
      </c>
      <c r="F299" s="371">
        <f>SUM(E299:E314)</f>
        <v>3215000</v>
      </c>
    </row>
    <row r="300" s="286" customFormat="1" ht="17.6" spans="1:6">
      <c r="A300" s="366"/>
      <c r="B300" s="341" t="s">
        <v>41</v>
      </c>
      <c r="C300" s="348">
        <v>12</v>
      </c>
      <c r="D300" s="7">
        <v>70000</v>
      </c>
      <c r="E300" s="7">
        <f t="shared" si="16"/>
        <v>840000</v>
      </c>
      <c r="F300" s="372"/>
    </row>
    <row r="301" s="286" customFormat="1" ht="17.6" spans="1:6">
      <c r="A301" s="366"/>
      <c r="B301" s="341" t="s">
        <v>8</v>
      </c>
      <c r="C301" s="348">
        <v>20</v>
      </c>
      <c r="D301" s="7">
        <v>10000</v>
      </c>
      <c r="E301" s="7">
        <f t="shared" si="16"/>
        <v>200000</v>
      </c>
      <c r="F301" s="372"/>
    </row>
    <row r="302" s="286" customFormat="1" ht="17.6" spans="1:6">
      <c r="A302" s="366"/>
      <c r="B302" s="341" t="s">
        <v>22</v>
      </c>
      <c r="C302" s="348">
        <v>2</v>
      </c>
      <c r="D302" s="7">
        <v>30000</v>
      </c>
      <c r="E302" s="7">
        <f t="shared" si="16"/>
        <v>60000</v>
      </c>
      <c r="F302" s="372"/>
    </row>
    <row r="303" s="286" customFormat="1" ht="17.6" spans="1:6">
      <c r="A303" s="366"/>
      <c r="B303" s="341" t="s">
        <v>36</v>
      </c>
      <c r="C303" s="348">
        <v>4</v>
      </c>
      <c r="D303" s="7">
        <v>48000</v>
      </c>
      <c r="E303" s="7">
        <f t="shared" si="16"/>
        <v>192000</v>
      </c>
      <c r="F303" s="372"/>
    </row>
    <row r="304" s="286" customFormat="1" ht="17.6" spans="1:6">
      <c r="A304" s="366"/>
      <c r="B304" s="341" t="s">
        <v>55</v>
      </c>
      <c r="C304" s="348">
        <v>0.5</v>
      </c>
      <c r="D304" s="7">
        <v>80000</v>
      </c>
      <c r="E304" s="7">
        <f t="shared" si="16"/>
        <v>40000</v>
      </c>
      <c r="F304" s="372"/>
    </row>
    <row r="305" s="286" customFormat="1" ht="17.6" spans="1:6">
      <c r="A305" s="366"/>
      <c r="B305" s="341" t="s">
        <v>21</v>
      </c>
      <c r="C305" s="348">
        <v>4</v>
      </c>
      <c r="D305" s="7">
        <v>20000</v>
      </c>
      <c r="E305" s="7">
        <f t="shared" si="16"/>
        <v>80000</v>
      </c>
      <c r="F305" s="372"/>
    </row>
    <row r="306" s="286" customFormat="1" ht="17.6" spans="1:6">
      <c r="A306" s="366"/>
      <c r="B306" s="341" t="s">
        <v>10</v>
      </c>
      <c r="C306" s="348">
        <v>2</v>
      </c>
      <c r="D306" s="7">
        <v>15000</v>
      </c>
      <c r="E306" s="7">
        <f t="shared" si="16"/>
        <v>30000</v>
      </c>
      <c r="F306" s="372"/>
    </row>
    <row r="307" s="286" customFormat="1" ht="17.6" spans="1:6">
      <c r="A307" s="366"/>
      <c r="B307" s="341" t="s">
        <v>12</v>
      </c>
      <c r="C307" s="348">
        <v>4</v>
      </c>
      <c r="D307" s="7">
        <v>30000</v>
      </c>
      <c r="E307" s="7">
        <f t="shared" si="16"/>
        <v>120000</v>
      </c>
      <c r="F307" s="372"/>
    </row>
    <row r="308" s="286" customFormat="1" ht="17.6" spans="1:6">
      <c r="A308" s="366"/>
      <c r="B308" s="341" t="s">
        <v>11</v>
      </c>
      <c r="C308" s="348">
        <v>4</v>
      </c>
      <c r="D308" s="7">
        <v>38000</v>
      </c>
      <c r="E308" s="7">
        <f t="shared" si="16"/>
        <v>152000</v>
      </c>
      <c r="F308" s="372"/>
    </row>
    <row r="309" s="286" customFormat="1" ht="17.6" spans="1:6">
      <c r="A309" s="366"/>
      <c r="B309" s="341" t="s">
        <v>18</v>
      </c>
      <c r="C309" s="348">
        <v>1.4</v>
      </c>
      <c r="D309" s="7">
        <v>95000</v>
      </c>
      <c r="E309" s="7">
        <f t="shared" si="16"/>
        <v>133000</v>
      </c>
      <c r="F309" s="372"/>
    </row>
    <row r="310" s="286" customFormat="1" ht="17.6" spans="1:6">
      <c r="A310" s="366"/>
      <c r="B310" s="341" t="s">
        <v>13</v>
      </c>
      <c r="C310" s="348">
        <v>4</v>
      </c>
      <c r="D310" s="7">
        <v>15000</v>
      </c>
      <c r="E310" s="7">
        <f t="shared" si="16"/>
        <v>60000</v>
      </c>
      <c r="F310" s="372"/>
    </row>
    <row r="311" s="286" customFormat="1" ht="17.6" spans="1:6">
      <c r="A311" s="366"/>
      <c r="B311" s="341" t="s">
        <v>24</v>
      </c>
      <c r="C311" s="348">
        <v>12.52</v>
      </c>
      <c r="D311" s="7">
        <v>15000</v>
      </c>
      <c r="E311" s="7">
        <v>188000</v>
      </c>
      <c r="F311" s="372"/>
    </row>
    <row r="312" s="286" customFormat="1" ht="17.6" spans="1:6">
      <c r="A312" s="366"/>
      <c r="B312" s="341" t="s">
        <v>14</v>
      </c>
      <c r="C312" s="348">
        <v>16</v>
      </c>
      <c r="D312" s="7">
        <v>24000</v>
      </c>
      <c r="E312" s="7">
        <f t="shared" si="16"/>
        <v>384000</v>
      </c>
      <c r="F312" s="372"/>
    </row>
    <row r="313" s="286" customFormat="1" ht="17.6" spans="1:6">
      <c r="A313" s="366"/>
      <c r="B313" s="341" t="s">
        <v>15</v>
      </c>
      <c r="C313" s="348">
        <v>6</v>
      </c>
      <c r="D313" s="7">
        <v>40000</v>
      </c>
      <c r="E313" s="7">
        <f t="shared" si="16"/>
        <v>240000</v>
      </c>
      <c r="F313" s="372"/>
    </row>
    <row r="314" s="286" customFormat="1" ht="17.6" spans="1:6">
      <c r="A314" s="367"/>
      <c r="B314" s="341" t="s">
        <v>32</v>
      </c>
      <c r="C314" s="348">
        <v>4</v>
      </c>
      <c r="D314" s="7">
        <v>49000</v>
      </c>
      <c r="E314" s="7">
        <f t="shared" si="16"/>
        <v>196000</v>
      </c>
      <c r="F314" s="373"/>
    </row>
    <row r="315" s="286" customFormat="1" ht="17.6" spans="1:6">
      <c r="A315" s="342"/>
      <c r="B315" s="341"/>
      <c r="C315" s="348"/>
      <c r="D315" s="7"/>
      <c r="E315" s="7"/>
      <c r="F315" s="363"/>
    </row>
    <row r="316" s="286" customFormat="1" ht="17.6" spans="1:6">
      <c r="A316" s="342"/>
      <c r="B316" s="341"/>
      <c r="C316" s="348"/>
      <c r="D316" s="7"/>
      <c r="E316" s="7">
        <f>SUM(C316*D316)</f>
        <v>0</v>
      </c>
      <c r="F316" s="363"/>
    </row>
    <row r="317" s="286" customFormat="1" spans="1:6">
      <c r="A317" s="368"/>
      <c r="B317" s="369"/>
      <c r="C317" s="370"/>
      <c r="D317" s="369"/>
      <c r="E317" s="7"/>
      <c r="F317" s="363">
        <f>SUM(F2:F316)</f>
        <v>20186000</v>
      </c>
    </row>
    <row r="318" s="286" customFormat="1" spans="1:3">
      <c r="A318" s="288"/>
      <c r="C318" s="287"/>
    </row>
    <row r="319" s="286" customFormat="1" spans="1:3">
      <c r="A319" s="288"/>
      <c r="C319" s="287"/>
    </row>
    <row r="320" s="286" customFormat="1" spans="1:3">
      <c r="A320" s="288"/>
      <c r="C320" s="287"/>
    </row>
    <row r="321" s="286" customFormat="1" spans="1:3">
      <c r="A321" s="288"/>
      <c r="C321" s="287"/>
    </row>
    <row r="322" s="286" customFormat="1" spans="1:3">
      <c r="A322" s="288"/>
      <c r="C322" s="287"/>
    </row>
    <row r="323" s="286" customFormat="1" spans="1:3">
      <c r="A323" s="288"/>
      <c r="C323" s="287"/>
    </row>
    <row r="324" s="286" customFormat="1" spans="1:3">
      <c r="A324" s="288"/>
      <c r="C324" s="287"/>
    </row>
    <row r="325" s="286" customFormat="1" spans="1:3">
      <c r="A325" s="288"/>
      <c r="C325" s="287"/>
    </row>
    <row r="326" s="286" customFormat="1" spans="1:3">
      <c r="A326" s="288"/>
      <c r="C326" s="287"/>
    </row>
    <row r="327" s="286" customFormat="1" spans="1:3">
      <c r="A327" s="288"/>
      <c r="C327" s="287"/>
    </row>
    <row r="328" s="286" customFormat="1" spans="1:3">
      <c r="A328" s="288"/>
      <c r="C328" s="287"/>
    </row>
    <row r="329" s="286" customFormat="1" spans="1:3">
      <c r="A329" s="288"/>
      <c r="C329" s="287"/>
    </row>
    <row r="330" s="286" customFormat="1" spans="1:3">
      <c r="A330" s="288"/>
      <c r="C330" s="287"/>
    </row>
    <row r="331" s="286" customFormat="1" spans="1:3">
      <c r="A331" s="288"/>
      <c r="C331" s="287"/>
    </row>
    <row r="332" s="286" customFormat="1" spans="1:3">
      <c r="A332" s="288"/>
      <c r="C332" s="287"/>
    </row>
    <row r="333" s="286" customFormat="1" spans="1:3">
      <c r="A333" s="288"/>
      <c r="C333" s="287"/>
    </row>
    <row r="334" s="286" customFormat="1" spans="1:3">
      <c r="A334" s="288"/>
      <c r="C334" s="287"/>
    </row>
    <row r="335" s="286" customFormat="1" spans="1:3">
      <c r="A335" s="288"/>
      <c r="C335" s="287"/>
    </row>
    <row r="336" s="286" customFormat="1" spans="1:3">
      <c r="A336" s="288"/>
      <c r="C336" s="287"/>
    </row>
    <row r="337" s="286" customFormat="1" spans="1:3">
      <c r="A337" s="288"/>
      <c r="C337" s="287"/>
    </row>
    <row r="338" s="286" customFormat="1" spans="1:3">
      <c r="A338" s="288"/>
      <c r="C338" s="287"/>
    </row>
    <row r="339" s="286" customFormat="1" spans="1:3">
      <c r="A339" s="288"/>
      <c r="C339" s="287"/>
    </row>
    <row r="340" s="286" customFormat="1" spans="1:3">
      <c r="A340" s="288"/>
      <c r="C340" s="287"/>
    </row>
    <row r="341" s="286" customFormat="1" spans="1:3">
      <c r="A341" s="288"/>
      <c r="C341" s="287"/>
    </row>
    <row r="342" s="286" customFormat="1" spans="1:3">
      <c r="A342" s="288"/>
      <c r="C342" s="287"/>
    </row>
    <row r="343" s="286" customFormat="1" spans="1:3">
      <c r="A343" s="288"/>
      <c r="C343" s="287"/>
    </row>
    <row r="344" s="286" customFormat="1" spans="1:3">
      <c r="A344" s="288"/>
      <c r="C344" s="287"/>
    </row>
    <row r="345" s="286" customFormat="1" spans="1:3">
      <c r="A345" s="288"/>
      <c r="C345" s="287"/>
    </row>
    <row r="346" s="286" customFormat="1" spans="1:3">
      <c r="A346" s="288"/>
      <c r="C346" s="287"/>
    </row>
    <row r="347" s="286" customFormat="1" spans="1:3">
      <c r="A347" s="288"/>
      <c r="C347" s="287"/>
    </row>
    <row r="348" s="286" customFormat="1" spans="1:3">
      <c r="A348" s="288"/>
      <c r="C348" s="287"/>
    </row>
    <row r="349" s="286" customFormat="1" spans="1:3">
      <c r="A349" s="288"/>
      <c r="C349" s="287"/>
    </row>
    <row r="350" s="286" customFormat="1" spans="1:3">
      <c r="A350" s="288"/>
      <c r="C350" s="287"/>
    </row>
    <row r="351" s="286" customFormat="1" spans="1:3">
      <c r="A351" s="288"/>
      <c r="C351" s="287"/>
    </row>
    <row r="352" s="286" customFormat="1" spans="1:3">
      <c r="A352" s="288"/>
      <c r="C352" s="287"/>
    </row>
    <row r="353" s="286" customFormat="1" spans="1:3">
      <c r="A353" s="288"/>
      <c r="C353" s="287"/>
    </row>
    <row r="354" s="286" customFormat="1" spans="1:3">
      <c r="A354" s="288"/>
      <c r="C354" s="287"/>
    </row>
    <row r="355" s="286" customFormat="1" spans="1:3">
      <c r="A355" s="288"/>
      <c r="C355" s="287"/>
    </row>
    <row r="356" s="286" customFormat="1" spans="1:3">
      <c r="A356" s="288"/>
      <c r="C356" s="287"/>
    </row>
    <row r="357" s="286" customFormat="1" spans="1:3">
      <c r="A357" s="288"/>
      <c r="C357" s="287"/>
    </row>
    <row r="358" s="286" customFormat="1" spans="1:3">
      <c r="A358" s="288"/>
      <c r="C358" s="287"/>
    </row>
    <row r="359" s="286" customFormat="1" spans="1:3">
      <c r="A359" s="288"/>
      <c r="C359" s="287"/>
    </row>
    <row r="360" s="286" customFormat="1" spans="1:3">
      <c r="A360" s="288"/>
      <c r="C360" s="287"/>
    </row>
    <row r="361" s="286" customFormat="1" spans="1:3">
      <c r="A361" s="288"/>
      <c r="C361" s="287"/>
    </row>
    <row r="362" s="286" customFormat="1" spans="1:3">
      <c r="A362" s="288"/>
      <c r="C362" s="287"/>
    </row>
    <row r="363" s="286" customFormat="1" spans="1:3">
      <c r="A363" s="288"/>
      <c r="C363" s="287"/>
    </row>
    <row r="364" s="286" customFormat="1" spans="1:3">
      <c r="A364" s="288"/>
      <c r="C364" s="287"/>
    </row>
    <row r="365" s="286" customFormat="1" spans="1:3">
      <c r="A365" s="288"/>
      <c r="C365" s="287"/>
    </row>
    <row r="366" s="286" customFormat="1" spans="1:3">
      <c r="A366" s="288"/>
      <c r="C366" s="287"/>
    </row>
    <row r="367" s="286" customFormat="1" spans="1:3">
      <c r="A367" s="288"/>
      <c r="C367" s="287"/>
    </row>
    <row r="368" s="286" customFormat="1" spans="1:3">
      <c r="A368" s="288"/>
      <c r="C368" s="287"/>
    </row>
    <row r="369" s="286" customFormat="1" spans="1:3">
      <c r="A369" s="288"/>
      <c r="C369" s="287"/>
    </row>
    <row r="370" s="286" customFormat="1" spans="1:3">
      <c r="A370" s="288"/>
      <c r="C370" s="287"/>
    </row>
    <row r="371" s="286" customFormat="1" spans="1:3">
      <c r="A371" s="288"/>
      <c r="C371" s="287"/>
    </row>
    <row r="372" s="286" customFormat="1" spans="1:3">
      <c r="A372" s="288"/>
      <c r="C372" s="287"/>
    </row>
    <row r="373" s="286" customFormat="1" spans="1:3">
      <c r="A373" s="288"/>
      <c r="C373" s="287"/>
    </row>
    <row r="374" s="286" customFormat="1" spans="1:3">
      <c r="A374" s="288"/>
      <c r="C374" s="287"/>
    </row>
    <row r="375" s="286" customFormat="1" spans="1:3">
      <c r="A375" s="288"/>
      <c r="C375" s="287"/>
    </row>
    <row r="376" s="286" customFormat="1" spans="1:3">
      <c r="A376" s="288"/>
      <c r="C376" s="287"/>
    </row>
    <row r="377" s="286" customFormat="1" spans="1:3">
      <c r="A377" s="288"/>
      <c r="C377" s="287"/>
    </row>
    <row r="378" s="286" customFormat="1" spans="1:3">
      <c r="A378" s="288"/>
      <c r="C378" s="287"/>
    </row>
    <row r="379" s="286" customFormat="1" spans="1:3">
      <c r="A379" s="288"/>
      <c r="C379" s="287"/>
    </row>
    <row r="380" s="286" customFormat="1" spans="1:3">
      <c r="A380" s="288"/>
      <c r="C380" s="287"/>
    </row>
    <row r="381" s="286" customFormat="1" spans="1:3">
      <c r="A381" s="288"/>
      <c r="C381" s="287"/>
    </row>
    <row r="382" s="286" customFormat="1" spans="1:3">
      <c r="A382" s="288"/>
      <c r="C382" s="287"/>
    </row>
    <row r="383" s="286" customFormat="1" spans="1:3">
      <c r="A383" s="288"/>
      <c r="C383" s="287"/>
    </row>
    <row r="384" s="286" customFormat="1" spans="1:3">
      <c r="A384" s="288"/>
      <c r="C384" s="287"/>
    </row>
    <row r="385" s="286" customFormat="1" spans="1:3">
      <c r="A385" s="288"/>
      <c r="C385" s="287"/>
    </row>
    <row r="386" s="286" customFormat="1" spans="1:3">
      <c r="A386" s="288"/>
      <c r="C386" s="287"/>
    </row>
    <row r="387" s="286" customFormat="1" spans="1:3">
      <c r="A387" s="288"/>
      <c r="C387" s="287"/>
    </row>
    <row r="388" s="286" customFormat="1" spans="1:3">
      <c r="A388" s="288"/>
      <c r="C388" s="287"/>
    </row>
    <row r="389" s="286" customFormat="1" spans="1:3">
      <c r="A389" s="288"/>
      <c r="C389" s="287"/>
    </row>
    <row r="390" s="286" customFormat="1" spans="1:3">
      <c r="A390" s="288"/>
      <c r="C390" s="287"/>
    </row>
    <row r="391" s="286" customFormat="1" spans="1:3">
      <c r="A391" s="288"/>
      <c r="C391" s="287"/>
    </row>
    <row r="392" s="286" customFormat="1" spans="1:3">
      <c r="A392" s="288"/>
      <c r="C392" s="287"/>
    </row>
    <row r="393" s="286" customFormat="1" spans="1:3">
      <c r="A393" s="288"/>
      <c r="C393" s="287"/>
    </row>
    <row r="394" s="286" customFormat="1" spans="1:3">
      <c r="A394" s="288"/>
      <c r="C394" s="287"/>
    </row>
    <row r="395" s="286" customFormat="1" spans="1:3">
      <c r="A395" s="288"/>
      <c r="C395" s="287"/>
    </row>
    <row r="396" s="286" customFormat="1" spans="1:3">
      <c r="A396" s="288"/>
      <c r="C396" s="287"/>
    </row>
    <row r="397" s="286" customFormat="1" spans="1:3">
      <c r="A397" s="288"/>
      <c r="C397" s="287"/>
    </row>
    <row r="398" s="286" customFormat="1" spans="1:3">
      <c r="A398" s="288"/>
      <c r="C398" s="287"/>
    </row>
    <row r="399" s="286" customFormat="1" spans="1:3">
      <c r="A399" s="288"/>
      <c r="C399" s="287"/>
    </row>
    <row r="400" s="286" customFormat="1" spans="1:3">
      <c r="A400" s="288"/>
      <c r="C400" s="287"/>
    </row>
    <row r="401" s="286" customFormat="1" spans="1:3">
      <c r="A401" s="288"/>
      <c r="C401" s="287"/>
    </row>
    <row r="402" s="286" customFormat="1" spans="1:3">
      <c r="A402" s="288"/>
      <c r="C402" s="287"/>
    </row>
    <row r="403" s="286" customFormat="1" spans="1:3">
      <c r="A403" s="288"/>
      <c r="C403" s="287"/>
    </row>
    <row r="404" s="286" customFormat="1" spans="1:3">
      <c r="A404" s="288"/>
      <c r="C404" s="287"/>
    </row>
    <row r="405" s="286" customFormat="1" spans="1:3">
      <c r="A405" s="288"/>
      <c r="C405" s="287"/>
    </row>
    <row r="406" s="286" customFormat="1" spans="1:3">
      <c r="A406" s="288"/>
      <c r="C406" s="287"/>
    </row>
    <row r="407" s="286" customFormat="1" spans="1:3">
      <c r="A407" s="288"/>
      <c r="C407" s="287"/>
    </row>
    <row r="408" s="286" customFormat="1" spans="1:3">
      <c r="A408" s="288"/>
      <c r="C408" s="287"/>
    </row>
    <row r="409" s="286" customFormat="1" spans="1:3">
      <c r="A409" s="288"/>
      <c r="C409" s="287"/>
    </row>
    <row r="410" s="286" customFormat="1" spans="1:3">
      <c r="A410" s="288"/>
      <c r="C410" s="287"/>
    </row>
    <row r="411" s="286" customFormat="1" spans="1:3">
      <c r="A411" s="288"/>
      <c r="C411" s="287"/>
    </row>
    <row r="412" s="286" customFormat="1" spans="1:3">
      <c r="A412" s="288"/>
      <c r="C412" s="287"/>
    </row>
    <row r="413" s="286" customFormat="1" spans="1:3">
      <c r="A413" s="288"/>
      <c r="C413" s="287"/>
    </row>
    <row r="414" s="286" customFormat="1" spans="1:3">
      <c r="A414" s="288"/>
      <c r="C414" s="287"/>
    </row>
    <row r="415" s="286" customFormat="1" spans="1:3">
      <c r="A415" s="288"/>
      <c r="C415" s="287"/>
    </row>
    <row r="416" s="286" customFormat="1" spans="1:3">
      <c r="A416" s="288"/>
      <c r="C416" s="287"/>
    </row>
    <row r="417" s="286" customFormat="1" spans="1:3">
      <c r="A417" s="288"/>
      <c r="C417" s="287"/>
    </row>
    <row r="418" s="286" customFormat="1" spans="1:3">
      <c r="A418" s="288"/>
      <c r="C418" s="287"/>
    </row>
    <row r="419" s="286" customFormat="1" spans="1:3">
      <c r="A419" s="288"/>
      <c r="C419" s="287"/>
    </row>
    <row r="420" s="286" customFormat="1" spans="1:7">
      <c r="A420" s="288"/>
      <c r="C420" s="287"/>
      <c r="G420" s="317"/>
    </row>
  </sheetData>
  <mergeCells count="58">
    <mergeCell ref="A2:A12"/>
    <mergeCell ref="A13:A25"/>
    <mergeCell ref="A26:A34"/>
    <mergeCell ref="A35:A42"/>
    <mergeCell ref="A43:A47"/>
    <mergeCell ref="A48:A58"/>
    <mergeCell ref="A59:A67"/>
    <mergeCell ref="A68:A78"/>
    <mergeCell ref="A79:A93"/>
    <mergeCell ref="A94:A99"/>
    <mergeCell ref="A100:A108"/>
    <mergeCell ref="A109:A121"/>
    <mergeCell ref="A122:A128"/>
    <mergeCell ref="A130:A138"/>
    <mergeCell ref="A139:A146"/>
    <mergeCell ref="A147:A156"/>
    <mergeCell ref="A157:A159"/>
    <mergeCell ref="A160:A169"/>
    <mergeCell ref="A170:A183"/>
    <mergeCell ref="A184:A195"/>
    <mergeCell ref="A196:A210"/>
    <mergeCell ref="A211:A222"/>
    <mergeCell ref="A223:A234"/>
    <mergeCell ref="A235:A247"/>
    <mergeCell ref="A248:A261"/>
    <mergeCell ref="A262:A273"/>
    <mergeCell ref="A274:A294"/>
    <mergeCell ref="A295:A298"/>
    <mergeCell ref="A299:A314"/>
    <mergeCell ref="F2:F12"/>
    <mergeCell ref="F13:F25"/>
    <mergeCell ref="F26:F34"/>
    <mergeCell ref="F35:F42"/>
    <mergeCell ref="F43:F47"/>
    <mergeCell ref="F48:F58"/>
    <mergeCell ref="F59:F67"/>
    <mergeCell ref="F68:F78"/>
    <mergeCell ref="F79:F93"/>
    <mergeCell ref="F94:F99"/>
    <mergeCell ref="F100:F108"/>
    <mergeCell ref="F109:F121"/>
    <mergeCell ref="F122:F128"/>
    <mergeCell ref="F130:F138"/>
    <mergeCell ref="F139:F146"/>
    <mergeCell ref="F147:F156"/>
    <mergeCell ref="F157:F159"/>
    <mergeCell ref="F160:F169"/>
    <mergeCell ref="F170:F183"/>
    <mergeCell ref="F184:F195"/>
    <mergeCell ref="F196:F210"/>
    <mergeCell ref="F211:F222"/>
    <mergeCell ref="F223:F234"/>
    <mergeCell ref="F235:F247"/>
    <mergeCell ref="F248:F261"/>
    <mergeCell ref="F262:F273"/>
    <mergeCell ref="F274:F294"/>
    <mergeCell ref="F295:F298"/>
    <mergeCell ref="F299:F314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52"/>
  <sheetViews>
    <sheetView workbookViewId="0">
      <pane ySplit="1" topLeftCell="A84" activePane="bottomLeft" state="frozen"/>
      <selection/>
      <selection pane="bottomLeft" activeCell="E112" sqref="E112"/>
    </sheetView>
  </sheetViews>
  <sheetFormatPr defaultColWidth="9.140625" defaultRowHeight="16.8"/>
  <cols>
    <col min="1" max="1" width="8.859375" style="287" customWidth="1"/>
    <col min="2" max="2" width="12.7109375" style="288" customWidth="1"/>
    <col min="3" max="3" width="45.859375" style="289" customWidth="1"/>
    <col min="4" max="4" width="6.8984375" style="290" customWidth="1"/>
    <col min="5" max="5" width="13.140625" style="291" customWidth="1"/>
    <col min="6" max="6" width="13.140625" style="286" customWidth="1"/>
    <col min="7" max="7" width="21.5078125" style="287" customWidth="1"/>
    <col min="8" max="8" width="13.140625" style="286"/>
    <col min="9" max="9" width="29.2890625" style="286" customWidth="1"/>
    <col min="10" max="10" width="12.859375" style="286"/>
    <col min="11" max="11" width="18.03125" style="286" customWidth="1"/>
    <col min="12" max="12" width="11.4296875" style="286"/>
    <col min="13" max="15" width="10.2890625" style="286"/>
    <col min="16" max="16384" width="9.140625" style="286"/>
  </cols>
  <sheetData>
    <row r="1" s="286" customFormat="1" ht="21" customHeight="1" spans="1:7">
      <c r="A1" s="292" t="s">
        <v>56</v>
      </c>
      <c r="B1" s="293" t="s">
        <v>0</v>
      </c>
      <c r="C1" s="294" t="s">
        <v>1</v>
      </c>
      <c r="D1" s="295" t="s">
        <v>2</v>
      </c>
      <c r="E1" s="303" t="s">
        <v>3</v>
      </c>
      <c r="F1" s="294" t="s">
        <v>57</v>
      </c>
      <c r="G1" s="294" t="s">
        <v>58</v>
      </c>
    </row>
    <row r="2" s="286" customFormat="1" ht="19" customHeight="1" spans="1:7">
      <c r="A2" s="25">
        <v>73975</v>
      </c>
      <c r="B2" s="18">
        <v>45992</v>
      </c>
      <c r="C2" s="296" t="s">
        <v>59</v>
      </c>
      <c r="D2" s="15">
        <v>5</v>
      </c>
      <c r="E2" s="7">
        <v>8000</v>
      </c>
      <c r="F2" s="153">
        <f>SUM(D2*E2)</f>
        <v>40000</v>
      </c>
      <c r="G2" s="304">
        <f>SUM(F2:F4)</f>
        <v>82000</v>
      </c>
    </row>
    <row r="3" s="286" customFormat="1" ht="19" customHeight="1" spans="1:7">
      <c r="A3" s="55"/>
      <c r="B3" s="54"/>
      <c r="C3" s="296" t="s">
        <v>60</v>
      </c>
      <c r="D3" s="15">
        <v>1</v>
      </c>
      <c r="E3" s="7">
        <v>20000</v>
      </c>
      <c r="F3" s="153">
        <f>SUM(D3*E3)</f>
        <v>20000</v>
      </c>
      <c r="G3" s="305"/>
    </row>
    <row r="4" s="286" customFormat="1" ht="19" customHeight="1" spans="1:7">
      <c r="A4" s="297"/>
      <c r="B4" s="20"/>
      <c r="C4" s="296" t="s">
        <v>61</v>
      </c>
      <c r="D4" s="15">
        <v>1</v>
      </c>
      <c r="E4" s="7">
        <v>22000</v>
      </c>
      <c r="F4" s="153">
        <f t="shared" ref="F4:F9" si="0">SUM(D4*E4)</f>
        <v>22000</v>
      </c>
      <c r="G4" s="306"/>
    </row>
    <row r="5" s="286" customFormat="1" ht="19" customHeight="1" spans="1:7">
      <c r="A5" s="236">
        <v>74056</v>
      </c>
      <c r="B5" s="18">
        <v>45993</v>
      </c>
      <c r="C5" s="296" t="s">
        <v>59</v>
      </c>
      <c r="D5" s="15">
        <v>5</v>
      </c>
      <c r="E5" s="7">
        <v>8000</v>
      </c>
      <c r="F5" s="153">
        <f t="shared" si="0"/>
        <v>40000</v>
      </c>
      <c r="G5" s="304">
        <f>SUM(F5:F7)</f>
        <v>82000</v>
      </c>
    </row>
    <row r="6" s="286" customFormat="1" ht="19" customHeight="1" spans="1:7">
      <c r="A6" s="298"/>
      <c r="B6" s="54"/>
      <c r="C6" s="296" t="s">
        <v>60</v>
      </c>
      <c r="D6" s="15">
        <v>1</v>
      </c>
      <c r="E6" s="7">
        <v>20000</v>
      </c>
      <c r="F6" s="153">
        <f t="shared" si="0"/>
        <v>20000</v>
      </c>
      <c r="G6" s="305"/>
    </row>
    <row r="7" s="286" customFormat="1" ht="18" customHeight="1" spans="1:7">
      <c r="A7" s="237"/>
      <c r="B7" s="20"/>
      <c r="C7" s="296" t="s">
        <v>61</v>
      </c>
      <c r="D7" s="15">
        <v>1</v>
      </c>
      <c r="E7" s="7">
        <v>22000</v>
      </c>
      <c r="F7" s="153">
        <f t="shared" si="0"/>
        <v>22000</v>
      </c>
      <c r="G7" s="307"/>
    </row>
    <row r="8" s="286" customFormat="1" ht="18" customHeight="1" spans="1:7">
      <c r="A8" s="236">
        <v>74126</v>
      </c>
      <c r="B8" s="18">
        <v>45994</v>
      </c>
      <c r="C8" s="296" t="s">
        <v>59</v>
      </c>
      <c r="D8" s="15">
        <v>6</v>
      </c>
      <c r="E8" s="7">
        <v>8000</v>
      </c>
      <c r="F8" s="153">
        <f t="shared" si="0"/>
        <v>48000</v>
      </c>
      <c r="G8" s="304">
        <f>SUM(F8:F13)</f>
        <v>703000</v>
      </c>
    </row>
    <row r="9" s="286" customFormat="1" ht="19" customHeight="1" spans="1:7">
      <c r="A9" s="298"/>
      <c r="B9" s="54"/>
      <c r="C9" s="296" t="s">
        <v>62</v>
      </c>
      <c r="D9" s="15">
        <v>1</v>
      </c>
      <c r="E9" s="7">
        <v>135000</v>
      </c>
      <c r="F9" s="153">
        <f t="shared" si="0"/>
        <v>135000</v>
      </c>
      <c r="G9" s="305"/>
    </row>
    <row r="10" s="286" customFormat="1" ht="19" customHeight="1" spans="1:7">
      <c r="A10" s="298"/>
      <c r="B10" s="54"/>
      <c r="C10" s="296" t="s">
        <v>63</v>
      </c>
      <c r="D10" s="15">
        <v>1</v>
      </c>
      <c r="E10" s="7">
        <v>135000</v>
      </c>
      <c r="F10" s="153">
        <f t="shared" ref="F10:F22" si="1">SUM(D10*E10)</f>
        <v>135000</v>
      </c>
      <c r="G10" s="305"/>
    </row>
    <row r="11" s="286" customFormat="1" ht="19" customHeight="1" spans="1:7">
      <c r="A11" s="298"/>
      <c r="B11" s="54"/>
      <c r="C11" s="296" t="s">
        <v>60</v>
      </c>
      <c r="D11" s="15">
        <v>1</v>
      </c>
      <c r="E11" s="7">
        <v>20000</v>
      </c>
      <c r="F11" s="153">
        <f t="shared" si="1"/>
        <v>20000</v>
      </c>
      <c r="G11" s="305"/>
    </row>
    <row r="12" s="286" customFormat="1" ht="19" customHeight="1" spans="1:7">
      <c r="A12" s="298"/>
      <c r="B12" s="54"/>
      <c r="C12" s="299" t="s">
        <v>64</v>
      </c>
      <c r="D12" s="15">
        <v>2</v>
      </c>
      <c r="E12" s="7">
        <v>120000</v>
      </c>
      <c r="F12" s="153">
        <f t="shared" si="1"/>
        <v>240000</v>
      </c>
      <c r="G12" s="305"/>
    </row>
    <row r="13" s="286" customFormat="1" ht="19" customHeight="1" spans="1:7">
      <c r="A13" s="237"/>
      <c r="B13" s="20"/>
      <c r="C13" s="296" t="s">
        <v>65</v>
      </c>
      <c r="D13" s="15">
        <v>1</v>
      </c>
      <c r="E13" s="7">
        <v>125000</v>
      </c>
      <c r="F13" s="153">
        <f t="shared" si="1"/>
        <v>125000</v>
      </c>
      <c r="G13" s="306"/>
    </row>
    <row r="14" s="286" customFormat="1" ht="19" customHeight="1" spans="1:7">
      <c r="A14" s="236">
        <v>74191</v>
      </c>
      <c r="B14" s="18">
        <v>45995</v>
      </c>
      <c r="C14" s="296" t="s">
        <v>59</v>
      </c>
      <c r="D14" s="15">
        <v>6</v>
      </c>
      <c r="E14" s="7">
        <v>8000</v>
      </c>
      <c r="F14" s="153">
        <f t="shared" si="1"/>
        <v>48000</v>
      </c>
      <c r="G14" s="304">
        <f>SUM(F14:F15)</f>
        <v>92000</v>
      </c>
    </row>
    <row r="15" s="286" customFormat="1" ht="19" customHeight="1" spans="1:7">
      <c r="A15" s="237"/>
      <c r="B15" s="20"/>
      <c r="C15" s="299" t="s">
        <v>61</v>
      </c>
      <c r="D15" s="15">
        <v>2</v>
      </c>
      <c r="E15" s="7">
        <v>22000</v>
      </c>
      <c r="F15" s="153">
        <f t="shared" si="1"/>
        <v>44000</v>
      </c>
      <c r="G15" s="306"/>
    </row>
    <row r="16" s="286" customFormat="1" ht="19" customHeight="1" spans="1:7">
      <c r="A16" s="236">
        <v>74321</v>
      </c>
      <c r="B16" s="18">
        <v>45997</v>
      </c>
      <c r="C16" s="299" t="s">
        <v>60</v>
      </c>
      <c r="D16" s="15">
        <v>2</v>
      </c>
      <c r="E16" s="7">
        <v>20000</v>
      </c>
      <c r="F16" s="153">
        <f t="shared" si="1"/>
        <v>40000</v>
      </c>
      <c r="G16" s="304">
        <f>SUM(F16:F18)</f>
        <v>102000</v>
      </c>
    </row>
    <row r="17" s="286" customFormat="1" ht="19" customHeight="1" spans="1:7">
      <c r="A17" s="298"/>
      <c r="B17" s="54"/>
      <c r="C17" s="299" t="s">
        <v>61</v>
      </c>
      <c r="D17" s="15">
        <v>1</v>
      </c>
      <c r="E17" s="7">
        <v>22000</v>
      </c>
      <c r="F17" s="153">
        <f t="shared" si="1"/>
        <v>22000</v>
      </c>
      <c r="G17" s="305"/>
    </row>
    <row r="18" s="286" customFormat="1" ht="19" customHeight="1" spans="1:7">
      <c r="A18" s="237"/>
      <c r="B18" s="20"/>
      <c r="C18" s="299" t="s">
        <v>59</v>
      </c>
      <c r="D18" s="15">
        <v>5</v>
      </c>
      <c r="E18" s="7">
        <v>8000</v>
      </c>
      <c r="F18" s="153">
        <f t="shared" si="1"/>
        <v>40000</v>
      </c>
      <c r="G18" s="306"/>
    </row>
    <row r="19" s="286" customFormat="1" ht="19" customHeight="1" spans="1:7">
      <c r="A19" s="236">
        <v>74387</v>
      </c>
      <c r="B19" s="18">
        <v>45998</v>
      </c>
      <c r="C19" s="296" t="s">
        <v>61</v>
      </c>
      <c r="D19" s="15">
        <v>2</v>
      </c>
      <c r="E19" s="7">
        <v>22000</v>
      </c>
      <c r="F19" s="153">
        <f t="shared" si="1"/>
        <v>44000</v>
      </c>
      <c r="G19" s="304">
        <f>SUM(F19:F23)</f>
        <v>814000</v>
      </c>
    </row>
    <row r="20" s="286" customFormat="1" ht="19" customHeight="1" spans="1:7">
      <c r="A20" s="298"/>
      <c r="B20" s="54"/>
      <c r="C20" s="296" t="s">
        <v>60</v>
      </c>
      <c r="D20" s="15">
        <v>1</v>
      </c>
      <c r="E20" s="7">
        <v>20000</v>
      </c>
      <c r="F20" s="153">
        <f t="shared" si="1"/>
        <v>20000</v>
      </c>
      <c r="G20" s="305"/>
    </row>
    <row r="21" s="286" customFormat="1" ht="19" customHeight="1" spans="1:7">
      <c r="A21" s="298"/>
      <c r="B21" s="54"/>
      <c r="C21" s="296" t="s">
        <v>59</v>
      </c>
      <c r="D21" s="15">
        <v>5</v>
      </c>
      <c r="E21" s="7">
        <v>8000</v>
      </c>
      <c r="F21" s="153">
        <f t="shared" ref="F21:F45" si="2">SUM(D21*E21)</f>
        <v>40000</v>
      </c>
      <c r="G21" s="305"/>
    </row>
    <row r="22" s="286" customFormat="1" ht="19" customHeight="1" spans="1:7">
      <c r="A22" s="298"/>
      <c r="B22" s="54"/>
      <c r="C22" s="296" t="s">
        <v>66</v>
      </c>
      <c r="D22" s="15">
        <v>1</v>
      </c>
      <c r="E22" s="7">
        <v>480000</v>
      </c>
      <c r="F22" s="153">
        <f t="shared" si="2"/>
        <v>480000</v>
      </c>
      <c r="G22" s="305"/>
    </row>
    <row r="23" s="286" customFormat="1" ht="19" customHeight="1" spans="1:7">
      <c r="A23" s="237"/>
      <c r="B23" s="20"/>
      <c r="C23" s="299" t="s">
        <v>67</v>
      </c>
      <c r="D23" s="15">
        <v>2</v>
      </c>
      <c r="E23" s="7">
        <v>115000</v>
      </c>
      <c r="F23" s="153">
        <f t="shared" si="2"/>
        <v>230000</v>
      </c>
      <c r="G23" s="306"/>
    </row>
    <row r="24" s="286" customFormat="1" ht="19" customHeight="1" spans="1:7">
      <c r="A24" s="236">
        <v>74440</v>
      </c>
      <c r="B24" s="18">
        <v>45999</v>
      </c>
      <c r="C24" s="296" t="s">
        <v>68</v>
      </c>
      <c r="D24" s="15">
        <v>1</v>
      </c>
      <c r="E24" s="7">
        <v>125000</v>
      </c>
      <c r="F24" s="153">
        <f t="shared" si="2"/>
        <v>125000</v>
      </c>
      <c r="G24" s="304">
        <f>SUM(F24:F27)</f>
        <v>302000</v>
      </c>
    </row>
    <row r="25" s="286" customFormat="1" ht="19" customHeight="1" spans="1:7">
      <c r="A25" s="298"/>
      <c r="B25" s="54"/>
      <c r="C25" s="296" t="s">
        <v>65</v>
      </c>
      <c r="D25" s="15">
        <v>1</v>
      </c>
      <c r="E25" s="7">
        <v>125000</v>
      </c>
      <c r="F25" s="153">
        <f t="shared" si="2"/>
        <v>125000</v>
      </c>
      <c r="G25" s="305"/>
    </row>
    <row r="26" s="286" customFormat="1" ht="19" customHeight="1" spans="1:7">
      <c r="A26" s="298"/>
      <c r="B26" s="54"/>
      <c r="C26" s="299" t="s">
        <v>60</v>
      </c>
      <c r="D26" s="15">
        <v>1</v>
      </c>
      <c r="E26" s="7">
        <v>20000</v>
      </c>
      <c r="F26" s="153">
        <f t="shared" si="2"/>
        <v>20000</v>
      </c>
      <c r="G26" s="305"/>
    </row>
    <row r="27" s="286" customFormat="1" ht="19" customHeight="1" spans="1:7">
      <c r="A27" s="237"/>
      <c r="B27" s="20"/>
      <c r="C27" s="296" t="s">
        <v>59</v>
      </c>
      <c r="D27" s="15">
        <v>4</v>
      </c>
      <c r="E27" s="7">
        <v>8000</v>
      </c>
      <c r="F27" s="153">
        <f t="shared" si="2"/>
        <v>32000</v>
      </c>
      <c r="G27" s="306"/>
    </row>
    <row r="28" s="286" customFormat="1" ht="19" customHeight="1" spans="1:7">
      <c r="A28" s="236">
        <v>74505</v>
      </c>
      <c r="B28" s="18">
        <v>46000</v>
      </c>
      <c r="C28" s="299" t="s">
        <v>59</v>
      </c>
      <c r="D28" s="15">
        <v>5</v>
      </c>
      <c r="E28" s="7">
        <v>10000</v>
      </c>
      <c r="F28" s="153">
        <f t="shared" si="2"/>
        <v>50000</v>
      </c>
      <c r="G28" s="304">
        <f>SUM(F28:F30)</f>
        <v>92000</v>
      </c>
    </row>
    <row r="29" s="286" customFormat="1" ht="19" customHeight="1" spans="1:7">
      <c r="A29" s="298"/>
      <c r="B29" s="54"/>
      <c r="C29" s="296" t="s">
        <v>60</v>
      </c>
      <c r="D29" s="15">
        <v>1</v>
      </c>
      <c r="E29" s="7">
        <v>20000</v>
      </c>
      <c r="F29" s="153">
        <f t="shared" si="2"/>
        <v>20000</v>
      </c>
      <c r="G29" s="305"/>
    </row>
    <row r="30" s="286" customFormat="1" ht="19" customHeight="1" spans="1:7">
      <c r="A30" s="237"/>
      <c r="B30" s="20"/>
      <c r="C30" s="296" t="s">
        <v>61</v>
      </c>
      <c r="D30" s="15">
        <v>1</v>
      </c>
      <c r="E30" s="7">
        <v>22000</v>
      </c>
      <c r="F30" s="153">
        <f t="shared" si="2"/>
        <v>22000</v>
      </c>
      <c r="G30" s="306"/>
    </row>
    <row r="31" s="286" customFormat="1" ht="19" customHeight="1" spans="1:7">
      <c r="A31" s="70">
        <v>74575</v>
      </c>
      <c r="B31" s="14">
        <v>46001</v>
      </c>
      <c r="C31" s="300" t="s">
        <v>59</v>
      </c>
      <c r="D31" s="15">
        <v>6</v>
      </c>
      <c r="E31" s="7">
        <v>8000</v>
      </c>
      <c r="F31" s="153">
        <f t="shared" si="2"/>
        <v>48000</v>
      </c>
      <c r="G31" s="304">
        <f>SUM(F31:F37)</f>
        <v>705000</v>
      </c>
    </row>
    <row r="32" s="286" customFormat="1" ht="19" customHeight="1" spans="1:7">
      <c r="A32" s="70"/>
      <c r="B32" s="14"/>
      <c r="C32" s="301" t="s">
        <v>60</v>
      </c>
      <c r="D32" s="15">
        <v>1</v>
      </c>
      <c r="E32" s="7">
        <v>20000</v>
      </c>
      <c r="F32" s="153">
        <f t="shared" si="2"/>
        <v>20000</v>
      </c>
      <c r="G32" s="305"/>
    </row>
    <row r="33" s="286" customFormat="1" ht="19" customHeight="1" spans="1:7">
      <c r="A33" s="70"/>
      <c r="B33" s="14"/>
      <c r="C33" s="300" t="s">
        <v>61</v>
      </c>
      <c r="D33" s="15">
        <v>1</v>
      </c>
      <c r="E33" s="7">
        <v>22000</v>
      </c>
      <c r="F33" s="153">
        <f t="shared" si="2"/>
        <v>22000</v>
      </c>
      <c r="G33" s="305"/>
    </row>
    <row r="34" s="286" customFormat="1" ht="19" customHeight="1" spans="1:7">
      <c r="A34" s="70"/>
      <c r="B34" s="14"/>
      <c r="C34" s="300" t="s">
        <v>62</v>
      </c>
      <c r="D34" s="15">
        <v>1</v>
      </c>
      <c r="E34" s="7">
        <v>135000</v>
      </c>
      <c r="F34" s="153">
        <f t="shared" si="2"/>
        <v>135000</v>
      </c>
      <c r="G34" s="305"/>
    </row>
    <row r="35" s="286" customFormat="1" ht="19" customHeight="1" spans="1:7">
      <c r="A35" s="70"/>
      <c r="B35" s="14"/>
      <c r="C35" s="300" t="s">
        <v>65</v>
      </c>
      <c r="D35" s="15">
        <v>1</v>
      </c>
      <c r="E35" s="7">
        <v>125000</v>
      </c>
      <c r="F35" s="153">
        <f t="shared" si="2"/>
        <v>125000</v>
      </c>
      <c r="G35" s="305"/>
    </row>
    <row r="36" s="286" customFormat="1" ht="19" customHeight="1" spans="1:7">
      <c r="A36" s="70"/>
      <c r="B36" s="14"/>
      <c r="C36" s="300" t="s">
        <v>68</v>
      </c>
      <c r="D36" s="15">
        <v>1</v>
      </c>
      <c r="E36" s="7">
        <v>125000</v>
      </c>
      <c r="F36" s="153">
        <f t="shared" si="2"/>
        <v>125000</v>
      </c>
      <c r="G36" s="305"/>
    </row>
    <row r="37" s="286" customFormat="1" ht="19" customHeight="1" spans="1:7">
      <c r="A37" s="70"/>
      <c r="B37" s="14"/>
      <c r="C37" s="300" t="s">
        <v>67</v>
      </c>
      <c r="D37" s="15">
        <v>2</v>
      </c>
      <c r="E37" s="7">
        <v>115000</v>
      </c>
      <c r="F37" s="153">
        <f t="shared" si="2"/>
        <v>230000</v>
      </c>
      <c r="G37" s="306"/>
    </row>
    <row r="38" s="286" customFormat="1" ht="19" customHeight="1" spans="1:7">
      <c r="A38" s="236">
        <v>74644</v>
      </c>
      <c r="B38" s="18">
        <v>46002</v>
      </c>
      <c r="C38" s="296" t="s">
        <v>59</v>
      </c>
      <c r="D38" s="15">
        <v>6</v>
      </c>
      <c r="E38" s="7">
        <v>8000</v>
      </c>
      <c r="F38" s="153">
        <f t="shared" si="2"/>
        <v>48000</v>
      </c>
      <c r="G38" s="304">
        <f>SUM(F38:F40)</f>
        <v>223000</v>
      </c>
    </row>
    <row r="39" s="286" customFormat="1" ht="19" customHeight="1" spans="1:7">
      <c r="A39" s="298"/>
      <c r="B39" s="54"/>
      <c r="C39" s="296" t="s">
        <v>60</v>
      </c>
      <c r="D39" s="15">
        <v>2</v>
      </c>
      <c r="E39" s="7">
        <v>20000</v>
      </c>
      <c r="F39" s="153">
        <f t="shared" si="2"/>
        <v>40000</v>
      </c>
      <c r="G39" s="305"/>
    </row>
    <row r="40" s="286" customFormat="1" ht="19" customHeight="1" spans="1:7">
      <c r="A40" s="298"/>
      <c r="B40" s="54"/>
      <c r="C40" s="296" t="s">
        <v>69</v>
      </c>
      <c r="D40" s="15">
        <v>1</v>
      </c>
      <c r="E40" s="7">
        <v>135000</v>
      </c>
      <c r="F40" s="153">
        <f t="shared" si="2"/>
        <v>135000</v>
      </c>
      <c r="G40" s="306"/>
    </row>
    <row r="41" s="286" customFormat="1" ht="19" customHeight="1" spans="1:7">
      <c r="A41" s="236">
        <v>74702</v>
      </c>
      <c r="B41" s="18">
        <v>46003</v>
      </c>
      <c r="C41" s="296" t="s">
        <v>59</v>
      </c>
      <c r="D41" s="15">
        <v>6</v>
      </c>
      <c r="E41" s="7">
        <v>8000</v>
      </c>
      <c r="F41" s="153">
        <f t="shared" si="2"/>
        <v>48000</v>
      </c>
      <c r="G41" s="304">
        <f>SUM(F41:F45)</f>
        <v>717000</v>
      </c>
    </row>
    <row r="42" s="286" customFormat="1" ht="19" customHeight="1" spans="1:7">
      <c r="A42" s="298"/>
      <c r="B42" s="54"/>
      <c r="C42" s="296" t="s">
        <v>60</v>
      </c>
      <c r="D42" s="15">
        <v>1</v>
      </c>
      <c r="E42" s="7">
        <v>20000</v>
      </c>
      <c r="F42" s="153">
        <f t="shared" si="2"/>
        <v>20000</v>
      </c>
      <c r="G42" s="305"/>
    </row>
    <row r="43" s="286" customFormat="1" ht="19" customHeight="1" spans="1:7">
      <c r="A43" s="298"/>
      <c r="B43" s="54"/>
      <c r="C43" s="296" t="s">
        <v>61</v>
      </c>
      <c r="D43" s="15">
        <v>2</v>
      </c>
      <c r="E43" s="7">
        <v>22000</v>
      </c>
      <c r="F43" s="153">
        <f t="shared" si="2"/>
        <v>44000</v>
      </c>
      <c r="G43" s="305"/>
    </row>
    <row r="44" s="286" customFormat="1" ht="19" customHeight="1" spans="1:7">
      <c r="A44" s="298"/>
      <c r="B44" s="54"/>
      <c r="C44" s="296" t="s">
        <v>66</v>
      </c>
      <c r="D44" s="15">
        <v>1</v>
      </c>
      <c r="E44" s="7">
        <v>480000</v>
      </c>
      <c r="F44" s="153">
        <f t="shared" si="2"/>
        <v>480000</v>
      </c>
      <c r="G44" s="305"/>
    </row>
    <row r="45" s="286" customFormat="1" ht="19" customHeight="1" spans="1:7">
      <c r="A45" s="237"/>
      <c r="B45" s="20"/>
      <c r="C45" s="296" t="s">
        <v>65</v>
      </c>
      <c r="D45" s="15">
        <v>1</v>
      </c>
      <c r="E45" s="7">
        <v>125000</v>
      </c>
      <c r="F45" s="153">
        <f t="shared" ref="F45:F71" si="3">SUM(D45*E45)</f>
        <v>125000</v>
      </c>
      <c r="G45" s="306"/>
    </row>
    <row r="46" s="286" customFormat="1" ht="19" customHeight="1" spans="1:7">
      <c r="A46" s="236">
        <v>74764</v>
      </c>
      <c r="B46" s="18">
        <v>46004</v>
      </c>
      <c r="C46" s="296" t="s">
        <v>60</v>
      </c>
      <c r="D46" s="15">
        <v>1</v>
      </c>
      <c r="E46" s="7">
        <v>20000</v>
      </c>
      <c r="F46" s="153">
        <f t="shared" si="3"/>
        <v>20000</v>
      </c>
      <c r="G46" s="304">
        <f>SUM(F46:F47)</f>
        <v>68000</v>
      </c>
    </row>
    <row r="47" s="286" customFormat="1" ht="19" customHeight="1" spans="1:7">
      <c r="A47" s="237"/>
      <c r="B47" s="20"/>
      <c r="C47" s="296" t="s">
        <v>59</v>
      </c>
      <c r="D47" s="15">
        <v>6</v>
      </c>
      <c r="E47" s="7">
        <v>8000</v>
      </c>
      <c r="F47" s="153">
        <f t="shared" si="3"/>
        <v>48000</v>
      </c>
      <c r="G47" s="306"/>
    </row>
    <row r="48" s="286" customFormat="1" ht="19" customHeight="1" spans="1:7">
      <c r="A48" s="236">
        <v>74836</v>
      </c>
      <c r="B48" s="18">
        <v>46005</v>
      </c>
      <c r="C48" s="296" t="s">
        <v>59</v>
      </c>
      <c r="D48" s="15">
        <v>5</v>
      </c>
      <c r="E48" s="7">
        <v>8000</v>
      </c>
      <c r="F48" s="153">
        <f t="shared" si="3"/>
        <v>40000</v>
      </c>
      <c r="G48" s="304">
        <f>SUM(F48:F50)</f>
        <v>82000</v>
      </c>
    </row>
    <row r="49" s="286" customFormat="1" ht="19" customHeight="1" spans="1:7">
      <c r="A49" s="298"/>
      <c r="B49" s="54"/>
      <c r="C49" s="296" t="s">
        <v>60</v>
      </c>
      <c r="D49" s="15">
        <v>1</v>
      </c>
      <c r="E49" s="7">
        <v>20000</v>
      </c>
      <c r="F49" s="153">
        <f t="shared" si="3"/>
        <v>20000</v>
      </c>
      <c r="G49" s="305"/>
    </row>
    <row r="50" s="286" customFormat="1" ht="19" customHeight="1" spans="1:7">
      <c r="A50" s="237"/>
      <c r="B50" s="20"/>
      <c r="C50" s="296" t="s">
        <v>61</v>
      </c>
      <c r="D50" s="15">
        <v>1</v>
      </c>
      <c r="E50" s="7">
        <v>22000</v>
      </c>
      <c r="F50" s="153">
        <f t="shared" si="3"/>
        <v>22000</v>
      </c>
      <c r="G50" s="306"/>
    </row>
    <row r="51" s="286" customFormat="1" ht="19" customHeight="1" spans="1:7">
      <c r="A51" s="236">
        <v>74890</v>
      </c>
      <c r="B51" s="18">
        <v>46006</v>
      </c>
      <c r="C51" s="296" t="s">
        <v>59</v>
      </c>
      <c r="D51" s="15">
        <v>6</v>
      </c>
      <c r="E51" s="7">
        <v>8000</v>
      </c>
      <c r="F51" s="153">
        <f t="shared" si="3"/>
        <v>48000</v>
      </c>
      <c r="G51" s="304">
        <f>SUM(F51:F55)</f>
        <v>455000</v>
      </c>
    </row>
    <row r="52" s="286" customFormat="1" ht="19" customHeight="1" spans="1:7">
      <c r="A52" s="298"/>
      <c r="B52" s="54"/>
      <c r="C52" s="296" t="s">
        <v>60</v>
      </c>
      <c r="D52" s="15">
        <v>1</v>
      </c>
      <c r="E52" s="7">
        <v>20000</v>
      </c>
      <c r="F52" s="153">
        <f t="shared" si="3"/>
        <v>20000</v>
      </c>
      <c r="G52" s="305"/>
    </row>
    <row r="53" s="286" customFormat="1" ht="19" customHeight="1" spans="1:7">
      <c r="A53" s="298"/>
      <c r="B53" s="54"/>
      <c r="C53" s="296" t="s">
        <v>61</v>
      </c>
      <c r="D53" s="15">
        <v>1</v>
      </c>
      <c r="E53" s="7">
        <v>22000</v>
      </c>
      <c r="F53" s="153">
        <f t="shared" si="3"/>
        <v>22000</v>
      </c>
      <c r="G53" s="305"/>
    </row>
    <row r="54" s="286" customFormat="1" ht="19" customHeight="1" spans="1:7">
      <c r="A54" s="298"/>
      <c r="B54" s="54"/>
      <c r="C54" s="296" t="s">
        <v>70</v>
      </c>
      <c r="D54" s="15">
        <v>1</v>
      </c>
      <c r="E54" s="7">
        <v>125000</v>
      </c>
      <c r="F54" s="153">
        <f t="shared" si="3"/>
        <v>125000</v>
      </c>
      <c r="G54" s="305"/>
    </row>
    <row r="55" s="286" customFormat="1" ht="19" customHeight="1" spans="1:7">
      <c r="A55" s="237"/>
      <c r="B55" s="20"/>
      <c r="C55" s="302" t="s">
        <v>64</v>
      </c>
      <c r="D55" s="297">
        <v>2</v>
      </c>
      <c r="E55" s="27">
        <v>120000</v>
      </c>
      <c r="F55" s="153">
        <f t="shared" si="3"/>
        <v>240000</v>
      </c>
      <c r="G55" s="306"/>
    </row>
    <row r="56" s="286" customFormat="1" ht="19" customHeight="1" spans="1:7">
      <c r="A56" s="70">
        <v>74965</v>
      </c>
      <c r="B56" s="14">
        <v>46007</v>
      </c>
      <c r="C56" s="296" t="s">
        <v>59</v>
      </c>
      <c r="D56" s="15">
        <v>5</v>
      </c>
      <c r="E56" s="7">
        <v>8000</v>
      </c>
      <c r="F56" s="153">
        <f t="shared" si="3"/>
        <v>40000</v>
      </c>
      <c r="G56" s="304">
        <f>SUM(F56:F60)</f>
        <v>709000</v>
      </c>
    </row>
    <row r="57" s="286" customFormat="1" spans="1:7">
      <c r="A57" s="70"/>
      <c r="B57" s="14"/>
      <c r="C57" s="296" t="s">
        <v>60</v>
      </c>
      <c r="D57" s="15">
        <v>1</v>
      </c>
      <c r="E57" s="7">
        <v>20000</v>
      </c>
      <c r="F57" s="153">
        <f t="shared" si="3"/>
        <v>20000</v>
      </c>
      <c r="G57" s="305"/>
    </row>
    <row r="58" s="286" customFormat="1" spans="1:7">
      <c r="A58" s="70"/>
      <c r="B58" s="14"/>
      <c r="C58" s="296" t="s">
        <v>61</v>
      </c>
      <c r="D58" s="15">
        <v>2</v>
      </c>
      <c r="E58" s="7">
        <v>22000</v>
      </c>
      <c r="F58" s="153">
        <f t="shared" si="3"/>
        <v>44000</v>
      </c>
      <c r="G58" s="305"/>
    </row>
    <row r="59" s="286" customFormat="1" spans="1:7">
      <c r="A59" s="70"/>
      <c r="B59" s="14"/>
      <c r="C59" s="296" t="s">
        <v>66</v>
      </c>
      <c r="D59" s="15">
        <v>1</v>
      </c>
      <c r="E59" s="7">
        <v>480000</v>
      </c>
      <c r="F59" s="153">
        <f t="shared" si="3"/>
        <v>480000</v>
      </c>
      <c r="G59" s="305"/>
    </row>
    <row r="60" s="286" customFormat="1" spans="1:7">
      <c r="A60" s="70"/>
      <c r="B60" s="14"/>
      <c r="C60" s="296" t="s">
        <v>65</v>
      </c>
      <c r="D60" s="15">
        <v>1</v>
      </c>
      <c r="E60" s="7">
        <v>125000</v>
      </c>
      <c r="F60" s="153">
        <f t="shared" si="3"/>
        <v>125000</v>
      </c>
      <c r="G60" s="306"/>
    </row>
    <row r="61" s="286" customFormat="1" spans="1:7">
      <c r="A61" s="236">
        <v>75010</v>
      </c>
      <c r="B61" s="14">
        <v>46008</v>
      </c>
      <c r="C61" s="296" t="s">
        <v>59</v>
      </c>
      <c r="D61" s="15">
        <v>6</v>
      </c>
      <c r="E61" s="7">
        <v>8000</v>
      </c>
      <c r="F61" s="153">
        <f t="shared" si="3"/>
        <v>48000</v>
      </c>
      <c r="G61" s="304">
        <f>SUM(F61:F65)</f>
        <v>495000</v>
      </c>
    </row>
    <row r="62" s="286" customFormat="1" spans="1:7">
      <c r="A62" s="298"/>
      <c r="B62" s="14"/>
      <c r="C62" s="296" t="s">
        <v>60</v>
      </c>
      <c r="D62" s="15">
        <v>1</v>
      </c>
      <c r="E62" s="7">
        <v>20000</v>
      </c>
      <c r="F62" s="153">
        <f t="shared" si="3"/>
        <v>20000</v>
      </c>
      <c r="G62" s="305"/>
    </row>
    <row r="63" s="286" customFormat="1" spans="1:7">
      <c r="A63" s="298"/>
      <c r="B63" s="14"/>
      <c r="C63" s="296" t="s">
        <v>61</v>
      </c>
      <c r="D63" s="15">
        <v>1</v>
      </c>
      <c r="E63" s="7">
        <v>22000</v>
      </c>
      <c r="F63" s="153">
        <f t="shared" si="3"/>
        <v>22000</v>
      </c>
      <c r="G63" s="305"/>
    </row>
    <row r="64" s="286" customFormat="1" spans="1:7">
      <c r="A64" s="298"/>
      <c r="B64" s="14"/>
      <c r="C64" s="296" t="s">
        <v>62</v>
      </c>
      <c r="D64" s="15">
        <v>1</v>
      </c>
      <c r="E64" s="7">
        <v>135000</v>
      </c>
      <c r="F64" s="153">
        <f t="shared" si="3"/>
        <v>135000</v>
      </c>
      <c r="G64" s="305"/>
    </row>
    <row r="65" s="286" customFormat="1" spans="1:7">
      <c r="A65" s="237"/>
      <c r="B65" s="14"/>
      <c r="C65" s="296" t="s">
        <v>64</v>
      </c>
      <c r="D65" s="15">
        <v>2</v>
      </c>
      <c r="E65" s="7">
        <v>135000</v>
      </c>
      <c r="F65" s="153">
        <f t="shared" si="3"/>
        <v>270000</v>
      </c>
      <c r="G65" s="306"/>
    </row>
    <row r="66" s="286" customFormat="1" spans="1:7">
      <c r="A66" s="236">
        <v>75080</v>
      </c>
      <c r="B66" s="18">
        <v>46009</v>
      </c>
      <c r="C66" s="296" t="s">
        <v>59</v>
      </c>
      <c r="D66" s="15">
        <v>6</v>
      </c>
      <c r="E66" s="7">
        <v>8000</v>
      </c>
      <c r="F66" s="153">
        <f t="shared" si="3"/>
        <v>48000</v>
      </c>
      <c r="G66" s="304">
        <f>SUM(F66:F68)</f>
        <v>90000</v>
      </c>
    </row>
    <row r="67" s="286" customFormat="1" spans="1:8">
      <c r="A67" s="298"/>
      <c r="B67" s="54"/>
      <c r="C67" s="296" t="s">
        <v>60</v>
      </c>
      <c r="D67" s="15">
        <v>1</v>
      </c>
      <c r="E67" s="7">
        <v>20000</v>
      </c>
      <c r="F67" s="153">
        <f t="shared" si="3"/>
        <v>20000</v>
      </c>
      <c r="G67" s="305"/>
      <c r="H67" s="317"/>
    </row>
    <row r="68" s="286" customFormat="1" ht="17.6" spans="1:14">
      <c r="A68" s="237"/>
      <c r="B68" s="20"/>
      <c r="C68" s="296" t="s">
        <v>61</v>
      </c>
      <c r="D68" s="15">
        <v>1</v>
      </c>
      <c r="E68" s="7">
        <v>22000</v>
      </c>
      <c r="F68" s="153">
        <f t="shared" si="3"/>
        <v>22000</v>
      </c>
      <c r="G68" s="307"/>
      <c r="H68" s="317"/>
      <c r="I68" s="328"/>
      <c r="J68" s="329"/>
      <c r="K68" s="330"/>
      <c r="L68" s="331"/>
      <c r="M68" s="331"/>
      <c r="N68" s="333"/>
    </row>
    <row r="69" s="286" customFormat="1" ht="17.6" spans="1:14">
      <c r="A69" s="236">
        <v>75123</v>
      </c>
      <c r="B69" s="18">
        <v>46010</v>
      </c>
      <c r="C69" s="296" t="s">
        <v>69</v>
      </c>
      <c r="D69" s="15">
        <v>1</v>
      </c>
      <c r="E69" s="7">
        <v>135000</v>
      </c>
      <c r="F69" s="153">
        <f t="shared" si="3"/>
        <v>135000</v>
      </c>
      <c r="G69" s="304">
        <f>SUM(F69:F72)</f>
        <v>209000</v>
      </c>
      <c r="I69" s="332"/>
      <c r="J69" s="329"/>
      <c r="K69" s="330"/>
      <c r="L69" s="331"/>
      <c r="M69" s="331"/>
      <c r="N69" s="331"/>
    </row>
    <row r="70" s="286" customFormat="1" ht="17.6" spans="1:14">
      <c r="A70" s="298"/>
      <c r="B70" s="54"/>
      <c r="C70" s="296" t="s">
        <v>60</v>
      </c>
      <c r="D70" s="15">
        <v>1</v>
      </c>
      <c r="E70" s="7">
        <v>20000</v>
      </c>
      <c r="F70" s="153">
        <f t="shared" si="3"/>
        <v>20000</v>
      </c>
      <c r="G70" s="305"/>
      <c r="I70" s="332"/>
      <c r="J70" s="329"/>
      <c r="K70" s="330"/>
      <c r="L70" s="331"/>
      <c r="M70" s="331"/>
      <c r="N70" s="331"/>
    </row>
    <row r="71" s="286" customFormat="1" ht="17.6" spans="1:14">
      <c r="A71" s="298"/>
      <c r="B71" s="54"/>
      <c r="C71" s="296" t="s">
        <v>61</v>
      </c>
      <c r="D71" s="15">
        <v>1</v>
      </c>
      <c r="E71" s="7">
        <v>22000</v>
      </c>
      <c r="F71" s="153">
        <f t="shared" si="3"/>
        <v>22000</v>
      </c>
      <c r="G71" s="305"/>
      <c r="I71" s="332"/>
      <c r="J71" s="329"/>
      <c r="K71" s="330"/>
      <c r="L71" s="331"/>
      <c r="M71" s="331"/>
      <c r="N71" s="331"/>
    </row>
    <row r="72" s="286" customFormat="1" spans="1:7">
      <c r="A72" s="237"/>
      <c r="B72" s="20"/>
      <c r="C72" s="308" t="s">
        <v>59</v>
      </c>
      <c r="D72" s="15">
        <v>4</v>
      </c>
      <c r="E72" s="153">
        <v>8000</v>
      </c>
      <c r="F72" s="153">
        <f t="shared" ref="F72:F85" si="4">D72*E72</f>
        <v>32000</v>
      </c>
      <c r="G72" s="306"/>
    </row>
    <row r="73" s="286" customFormat="1" spans="1:7">
      <c r="A73" s="236">
        <v>75194</v>
      </c>
      <c r="B73" s="18">
        <v>46011</v>
      </c>
      <c r="C73" s="308" t="s">
        <v>61</v>
      </c>
      <c r="D73" s="15">
        <v>1</v>
      </c>
      <c r="E73" s="153">
        <v>22000</v>
      </c>
      <c r="F73" s="153">
        <f t="shared" si="4"/>
        <v>22000</v>
      </c>
      <c r="G73" s="304">
        <f>SUM(F73:F75)</f>
        <v>197000</v>
      </c>
    </row>
    <row r="74" s="286" customFormat="1" spans="1:7">
      <c r="A74" s="298"/>
      <c r="B74" s="54"/>
      <c r="C74" s="308" t="s">
        <v>59</v>
      </c>
      <c r="D74" s="15">
        <v>5</v>
      </c>
      <c r="E74" s="153">
        <v>10000</v>
      </c>
      <c r="F74" s="153">
        <f t="shared" si="4"/>
        <v>50000</v>
      </c>
      <c r="G74" s="305"/>
    </row>
    <row r="75" s="286" customFormat="1" spans="1:7">
      <c r="A75" s="237"/>
      <c r="B75" s="20"/>
      <c r="C75" s="308" t="s">
        <v>65</v>
      </c>
      <c r="D75" s="15">
        <v>1</v>
      </c>
      <c r="E75" s="153">
        <v>125000</v>
      </c>
      <c r="F75" s="153">
        <f t="shared" si="4"/>
        <v>125000</v>
      </c>
      <c r="G75" s="306"/>
    </row>
    <row r="76" s="286" customFormat="1" spans="1:7">
      <c r="A76" s="236">
        <v>75306</v>
      </c>
      <c r="B76" s="309">
        <v>46012</v>
      </c>
      <c r="C76" s="4" t="s">
        <v>59</v>
      </c>
      <c r="D76" s="310">
        <v>5</v>
      </c>
      <c r="E76" s="4">
        <v>8000</v>
      </c>
      <c r="F76" s="153">
        <f t="shared" si="4"/>
        <v>40000</v>
      </c>
      <c r="G76" s="318">
        <f>SUM(F76:F78)</f>
        <v>540000</v>
      </c>
    </row>
    <row r="77" s="286" customFormat="1" spans="1:7">
      <c r="A77" s="298"/>
      <c r="B77" s="311"/>
      <c r="C77" s="4" t="s">
        <v>60</v>
      </c>
      <c r="D77" s="310">
        <v>1</v>
      </c>
      <c r="E77" s="4">
        <v>20000</v>
      </c>
      <c r="F77" s="153">
        <f t="shared" si="4"/>
        <v>20000</v>
      </c>
      <c r="G77" s="319"/>
    </row>
    <row r="78" s="286" customFormat="1" spans="1:7">
      <c r="A78" s="237"/>
      <c r="B78" s="312"/>
      <c r="C78" s="4" t="s">
        <v>66</v>
      </c>
      <c r="D78" s="310">
        <v>1</v>
      </c>
      <c r="E78" s="4">
        <v>480000</v>
      </c>
      <c r="F78" s="153">
        <f t="shared" si="4"/>
        <v>480000</v>
      </c>
      <c r="G78" s="320"/>
    </row>
    <row r="79" s="286" customFormat="1" spans="1:7">
      <c r="A79" s="236">
        <v>75306</v>
      </c>
      <c r="B79" s="309">
        <v>46013</v>
      </c>
      <c r="C79" s="4" t="s">
        <v>59</v>
      </c>
      <c r="D79" s="310">
        <v>6</v>
      </c>
      <c r="E79" s="4">
        <v>8000</v>
      </c>
      <c r="F79" s="153">
        <f t="shared" si="4"/>
        <v>48000</v>
      </c>
      <c r="G79" s="321">
        <f>SUM(F79:F83)</f>
        <v>357000</v>
      </c>
    </row>
    <row r="80" s="286" customFormat="1" spans="1:7">
      <c r="A80" s="298"/>
      <c r="B80" s="311"/>
      <c r="C80" s="4" t="s">
        <v>60</v>
      </c>
      <c r="D80" s="310">
        <v>1</v>
      </c>
      <c r="E80" s="4">
        <v>20000</v>
      </c>
      <c r="F80" s="153">
        <f t="shared" si="4"/>
        <v>20000</v>
      </c>
      <c r="G80" s="319"/>
    </row>
    <row r="81" s="286" customFormat="1" spans="1:7">
      <c r="A81" s="298"/>
      <c r="B81" s="311"/>
      <c r="C81" s="4" t="s">
        <v>61</v>
      </c>
      <c r="D81" s="310">
        <v>2</v>
      </c>
      <c r="E81" s="4">
        <v>22000</v>
      </c>
      <c r="F81" s="153">
        <f t="shared" si="4"/>
        <v>44000</v>
      </c>
      <c r="G81" s="319"/>
    </row>
    <row r="82" s="286" customFormat="1" spans="1:7">
      <c r="A82" s="298"/>
      <c r="B82" s="311"/>
      <c r="C82" s="4" t="s">
        <v>64</v>
      </c>
      <c r="D82" s="310">
        <v>1</v>
      </c>
      <c r="E82" s="4">
        <v>120000</v>
      </c>
      <c r="F82" s="153">
        <f t="shared" si="4"/>
        <v>120000</v>
      </c>
      <c r="G82" s="319"/>
    </row>
    <row r="83" s="286" customFormat="1" spans="1:7">
      <c r="A83" s="237"/>
      <c r="B83" s="312"/>
      <c r="C83" s="4" t="s">
        <v>68</v>
      </c>
      <c r="D83" s="310">
        <v>1</v>
      </c>
      <c r="E83" s="4">
        <v>125000</v>
      </c>
      <c r="F83" s="153">
        <f t="shared" si="4"/>
        <v>125000</v>
      </c>
      <c r="G83" s="320"/>
    </row>
    <row r="84" s="286" customFormat="1" spans="1:7">
      <c r="A84" s="236">
        <v>75383</v>
      </c>
      <c r="B84" s="309">
        <v>46014</v>
      </c>
      <c r="C84" s="4" t="s">
        <v>59</v>
      </c>
      <c r="D84" s="310">
        <v>3</v>
      </c>
      <c r="E84" s="4">
        <v>8000</v>
      </c>
      <c r="F84" s="153">
        <f t="shared" si="4"/>
        <v>24000</v>
      </c>
      <c r="G84" s="318">
        <f>SUM(F84:F86)</f>
        <v>66000</v>
      </c>
    </row>
    <row r="85" s="286" customFormat="1" spans="1:7">
      <c r="A85" s="298"/>
      <c r="B85" s="311"/>
      <c r="C85" s="4" t="s">
        <v>60</v>
      </c>
      <c r="D85" s="310">
        <v>1</v>
      </c>
      <c r="E85" s="4">
        <v>20000</v>
      </c>
      <c r="F85" s="153">
        <f t="shared" si="4"/>
        <v>20000</v>
      </c>
      <c r="G85" s="319"/>
    </row>
    <row r="86" s="286" customFormat="1" spans="1:7">
      <c r="A86" s="237"/>
      <c r="B86" s="313"/>
      <c r="C86" s="308" t="s">
        <v>61</v>
      </c>
      <c r="D86" s="15">
        <v>1</v>
      </c>
      <c r="E86" s="153">
        <v>22000</v>
      </c>
      <c r="F86" s="153">
        <f t="shared" ref="F86:F92" si="5">D86*E86</f>
        <v>22000</v>
      </c>
      <c r="G86" s="322"/>
    </row>
    <row r="87" s="286" customFormat="1" spans="1:7">
      <c r="A87" s="236">
        <v>75743</v>
      </c>
      <c r="B87" s="18">
        <v>46019</v>
      </c>
      <c r="C87" s="308" t="s">
        <v>59</v>
      </c>
      <c r="D87" s="15">
        <v>6</v>
      </c>
      <c r="E87" s="153">
        <v>8000</v>
      </c>
      <c r="F87" s="153">
        <f t="shared" si="5"/>
        <v>48000</v>
      </c>
      <c r="G87" s="304">
        <f>SUM(F87:F93)</f>
        <v>930000</v>
      </c>
    </row>
    <row r="88" s="286" customFormat="1" spans="1:7">
      <c r="A88" s="298"/>
      <c r="B88" s="54"/>
      <c r="C88" s="308" t="s">
        <v>60</v>
      </c>
      <c r="D88" s="15">
        <v>1</v>
      </c>
      <c r="E88" s="153">
        <v>20000</v>
      </c>
      <c r="F88" s="153">
        <f t="shared" si="5"/>
        <v>20000</v>
      </c>
      <c r="G88" s="305"/>
    </row>
    <row r="89" s="286" customFormat="1" spans="1:7">
      <c r="A89" s="298"/>
      <c r="B89" s="54"/>
      <c r="C89" s="308" t="s">
        <v>61</v>
      </c>
      <c r="D89" s="15">
        <v>1</v>
      </c>
      <c r="E89" s="153">
        <v>22000</v>
      </c>
      <c r="F89" s="153">
        <f t="shared" si="5"/>
        <v>22000</v>
      </c>
      <c r="G89" s="305"/>
    </row>
    <row r="90" s="286" customFormat="1" spans="1:7">
      <c r="A90" s="298"/>
      <c r="B90" s="54"/>
      <c r="C90" s="308" t="s">
        <v>65</v>
      </c>
      <c r="D90" s="15">
        <v>1</v>
      </c>
      <c r="E90" s="153">
        <v>125000</v>
      </c>
      <c r="F90" s="153">
        <f t="shared" si="5"/>
        <v>125000</v>
      </c>
      <c r="G90" s="305"/>
    </row>
    <row r="91" s="286" customFormat="1" spans="1:7">
      <c r="A91" s="298"/>
      <c r="B91" s="54"/>
      <c r="C91" s="308" t="s">
        <v>64</v>
      </c>
      <c r="D91" s="15">
        <v>1</v>
      </c>
      <c r="E91" s="153">
        <v>120000</v>
      </c>
      <c r="F91" s="153">
        <f t="shared" si="5"/>
        <v>120000</v>
      </c>
      <c r="G91" s="305"/>
    </row>
    <row r="92" s="286" customFormat="1" spans="1:7">
      <c r="A92" s="298"/>
      <c r="B92" s="54"/>
      <c r="C92" s="308" t="s">
        <v>67</v>
      </c>
      <c r="D92" s="15">
        <v>4</v>
      </c>
      <c r="E92" s="153">
        <v>115000</v>
      </c>
      <c r="F92" s="153">
        <f t="shared" si="5"/>
        <v>460000</v>
      </c>
      <c r="G92" s="305"/>
    </row>
    <row r="93" s="286" customFormat="1" spans="1:7">
      <c r="A93" s="237"/>
      <c r="B93" s="20"/>
      <c r="C93" s="308" t="s">
        <v>69</v>
      </c>
      <c r="D93" s="15">
        <v>1</v>
      </c>
      <c r="E93" s="153">
        <v>135000</v>
      </c>
      <c r="F93" s="153">
        <f t="shared" ref="F93:F113" si="6">D93*E93</f>
        <v>135000</v>
      </c>
      <c r="G93" s="306"/>
    </row>
    <row r="94" s="286" customFormat="1" spans="1:7">
      <c r="A94" s="253">
        <v>75808</v>
      </c>
      <c r="B94" s="139">
        <v>46020</v>
      </c>
      <c r="C94" s="308" t="s">
        <v>59</v>
      </c>
      <c r="D94" s="15">
        <v>6</v>
      </c>
      <c r="E94" s="153">
        <v>10000</v>
      </c>
      <c r="F94" s="153">
        <f t="shared" si="6"/>
        <v>60000</v>
      </c>
      <c r="G94" s="323">
        <f>SUM(F94:F97)</f>
        <v>332000</v>
      </c>
    </row>
    <row r="95" s="286" customFormat="1" spans="1:7">
      <c r="A95" s="314"/>
      <c r="B95" s="148"/>
      <c r="C95" s="308" t="s">
        <v>60</v>
      </c>
      <c r="D95" s="15">
        <v>1</v>
      </c>
      <c r="E95" s="153">
        <v>20000</v>
      </c>
      <c r="F95" s="153">
        <f t="shared" si="6"/>
        <v>20000</v>
      </c>
      <c r="G95" s="324"/>
    </row>
    <row r="96" s="286" customFormat="1" spans="1:7">
      <c r="A96" s="314"/>
      <c r="B96" s="148"/>
      <c r="C96" s="308" t="s">
        <v>61</v>
      </c>
      <c r="D96" s="15">
        <v>1</v>
      </c>
      <c r="E96" s="153">
        <v>22000</v>
      </c>
      <c r="F96" s="153">
        <f t="shared" si="6"/>
        <v>22000</v>
      </c>
      <c r="G96" s="324"/>
    </row>
    <row r="97" s="286" customFormat="1" spans="1:7">
      <c r="A97" s="255"/>
      <c r="B97" s="141"/>
      <c r="C97" s="308" t="s">
        <v>67</v>
      </c>
      <c r="D97" s="15">
        <v>2</v>
      </c>
      <c r="E97" s="153">
        <v>115000</v>
      </c>
      <c r="F97" s="153">
        <f t="shared" si="6"/>
        <v>230000</v>
      </c>
      <c r="G97" s="325"/>
    </row>
    <row r="98" s="286" customFormat="1" spans="1:7">
      <c r="A98" s="253">
        <v>75894</v>
      </c>
      <c r="B98" s="139">
        <v>46021</v>
      </c>
      <c r="C98" s="308" t="s">
        <v>59</v>
      </c>
      <c r="D98" s="15">
        <v>8</v>
      </c>
      <c r="E98" s="153">
        <v>8000</v>
      </c>
      <c r="F98" s="153">
        <f t="shared" si="6"/>
        <v>64000</v>
      </c>
      <c r="G98" s="323">
        <f>SUM(F98:F103)</f>
        <v>596000</v>
      </c>
    </row>
    <row r="99" s="286" customFormat="1" spans="1:7">
      <c r="A99" s="314"/>
      <c r="B99" s="148"/>
      <c r="C99" s="308" t="s">
        <v>60</v>
      </c>
      <c r="D99" s="15">
        <v>1</v>
      </c>
      <c r="E99" s="153">
        <v>20000</v>
      </c>
      <c r="F99" s="153">
        <f t="shared" si="6"/>
        <v>20000</v>
      </c>
      <c r="G99" s="324"/>
    </row>
    <row r="100" s="286" customFormat="1" spans="1:7">
      <c r="A100" s="314"/>
      <c r="B100" s="148"/>
      <c r="C100" s="308" t="s">
        <v>61</v>
      </c>
      <c r="D100" s="15">
        <v>1</v>
      </c>
      <c r="E100" s="153">
        <v>22000</v>
      </c>
      <c r="F100" s="153">
        <f t="shared" si="6"/>
        <v>22000</v>
      </c>
      <c r="G100" s="324"/>
    </row>
    <row r="101" s="286" customFormat="1" spans="1:7">
      <c r="A101" s="314"/>
      <c r="B101" s="148"/>
      <c r="C101" s="308" t="s">
        <v>62</v>
      </c>
      <c r="D101" s="15">
        <v>1</v>
      </c>
      <c r="E101" s="153">
        <v>135000</v>
      </c>
      <c r="F101" s="153">
        <f t="shared" si="6"/>
        <v>135000</v>
      </c>
      <c r="G101" s="324"/>
    </row>
    <row r="102" s="286" customFormat="1" spans="1:7">
      <c r="A102" s="314"/>
      <c r="B102" s="148"/>
      <c r="C102" s="308" t="s">
        <v>65</v>
      </c>
      <c r="D102" s="15">
        <v>1</v>
      </c>
      <c r="E102" s="153">
        <v>125000</v>
      </c>
      <c r="F102" s="153">
        <f t="shared" si="6"/>
        <v>125000</v>
      </c>
      <c r="G102" s="324"/>
    </row>
    <row r="103" s="286" customFormat="1" spans="1:7">
      <c r="A103" s="255"/>
      <c r="B103" s="141"/>
      <c r="C103" s="308" t="s">
        <v>67</v>
      </c>
      <c r="D103" s="15">
        <v>2</v>
      </c>
      <c r="E103" s="153">
        <v>115000</v>
      </c>
      <c r="F103" s="153">
        <f t="shared" si="6"/>
        <v>230000</v>
      </c>
      <c r="G103" s="325"/>
    </row>
    <row r="104" s="286" customFormat="1" spans="1:7">
      <c r="A104" s="253">
        <v>75973</v>
      </c>
      <c r="B104" s="139">
        <v>46022</v>
      </c>
      <c r="C104" s="308" t="s">
        <v>60</v>
      </c>
      <c r="D104" s="15">
        <v>2</v>
      </c>
      <c r="E104" s="153">
        <v>20000</v>
      </c>
      <c r="F104" s="153">
        <f t="shared" si="6"/>
        <v>40000</v>
      </c>
      <c r="G104" s="323">
        <f>SUM(F104:F109)</f>
        <v>1466000</v>
      </c>
    </row>
    <row r="105" s="286" customFormat="1" spans="1:7">
      <c r="A105" s="314"/>
      <c r="B105" s="148"/>
      <c r="C105" s="308" t="s">
        <v>61</v>
      </c>
      <c r="D105" s="15">
        <v>3</v>
      </c>
      <c r="E105" s="153">
        <v>22000</v>
      </c>
      <c r="F105" s="153">
        <f t="shared" si="6"/>
        <v>66000</v>
      </c>
      <c r="G105" s="324"/>
    </row>
    <row r="106" s="286" customFormat="1" spans="1:7">
      <c r="A106" s="314"/>
      <c r="B106" s="148"/>
      <c r="C106" s="308" t="s">
        <v>71</v>
      </c>
      <c r="D106" s="15">
        <v>1</v>
      </c>
      <c r="E106" s="153">
        <v>480000</v>
      </c>
      <c r="F106" s="153">
        <f t="shared" si="6"/>
        <v>480000</v>
      </c>
      <c r="G106" s="324"/>
    </row>
    <row r="107" s="286" customFormat="1" spans="1:7">
      <c r="A107" s="314"/>
      <c r="B107" s="148"/>
      <c r="C107" s="308" t="s">
        <v>67</v>
      </c>
      <c r="D107" s="15">
        <v>2</v>
      </c>
      <c r="E107" s="153">
        <v>115000</v>
      </c>
      <c r="F107" s="153">
        <f t="shared" si="6"/>
        <v>230000</v>
      </c>
      <c r="G107" s="324"/>
    </row>
    <row r="108" s="286" customFormat="1" spans="1:7">
      <c r="A108" s="314"/>
      <c r="B108" s="148"/>
      <c r="C108" s="308" t="s">
        <v>63</v>
      </c>
      <c r="D108" s="15">
        <v>1</v>
      </c>
      <c r="E108" s="153">
        <v>135000</v>
      </c>
      <c r="F108" s="153">
        <f t="shared" si="6"/>
        <v>135000</v>
      </c>
      <c r="G108" s="324"/>
    </row>
    <row r="109" s="286" customFormat="1" spans="1:7">
      <c r="A109" s="314"/>
      <c r="B109" s="148"/>
      <c r="C109" s="308" t="s">
        <v>72</v>
      </c>
      <c r="D109" s="15">
        <v>1</v>
      </c>
      <c r="E109" s="153">
        <v>515000</v>
      </c>
      <c r="F109" s="153">
        <f t="shared" si="6"/>
        <v>515000</v>
      </c>
      <c r="G109" s="324"/>
    </row>
    <row r="110" s="286" customFormat="1" spans="1:7">
      <c r="A110" s="314"/>
      <c r="B110" s="148"/>
      <c r="C110" s="308" t="s">
        <v>65</v>
      </c>
      <c r="D110" s="15">
        <v>1</v>
      </c>
      <c r="E110" s="153">
        <v>125000</v>
      </c>
      <c r="F110" s="153">
        <f t="shared" si="6"/>
        <v>125000</v>
      </c>
      <c r="G110" s="324"/>
    </row>
    <row r="111" s="286" customFormat="1" spans="1:7">
      <c r="A111" s="255"/>
      <c r="B111" s="141"/>
      <c r="C111" s="308" t="s">
        <v>59</v>
      </c>
      <c r="D111" s="15">
        <v>30</v>
      </c>
      <c r="E111" s="153">
        <v>8000</v>
      </c>
      <c r="F111" s="153">
        <f t="shared" si="6"/>
        <v>240000</v>
      </c>
      <c r="G111" s="325"/>
    </row>
    <row r="112" s="286" customFormat="1" spans="1:7">
      <c r="A112" s="70"/>
      <c r="B112" s="14"/>
      <c r="C112" s="308"/>
      <c r="D112" s="15"/>
      <c r="E112" s="153"/>
      <c r="F112" s="153">
        <f t="shared" si="6"/>
        <v>0</v>
      </c>
      <c r="G112" s="326"/>
    </row>
    <row r="113" s="286" customFormat="1" spans="1:7">
      <c r="A113" s="70"/>
      <c r="B113" s="14"/>
      <c r="C113" s="308"/>
      <c r="D113" s="15"/>
      <c r="E113" s="153"/>
      <c r="F113" s="153">
        <f t="shared" si="6"/>
        <v>0</v>
      </c>
      <c r="G113" s="326"/>
    </row>
    <row r="114" s="286" customFormat="1" spans="1:7">
      <c r="A114" s="70"/>
      <c r="B114" s="14"/>
      <c r="C114" s="308"/>
      <c r="D114" s="15"/>
      <c r="E114" s="153"/>
      <c r="F114" s="153">
        <f t="shared" ref="F114:F116" si="7">D114*E114</f>
        <v>0</v>
      </c>
      <c r="G114" s="326">
        <f>SUM(F114:F116)</f>
        <v>0</v>
      </c>
    </row>
    <row r="115" s="286" customFormat="1" spans="1:7">
      <c r="A115" s="70"/>
      <c r="B115" s="14"/>
      <c r="C115" s="308"/>
      <c r="D115" s="15"/>
      <c r="E115" s="153"/>
      <c r="F115" s="153">
        <f t="shared" si="7"/>
        <v>0</v>
      </c>
      <c r="G115" s="326"/>
    </row>
    <row r="116" s="286" customFormat="1" spans="1:7">
      <c r="A116" s="70"/>
      <c r="B116" s="14"/>
      <c r="C116" s="308"/>
      <c r="D116" s="15"/>
      <c r="E116" s="153"/>
      <c r="F116" s="153">
        <f t="shared" si="7"/>
        <v>0</v>
      </c>
      <c r="G116" s="326"/>
    </row>
    <row r="117" s="286" customFormat="1" spans="1:7">
      <c r="A117" s="315" t="s">
        <v>73</v>
      </c>
      <c r="B117" s="132"/>
      <c r="C117" s="316"/>
      <c r="D117" s="132"/>
      <c r="E117" s="132"/>
      <c r="F117" s="327"/>
      <c r="G117" s="77">
        <f>SUM(G2:G116)</f>
        <v>10506000</v>
      </c>
    </row>
    <row r="118" s="286" customFormat="1" spans="1:7">
      <c r="A118" s="287"/>
      <c r="B118" s="288"/>
      <c r="C118" s="289"/>
      <c r="D118" s="290"/>
      <c r="E118" s="291"/>
      <c r="G118" s="287"/>
    </row>
    <row r="119" s="286" customFormat="1" spans="1:7">
      <c r="A119" s="287"/>
      <c r="B119" s="288"/>
      <c r="C119" s="289"/>
      <c r="D119" s="290"/>
      <c r="E119" s="291"/>
      <c r="G119" s="287"/>
    </row>
    <row r="120" s="286" customFormat="1" spans="1:7">
      <c r="A120" s="287"/>
      <c r="B120" s="288"/>
      <c r="C120" s="289"/>
      <c r="D120" s="290"/>
      <c r="E120" s="291"/>
      <c r="G120" s="287"/>
    </row>
    <row r="121" s="286" customFormat="1" spans="1:7">
      <c r="A121" s="287"/>
      <c r="B121" s="288"/>
      <c r="C121" s="289"/>
      <c r="D121" s="290"/>
      <c r="E121" s="291"/>
      <c r="G121" s="287"/>
    </row>
    <row r="122" s="286" customFormat="1" spans="1:7">
      <c r="A122" s="287"/>
      <c r="B122" s="288"/>
      <c r="C122" s="289"/>
      <c r="D122" s="290"/>
      <c r="E122" s="291"/>
      <c r="G122" s="287"/>
    </row>
    <row r="123" s="286" customFormat="1" spans="1:7">
      <c r="A123" s="287"/>
      <c r="B123" s="288"/>
      <c r="C123" s="289"/>
      <c r="D123" s="290"/>
      <c r="E123" s="291"/>
      <c r="G123" s="287"/>
    </row>
    <row r="124" s="286" customFormat="1" spans="1:7">
      <c r="A124" s="287"/>
      <c r="B124" s="288"/>
      <c r="C124" s="289"/>
      <c r="D124" s="290"/>
      <c r="E124" s="291"/>
      <c r="G124" s="287"/>
    </row>
    <row r="125" s="286" customFormat="1" spans="1:7">
      <c r="A125" s="287"/>
      <c r="B125" s="288"/>
      <c r="C125" s="289"/>
      <c r="D125" s="290"/>
      <c r="E125" s="291"/>
      <c r="G125" s="287"/>
    </row>
    <row r="126" s="286" customFormat="1" spans="1:7">
      <c r="A126" s="287"/>
      <c r="B126" s="288"/>
      <c r="C126" s="289"/>
      <c r="D126" s="290"/>
      <c r="E126" s="291"/>
      <c r="G126" s="287"/>
    </row>
    <row r="127" s="286" customFormat="1" spans="1:7">
      <c r="A127" s="287"/>
      <c r="B127" s="288"/>
      <c r="C127" s="289"/>
      <c r="D127" s="290"/>
      <c r="E127" s="291"/>
      <c r="G127" s="287"/>
    </row>
    <row r="128" s="286" customFormat="1" spans="1:7">
      <c r="A128" s="287"/>
      <c r="B128" s="288"/>
      <c r="C128" s="289"/>
      <c r="D128" s="290"/>
      <c r="E128" s="291"/>
      <c r="G128" s="287"/>
    </row>
    <row r="129" s="286" customFormat="1" spans="1:7">
      <c r="A129" s="287"/>
      <c r="B129" s="288"/>
      <c r="C129" s="289"/>
      <c r="D129" s="290"/>
      <c r="E129" s="291"/>
      <c r="G129" s="287"/>
    </row>
    <row r="130" s="286" customFormat="1" spans="1:7">
      <c r="A130" s="287"/>
      <c r="B130" s="288"/>
      <c r="C130" s="289"/>
      <c r="D130" s="290"/>
      <c r="E130" s="291"/>
      <c r="G130" s="287"/>
    </row>
    <row r="131" s="286" customFormat="1" spans="1:7">
      <c r="A131" s="287"/>
      <c r="B131" s="288"/>
      <c r="C131" s="289"/>
      <c r="D131" s="290"/>
      <c r="E131" s="291"/>
      <c r="G131" s="287"/>
    </row>
    <row r="132" s="286" customFormat="1" spans="1:7">
      <c r="A132" s="287"/>
      <c r="B132" s="288"/>
      <c r="C132" s="289"/>
      <c r="D132" s="290"/>
      <c r="E132" s="291"/>
      <c r="G132" s="287"/>
    </row>
    <row r="133" s="286" customFormat="1" spans="1:7">
      <c r="A133" s="287"/>
      <c r="B133" s="288"/>
      <c r="C133" s="289"/>
      <c r="D133" s="290"/>
      <c r="E133" s="291"/>
      <c r="G133" s="287"/>
    </row>
    <row r="134" s="286" customFormat="1" spans="1:7">
      <c r="A134" s="287"/>
      <c r="B134" s="288"/>
      <c r="C134" s="289"/>
      <c r="D134" s="290"/>
      <c r="E134" s="291"/>
      <c r="G134" s="287"/>
    </row>
    <row r="135" s="286" customFormat="1" spans="1:7">
      <c r="A135" s="287"/>
      <c r="B135" s="288"/>
      <c r="C135" s="289"/>
      <c r="D135" s="290"/>
      <c r="E135" s="291"/>
      <c r="G135" s="287"/>
    </row>
    <row r="136" s="286" customFormat="1" spans="1:7">
      <c r="A136" s="287"/>
      <c r="B136" s="288"/>
      <c r="C136" s="289"/>
      <c r="D136" s="290"/>
      <c r="E136" s="291"/>
      <c r="G136" s="287"/>
    </row>
    <row r="137" s="286" customFormat="1" spans="1:7">
      <c r="A137" s="287"/>
      <c r="B137" s="288"/>
      <c r="C137" s="289"/>
      <c r="D137" s="290"/>
      <c r="E137" s="291"/>
      <c r="G137" s="287"/>
    </row>
    <row r="138" s="286" customFormat="1" spans="1:7">
      <c r="A138" s="287"/>
      <c r="B138" s="288"/>
      <c r="C138" s="289"/>
      <c r="D138" s="290"/>
      <c r="E138" s="291"/>
      <c r="G138" s="287"/>
    </row>
    <row r="139" s="286" customFormat="1" spans="1:7">
      <c r="A139" s="287"/>
      <c r="B139" s="288"/>
      <c r="C139" s="289"/>
      <c r="D139" s="290"/>
      <c r="E139" s="291"/>
      <c r="G139" s="287"/>
    </row>
    <row r="140" s="286" customFormat="1" spans="1:7">
      <c r="A140" s="287"/>
      <c r="B140" s="288"/>
      <c r="C140" s="289"/>
      <c r="D140" s="290"/>
      <c r="E140" s="291"/>
      <c r="G140" s="287"/>
    </row>
    <row r="141" s="286" customFormat="1" spans="1:7">
      <c r="A141" s="287"/>
      <c r="B141" s="288"/>
      <c r="C141" s="289"/>
      <c r="D141" s="290"/>
      <c r="E141" s="291"/>
      <c r="G141" s="287"/>
    </row>
    <row r="142" s="286" customFormat="1" spans="1:7">
      <c r="A142" s="287"/>
      <c r="B142" s="288"/>
      <c r="C142" s="289"/>
      <c r="D142" s="290"/>
      <c r="E142" s="291"/>
      <c r="G142" s="287"/>
    </row>
    <row r="143" s="286" customFormat="1" spans="1:7">
      <c r="A143" s="287"/>
      <c r="B143" s="288"/>
      <c r="C143" s="289"/>
      <c r="D143" s="290"/>
      <c r="E143" s="291"/>
      <c r="G143" s="287"/>
    </row>
    <row r="144" s="286" customFormat="1" spans="1:7">
      <c r="A144" s="287"/>
      <c r="B144" s="288"/>
      <c r="C144" s="289"/>
      <c r="D144" s="290"/>
      <c r="E144" s="291"/>
      <c r="G144" s="287"/>
    </row>
    <row r="145" s="286" customFormat="1" spans="1:7">
      <c r="A145" s="287"/>
      <c r="B145" s="288"/>
      <c r="C145" s="289"/>
      <c r="D145" s="290"/>
      <c r="E145" s="291"/>
      <c r="G145" s="287"/>
    </row>
    <row r="146" s="286" customFormat="1" spans="1:7">
      <c r="A146" s="287"/>
      <c r="B146" s="288"/>
      <c r="C146" s="289"/>
      <c r="D146" s="290"/>
      <c r="E146" s="291"/>
      <c r="G146" s="287"/>
    </row>
    <row r="147" s="286" customFormat="1" spans="1:7">
      <c r="A147" s="287"/>
      <c r="B147" s="288"/>
      <c r="C147" s="289"/>
      <c r="D147" s="290"/>
      <c r="E147" s="291"/>
      <c r="G147" s="287"/>
    </row>
    <row r="148" s="286" customFormat="1" spans="1:7">
      <c r="A148" s="287"/>
      <c r="B148" s="288"/>
      <c r="C148" s="289"/>
      <c r="D148" s="290"/>
      <c r="E148" s="291"/>
      <c r="G148" s="287"/>
    </row>
    <row r="149" s="286" customFormat="1" spans="1:7">
      <c r="A149" s="287"/>
      <c r="B149" s="288"/>
      <c r="C149" s="289"/>
      <c r="D149" s="290"/>
      <c r="E149" s="291"/>
      <c r="G149" s="287"/>
    </row>
    <row r="150" s="286" customFormat="1" spans="1:7">
      <c r="A150" s="287"/>
      <c r="B150" s="288"/>
      <c r="C150" s="289"/>
      <c r="D150" s="290"/>
      <c r="E150" s="291"/>
      <c r="G150" s="287"/>
    </row>
    <row r="151" s="286" customFormat="1" spans="1:7">
      <c r="A151" s="287"/>
      <c r="B151" s="288"/>
      <c r="C151" s="289"/>
      <c r="D151" s="290"/>
      <c r="E151" s="291"/>
      <c r="G151" s="287"/>
    </row>
    <row r="152" s="286" customFormat="1" spans="1:8">
      <c r="A152" s="287"/>
      <c r="B152" s="288"/>
      <c r="C152" s="289"/>
      <c r="D152" s="290"/>
      <c r="E152" s="291"/>
      <c r="G152" s="287"/>
      <c r="H152" s="317"/>
    </row>
  </sheetData>
  <mergeCells count="80">
    <mergeCell ref="A117:F117"/>
    <mergeCell ref="A2:A4"/>
    <mergeCell ref="A5:A7"/>
    <mergeCell ref="A8:A13"/>
    <mergeCell ref="A14:A15"/>
    <mergeCell ref="A16:A18"/>
    <mergeCell ref="A19:A23"/>
    <mergeCell ref="A24:A27"/>
    <mergeCell ref="A28:A30"/>
    <mergeCell ref="A31:A37"/>
    <mergeCell ref="A38:A40"/>
    <mergeCell ref="A41:A45"/>
    <mergeCell ref="A46:A47"/>
    <mergeCell ref="A48:A50"/>
    <mergeCell ref="A51:A55"/>
    <mergeCell ref="A56:A60"/>
    <mergeCell ref="A61:A65"/>
    <mergeCell ref="A66:A68"/>
    <mergeCell ref="A69:A72"/>
    <mergeCell ref="A73:A75"/>
    <mergeCell ref="A76:A78"/>
    <mergeCell ref="A79:A83"/>
    <mergeCell ref="A84:A86"/>
    <mergeCell ref="A87:A93"/>
    <mergeCell ref="A94:A97"/>
    <mergeCell ref="A98:A103"/>
    <mergeCell ref="A104:A111"/>
    <mergeCell ref="B2:B4"/>
    <mergeCell ref="B5:B7"/>
    <mergeCell ref="B8:B13"/>
    <mergeCell ref="B14:B15"/>
    <mergeCell ref="B16:B18"/>
    <mergeCell ref="B19:B23"/>
    <mergeCell ref="B24:B27"/>
    <mergeCell ref="B28:B30"/>
    <mergeCell ref="B31:B37"/>
    <mergeCell ref="B38:B40"/>
    <mergeCell ref="B41:B45"/>
    <mergeCell ref="B46:B47"/>
    <mergeCell ref="B48:B50"/>
    <mergeCell ref="B51:B55"/>
    <mergeCell ref="B56:B60"/>
    <mergeCell ref="B61:B65"/>
    <mergeCell ref="B66:B68"/>
    <mergeCell ref="B69:B72"/>
    <mergeCell ref="B73:B75"/>
    <mergeCell ref="B76:B78"/>
    <mergeCell ref="B79:B83"/>
    <mergeCell ref="B84:B86"/>
    <mergeCell ref="B87:B93"/>
    <mergeCell ref="B94:B97"/>
    <mergeCell ref="B98:B103"/>
    <mergeCell ref="B104:B111"/>
    <mergeCell ref="G2:G4"/>
    <mergeCell ref="G5:G7"/>
    <mergeCell ref="G8:G13"/>
    <mergeCell ref="G14:G15"/>
    <mergeCell ref="G16:G18"/>
    <mergeCell ref="G19:G23"/>
    <mergeCell ref="G24:G27"/>
    <mergeCell ref="G28:G30"/>
    <mergeCell ref="G31:G37"/>
    <mergeCell ref="G38:G40"/>
    <mergeCell ref="G41:G45"/>
    <mergeCell ref="G46:G47"/>
    <mergeCell ref="G48:G50"/>
    <mergeCell ref="G51:G55"/>
    <mergeCell ref="G56:G60"/>
    <mergeCell ref="G61:G65"/>
    <mergeCell ref="G66:G68"/>
    <mergeCell ref="G69:G72"/>
    <mergeCell ref="G73:G75"/>
    <mergeCell ref="G76:G78"/>
    <mergeCell ref="G79:G83"/>
    <mergeCell ref="G84:G86"/>
    <mergeCell ref="G87:G93"/>
    <mergeCell ref="G94:G97"/>
    <mergeCell ref="G98:G103"/>
    <mergeCell ref="G104:G111"/>
    <mergeCell ref="N69:N71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6"/>
  <sheetViews>
    <sheetView workbookViewId="0">
      <pane ySplit="1" topLeftCell="A8" activePane="bottomLeft" state="frozen"/>
      <selection/>
      <selection pane="bottomLeft" activeCell="C10" sqref="C10"/>
    </sheetView>
  </sheetViews>
  <sheetFormatPr defaultColWidth="9.140625" defaultRowHeight="16.8" outlineLevelCol="6"/>
  <cols>
    <col min="2" max="2" width="10.140625" customWidth="1"/>
    <col min="3" max="4" width="19.4453125" customWidth="1"/>
    <col min="5" max="5" width="38.9921875" customWidth="1"/>
    <col min="6" max="6" width="17.7109375" customWidth="1"/>
    <col min="7" max="7" width="17.7265625" customWidth="1"/>
  </cols>
  <sheetData>
    <row r="1" ht="28" customHeight="1" spans="1:7">
      <c r="A1" s="33" t="s">
        <v>0</v>
      </c>
      <c r="B1" s="33" t="s">
        <v>74</v>
      </c>
      <c r="C1" s="33" t="s">
        <v>75</v>
      </c>
      <c r="D1" s="33" t="s">
        <v>76</v>
      </c>
      <c r="E1" s="33" t="s">
        <v>77</v>
      </c>
      <c r="F1" s="33" t="s">
        <v>3</v>
      </c>
      <c r="G1" s="33" t="s">
        <v>5</v>
      </c>
    </row>
    <row r="2" ht="106.85" customHeight="1" spans="1:7">
      <c r="A2" s="17">
        <v>45992</v>
      </c>
      <c r="B2" s="15">
        <v>12340</v>
      </c>
      <c r="C2" s="83" t="s">
        <v>78</v>
      </c>
      <c r="D2" s="36">
        <v>20</v>
      </c>
      <c r="E2" s="4"/>
      <c r="F2" s="284">
        <v>12000</v>
      </c>
      <c r="G2" s="284">
        <f>SUM(D2*F2)</f>
        <v>240000</v>
      </c>
    </row>
    <row r="3" ht="135.3" customHeight="1" spans="1:7">
      <c r="A3" s="17">
        <v>45994</v>
      </c>
      <c r="B3" s="15">
        <v>12357</v>
      </c>
      <c r="C3" s="83" t="s">
        <v>78</v>
      </c>
      <c r="D3" s="36">
        <v>20</v>
      </c>
      <c r="E3" s="4"/>
      <c r="F3" s="284">
        <v>12000</v>
      </c>
      <c r="G3" s="284">
        <f t="shared" ref="G3:G10" si="0">SUM(D3*F3)</f>
        <v>240000</v>
      </c>
    </row>
    <row r="4" ht="110.45" customHeight="1" spans="1:7">
      <c r="A4" s="17">
        <v>45996</v>
      </c>
      <c r="B4" s="15">
        <v>11374</v>
      </c>
      <c r="C4" s="83" t="s">
        <v>78</v>
      </c>
      <c r="D4" s="36">
        <v>20</v>
      </c>
      <c r="E4" s="4"/>
      <c r="F4" s="284">
        <v>12000</v>
      </c>
      <c r="G4" s="284">
        <f t="shared" si="0"/>
        <v>240000</v>
      </c>
    </row>
    <row r="5" ht="105.7" customHeight="1" spans="1:7">
      <c r="A5" s="17">
        <v>45998</v>
      </c>
      <c r="B5" s="15">
        <v>13396</v>
      </c>
      <c r="C5" s="83" t="s">
        <v>78</v>
      </c>
      <c r="D5" s="36">
        <v>20</v>
      </c>
      <c r="E5" s="4"/>
      <c r="F5" s="284">
        <v>12000</v>
      </c>
      <c r="G5" s="284">
        <f t="shared" si="0"/>
        <v>240000</v>
      </c>
    </row>
    <row r="6" ht="112.95" customHeight="1" spans="1:7">
      <c r="A6" s="17">
        <v>46002</v>
      </c>
      <c r="B6" s="15">
        <v>11474</v>
      </c>
      <c r="C6" s="83" t="s">
        <v>78</v>
      </c>
      <c r="D6" s="36">
        <v>20</v>
      </c>
      <c r="E6" s="4"/>
      <c r="F6" s="284">
        <v>12000</v>
      </c>
      <c r="G6" s="284">
        <f t="shared" si="0"/>
        <v>240000</v>
      </c>
    </row>
    <row r="7" ht="137.45" customHeight="1" spans="1:7">
      <c r="A7" s="17">
        <v>46006</v>
      </c>
      <c r="B7" s="15">
        <v>13509</v>
      </c>
      <c r="C7" s="83" t="s">
        <v>78</v>
      </c>
      <c r="D7" s="36">
        <v>20</v>
      </c>
      <c r="E7" s="4"/>
      <c r="F7" s="284">
        <v>12000</v>
      </c>
      <c r="G7" s="284">
        <f t="shared" si="0"/>
        <v>240000</v>
      </c>
    </row>
    <row r="8" ht="137.35" customHeight="1" spans="1:7">
      <c r="A8" s="17">
        <v>46010</v>
      </c>
      <c r="B8" s="15">
        <v>8224</v>
      </c>
      <c r="C8" s="83" t="s">
        <v>78</v>
      </c>
      <c r="D8" s="36">
        <v>20</v>
      </c>
      <c r="E8" s="4"/>
      <c r="F8" s="284">
        <v>12000</v>
      </c>
      <c r="G8" s="284">
        <f t="shared" si="0"/>
        <v>240000</v>
      </c>
    </row>
    <row r="9" ht="139.45" customHeight="1" spans="1:7">
      <c r="A9" s="17">
        <v>46012</v>
      </c>
      <c r="B9" s="15">
        <v>12122</v>
      </c>
      <c r="C9" s="83" t="s">
        <v>78</v>
      </c>
      <c r="D9" s="36">
        <v>20</v>
      </c>
      <c r="E9" s="4"/>
      <c r="F9" s="284">
        <v>13000</v>
      </c>
      <c r="G9" s="284">
        <f t="shared" si="0"/>
        <v>260000</v>
      </c>
    </row>
    <row r="10" ht="126" customHeight="1" spans="1:7">
      <c r="A10" s="17">
        <v>46018</v>
      </c>
      <c r="B10" s="15">
        <v>12122</v>
      </c>
      <c r="C10" s="83" t="s">
        <v>78</v>
      </c>
      <c r="D10" s="36">
        <v>20</v>
      </c>
      <c r="E10" s="4"/>
      <c r="F10" s="284">
        <v>13000</v>
      </c>
      <c r="G10" s="284">
        <f t="shared" si="0"/>
        <v>260000</v>
      </c>
    </row>
    <row r="11" ht="126" customHeight="1" spans="1:7">
      <c r="A11" s="17">
        <v>46022</v>
      </c>
      <c r="B11" s="15">
        <v>12122</v>
      </c>
      <c r="C11" s="83" t="s">
        <v>78</v>
      </c>
      <c r="D11" s="36">
        <v>20</v>
      </c>
      <c r="E11" s="4" t="str">
        <f>_xlfn.DISPIMG("ID_3DB2A1BD094A4E7A8FAC00B7D3526E12",1)</f>
        <v>=DISPIMG("ID_3DB2A1BD094A4E7A8FAC00B7D3526E12",1)</v>
      </c>
      <c r="F11" s="284">
        <v>12000</v>
      </c>
      <c r="G11" s="284">
        <f t="shared" ref="G11:G17" si="1">SUM(D11*F11)</f>
        <v>240000</v>
      </c>
    </row>
    <row r="12" ht="26" spans="1:7">
      <c r="A12" s="283"/>
      <c r="B12" s="283"/>
      <c r="C12" s="283"/>
      <c r="D12" s="283"/>
      <c r="E12" s="285">
        <f>SUM(G2:G11)</f>
        <v>2440000</v>
      </c>
      <c r="F12" s="285"/>
      <c r="G12" s="285"/>
    </row>
    <row r="13" ht="140" customHeight="1"/>
    <row r="14" ht="140" customHeight="1"/>
    <row r="15" ht="140" customHeight="1"/>
    <row r="16" ht="140" customHeight="1"/>
  </sheetData>
  <mergeCells count="2">
    <mergeCell ref="A12:C12"/>
    <mergeCell ref="E12:G12"/>
  </mergeCells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93"/>
  <sheetViews>
    <sheetView zoomScale="93" zoomScaleNormal="93" workbookViewId="0">
      <pane ySplit="1" topLeftCell="A2" activePane="bottomLeft" state="frozen"/>
      <selection/>
      <selection pane="bottomLeft" activeCell="E36" sqref="E36"/>
    </sheetView>
  </sheetViews>
  <sheetFormatPr defaultColWidth="9.140625" defaultRowHeight="17.6" outlineLevelCol="6"/>
  <cols>
    <col min="1" max="1" width="28.3828125" style="260" customWidth="1"/>
    <col min="2" max="2" width="32.1796875" style="261" customWidth="1"/>
    <col min="3" max="3" width="9.140625" style="262"/>
    <col min="4" max="4" width="13.3828125" style="259" customWidth="1"/>
    <col min="5" max="5" width="27.96875" style="259" customWidth="1"/>
    <col min="6" max="6" width="28.1640625" style="259" customWidth="1"/>
    <col min="7" max="8" width="14.2890625" style="259"/>
    <col min="9" max="16384" width="9.140625" style="259"/>
  </cols>
  <sheetData>
    <row r="1" s="108" customFormat="1" ht="31" customHeight="1" spans="1:6">
      <c r="A1" s="263" t="s">
        <v>0</v>
      </c>
      <c r="B1" s="264" t="s">
        <v>1</v>
      </c>
      <c r="C1" s="265" t="s">
        <v>2</v>
      </c>
      <c r="D1" s="266" t="s">
        <v>3</v>
      </c>
      <c r="E1" s="266" t="s">
        <v>79</v>
      </c>
      <c r="F1" s="266" t="s">
        <v>5</v>
      </c>
    </row>
    <row r="2" s="259" customFormat="1" spans="1:6">
      <c r="A2" s="267">
        <v>45993</v>
      </c>
      <c r="B2" s="268" t="s">
        <v>6</v>
      </c>
      <c r="C2" s="269">
        <v>3</v>
      </c>
      <c r="D2" s="270">
        <v>28000</v>
      </c>
      <c r="E2" s="270">
        <f t="shared" ref="E2:E11" si="0">SUM(C2*D2)</f>
        <v>84000</v>
      </c>
      <c r="F2" s="277">
        <f>SUM(E2:E10)</f>
        <v>749100</v>
      </c>
    </row>
    <row r="3" s="259" customFormat="1" spans="1:6">
      <c r="A3" s="271"/>
      <c r="B3" s="268" t="s">
        <v>7</v>
      </c>
      <c r="C3" s="269">
        <v>2</v>
      </c>
      <c r="D3" s="270">
        <v>83000</v>
      </c>
      <c r="E3" s="270">
        <f t="shared" si="0"/>
        <v>166000</v>
      </c>
      <c r="F3" s="278"/>
    </row>
    <row r="4" s="259" customFormat="1" spans="1:7">
      <c r="A4" s="271"/>
      <c r="B4" s="268" t="s">
        <v>80</v>
      </c>
      <c r="C4" s="269">
        <v>0.3</v>
      </c>
      <c r="D4" s="270">
        <v>17000</v>
      </c>
      <c r="E4" s="270">
        <f t="shared" si="0"/>
        <v>5100</v>
      </c>
      <c r="F4" s="278"/>
      <c r="G4" s="279"/>
    </row>
    <row r="5" s="259" customFormat="1" spans="1:6">
      <c r="A5" s="271"/>
      <c r="B5" s="268" t="s">
        <v>81</v>
      </c>
      <c r="C5" s="269">
        <v>1</v>
      </c>
      <c r="D5" s="270">
        <v>61000</v>
      </c>
      <c r="E5" s="270">
        <f t="shared" si="0"/>
        <v>61000</v>
      </c>
      <c r="F5" s="278"/>
    </row>
    <row r="6" s="259" customFormat="1" spans="1:7">
      <c r="A6" s="271"/>
      <c r="B6" s="268" t="s">
        <v>13</v>
      </c>
      <c r="C6" s="269">
        <v>1</v>
      </c>
      <c r="D6" s="270">
        <v>17000</v>
      </c>
      <c r="E6" s="270">
        <f t="shared" si="0"/>
        <v>17000</v>
      </c>
      <c r="F6" s="278"/>
      <c r="G6" s="279"/>
    </row>
    <row r="7" s="259" customFormat="1" spans="1:6">
      <c r="A7" s="271"/>
      <c r="B7" s="268" t="s">
        <v>12</v>
      </c>
      <c r="C7" s="269">
        <v>1</v>
      </c>
      <c r="D7" s="270">
        <v>31000</v>
      </c>
      <c r="E7" s="270">
        <f t="shared" si="0"/>
        <v>31000</v>
      </c>
      <c r="F7" s="278"/>
    </row>
    <row r="8" s="259" customFormat="1" spans="1:6">
      <c r="A8" s="271"/>
      <c r="B8" s="268" t="s">
        <v>24</v>
      </c>
      <c r="C8" s="269">
        <v>8</v>
      </c>
      <c r="D8" s="270">
        <v>15000</v>
      </c>
      <c r="E8" s="270">
        <f t="shared" si="0"/>
        <v>120000</v>
      </c>
      <c r="F8" s="278"/>
    </row>
    <row r="9" s="259" customFormat="1" spans="1:6">
      <c r="A9" s="271"/>
      <c r="B9" s="268" t="s">
        <v>14</v>
      </c>
      <c r="C9" s="269">
        <v>5</v>
      </c>
      <c r="D9" s="270">
        <v>35000</v>
      </c>
      <c r="E9" s="270">
        <f t="shared" si="0"/>
        <v>175000</v>
      </c>
      <c r="F9" s="278"/>
    </row>
    <row r="10" s="259" customFormat="1" spans="1:6">
      <c r="A10" s="272"/>
      <c r="B10" s="268" t="s">
        <v>42</v>
      </c>
      <c r="C10" s="269">
        <v>2</v>
      </c>
      <c r="D10" s="270">
        <v>45000</v>
      </c>
      <c r="E10" s="270">
        <f t="shared" si="0"/>
        <v>90000</v>
      </c>
      <c r="F10" s="280"/>
    </row>
    <row r="11" s="259" customFormat="1" spans="1:6">
      <c r="A11" s="267">
        <v>45994</v>
      </c>
      <c r="B11" s="268" t="s">
        <v>6</v>
      </c>
      <c r="C11" s="269">
        <v>5</v>
      </c>
      <c r="D11" s="270">
        <v>28000</v>
      </c>
      <c r="E11" s="270">
        <f t="shared" si="0"/>
        <v>140000</v>
      </c>
      <c r="F11" s="277">
        <f>SUM(E11:E20)</f>
        <v>1051000</v>
      </c>
    </row>
    <row r="12" s="259" customFormat="1" spans="1:7">
      <c r="A12" s="271"/>
      <c r="B12" s="268" t="s">
        <v>7</v>
      </c>
      <c r="C12" s="269">
        <v>3</v>
      </c>
      <c r="D12" s="270">
        <v>83000</v>
      </c>
      <c r="E12" s="270">
        <f t="shared" ref="E12:E22" si="1">SUM(C12*D12)</f>
        <v>249000</v>
      </c>
      <c r="F12" s="278"/>
      <c r="G12" s="279"/>
    </row>
    <row r="13" s="259" customFormat="1" spans="1:6">
      <c r="A13" s="271"/>
      <c r="B13" s="268" t="s">
        <v>82</v>
      </c>
      <c r="C13" s="269">
        <v>8</v>
      </c>
      <c r="D13" s="270">
        <v>10000</v>
      </c>
      <c r="E13" s="270">
        <f t="shared" si="1"/>
        <v>80000</v>
      </c>
      <c r="F13" s="278"/>
    </row>
    <row r="14" s="259" customFormat="1" spans="1:6">
      <c r="A14" s="271"/>
      <c r="B14" s="268" t="s">
        <v>9</v>
      </c>
      <c r="C14" s="269">
        <v>1</v>
      </c>
      <c r="D14" s="270">
        <v>50000</v>
      </c>
      <c r="E14" s="270">
        <f t="shared" si="1"/>
        <v>50000</v>
      </c>
      <c r="F14" s="278"/>
    </row>
    <row r="15" s="259" customFormat="1" spans="1:6">
      <c r="A15" s="271"/>
      <c r="B15" s="268" t="s">
        <v>10</v>
      </c>
      <c r="C15" s="269">
        <v>1</v>
      </c>
      <c r="D15" s="270">
        <v>17000</v>
      </c>
      <c r="E15" s="270">
        <f t="shared" si="1"/>
        <v>17000</v>
      </c>
      <c r="F15" s="278"/>
    </row>
    <row r="16" s="259" customFormat="1" spans="1:6">
      <c r="A16" s="271"/>
      <c r="B16" s="268" t="s">
        <v>36</v>
      </c>
      <c r="C16" s="269">
        <v>2</v>
      </c>
      <c r="D16" s="270">
        <v>61000</v>
      </c>
      <c r="E16" s="270">
        <f t="shared" si="1"/>
        <v>122000</v>
      </c>
      <c r="F16" s="278"/>
    </row>
    <row r="17" s="259" customFormat="1" spans="1:6">
      <c r="A17" s="271"/>
      <c r="B17" s="268" t="s">
        <v>11</v>
      </c>
      <c r="C17" s="269">
        <v>2</v>
      </c>
      <c r="D17" s="270">
        <v>39000</v>
      </c>
      <c r="E17" s="270">
        <f t="shared" si="1"/>
        <v>78000</v>
      </c>
      <c r="F17" s="278"/>
    </row>
    <row r="18" s="259" customFormat="1" spans="1:6">
      <c r="A18" s="271"/>
      <c r="B18" s="268" t="s">
        <v>83</v>
      </c>
      <c r="C18" s="269">
        <v>1</v>
      </c>
      <c r="D18" s="270">
        <v>120000</v>
      </c>
      <c r="E18" s="270">
        <f t="shared" si="1"/>
        <v>120000</v>
      </c>
      <c r="F18" s="278"/>
    </row>
    <row r="19" s="259" customFormat="1" spans="1:6">
      <c r="A19" s="271"/>
      <c r="B19" s="268" t="s">
        <v>14</v>
      </c>
      <c r="C19" s="269">
        <v>4</v>
      </c>
      <c r="D19" s="270">
        <v>35000</v>
      </c>
      <c r="E19" s="270">
        <f t="shared" si="1"/>
        <v>140000</v>
      </c>
      <c r="F19" s="278"/>
    </row>
    <row r="20" s="259" customFormat="1" spans="1:6">
      <c r="A20" s="272"/>
      <c r="B20" s="268" t="s">
        <v>84</v>
      </c>
      <c r="C20" s="269">
        <v>1</v>
      </c>
      <c r="D20" s="270">
        <v>55000</v>
      </c>
      <c r="E20" s="270">
        <f t="shared" si="1"/>
        <v>55000</v>
      </c>
      <c r="F20" s="280"/>
    </row>
    <row r="21" s="259" customFormat="1" spans="1:6">
      <c r="A21" s="273"/>
      <c r="B21" s="268"/>
      <c r="C21" s="269"/>
      <c r="D21" s="270"/>
      <c r="E21" s="270">
        <f t="shared" si="1"/>
        <v>0</v>
      </c>
      <c r="F21" s="281"/>
    </row>
    <row r="22" s="259" customFormat="1" spans="1:6">
      <c r="A22" s="273"/>
      <c r="B22" s="268"/>
      <c r="C22" s="269"/>
      <c r="D22" s="270"/>
      <c r="E22" s="270">
        <f t="shared" si="1"/>
        <v>0</v>
      </c>
      <c r="F22" s="281"/>
    </row>
    <row r="23" s="259" customFormat="1" spans="1:6">
      <c r="A23" s="273"/>
      <c r="B23" s="268"/>
      <c r="C23" s="269"/>
      <c r="D23" s="270"/>
      <c r="E23" s="270">
        <f t="shared" ref="E23:E36" si="2">SUM(C23*D23)</f>
        <v>0</v>
      </c>
      <c r="F23" s="281">
        <f>SUM(E23:E36)</f>
        <v>0</v>
      </c>
    </row>
    <row r="24" s="259" customFormat="1" spans="1:6">
      <c r="A24" s="273"/>
      <c r="B24" s="268"/>
      <c r="C24" s="269"/>
      <c r="D24" s="270"/>
      <c r="E24" s="270">
        <f t="shared" si="2"/>
        <v>0</v>
      </c>
      <c r="F24" s="281"/>
    </row>
    <row r="25" s="259" customFormat="1" spans="1:6">
      <c r="A25" s="273"/>
      <c r="B25" s="268"/>
      <c r="C25" s="269"/>
      <c r="D25" s="270"/>
      <c r="E25" s="270">
        <f t="shared" si="2"/>
        <v>0</v>
      </c>
      <c r="F25" s="281"/>
    </row>
    <row r="26" s="259" customFormat="1" spans="1:6">
      <c r="A26" s="273"/>
      <c r="B26" s="268"/>
      <c r="C26" s="269"/>
      <c r="D26" s="270"/>
      <c r="E26" s="270">
        <f t="shared" si="2"/>
        <v>0</v>
      </c>
      <c r="F26" s="281"/>
    </row>
    <row r="27" s="259" customFormat="1" spans="1:6">
      <c r="A27" s="273"/>
      <c r="B27" s="268"/>
      <c r="C27" s="269"/>
      <c r="D27" s="270"/>
      <c r="E27" s="270">
        <f t="shared" si="2"/>
        <v>0</v>
      </c>
      <c r="F27" s="281"/>
    </row>
    <row r="28" s="259" customFormat="1" spans="1:6">
      <c r="A28" s="273"/>
      <c r="B28" s="268"/>
      <c r="C28" s="269"/>
      <c r="D28" s="270"/>
      <c r="E28" s="270">
        <f t="shared" si="2"/>
        <v>0</v>
      </c>
      <c r="F28" s="281"/>
    </row>
    <row r="29" s="259" customFormat="1" spans="1:6">
      <c r="A29" s="273"/>
      <c r="B29" s="268"/>
      <c r="C29" s="269"/>
      <c r="D29" s="270"/>
      <c r="E29" s="270">
        <f t="shared" si="2"/>
        <v>0</v>
      </c>
      <c r="F29" s="281"/>
    </row>
    <row r="30" s="259" customFormat="1" spans="1:6">
      <c r="A30" s="273"/>
      <c r="B30" s="268"/>
      <c r="C30" s="269"/>
      <c r="D30" s="270"/>
      <c r="E30" s="270">
        <f t="shared" si="2"/>
        <v>0</v>
      </c>
      <c r="F30" s="281"/>
    </row>
    <row r="31" s="259" customFormat="1" spans="1:6">
      <c r="A31" s="273"/>
      <c r="B31" s="268"/>
      <c r="C31" s="269"/>
      <c r="D31" s="270"/>
      <c r="E31" s="270">
        <f t="shared" si="2"/>
        <v>0</v>
      </c>
      <c r="F31" s="281"/>
    </row>
    <row r="32" s="259" customFormat="1" spans="1:6">
      <c r="A32" s="273"/>
      <c r="B32" s="268"/>
      <c r="C32" s="269"/>
      <c r="D32" s="270"/>
      <c r="E32" s="270">
        <f t="shared" si="2"/>
        <v>0</v>
      </c>
      <c r="F32" s="281"/>
    </row>
    <row r="33" s="259" customFormat="1" spans="1:6">
      <c r="A33" s="273"/>
      <c r="B33" s="268"/>
      <c r="C33" s="269"/>
      <c r="D33" s="270"/>
      <c r="E33" s="270">
        <f t="shared" si="2"/>
        <v>0</v>
      </c>
      <c r="F33" s="281"/>
    </row>
    <row r="34" s="259" customFormat="1" spans="1:6">
      <c r="A34" s="273"/>
      <c r="B34" s="268"/>
      <c r="C34" s="269"/>
      <c r="D34" s="270"/>
      <c r="E34" s="270">
        <f t="shared" si="2"/>
        <v>0</v>
      </c>
      <c r="F34" s="281"/>
    </row>
    <row r="35" s="259" customFormat="1" spans="1:6">
      <c r="A35" s="273"/>
      <c r="B35" s="268"/>
      <c r="C35" s="269"/>
      <c r="D35" s="270"/>
      <c r="E35" s="270">
        <f t="shared" si="2"/>
        <v>0</v>
      </c>
      <c r="F35" s="281"/>
    </row>
    <row r="36" s="259" customFormat="1" spans="1:6">
      <c r="A36" s="273"/>
      <c r="B36" s="268"/>
      <c r="C36" s="269"/>
      <c r="D36" s="270"/>
      <c r="E36" s="270">
        <f t="shared" si="2"/>
        <v>0</v>
      </c>
      <c r="F36" s="281"/>
    </row>
    <row r="37" s="259" customFormat="1" spans="1:6">
      <c r="A37" s="274"/>
      <c r="B37" s="275"/>
      <c r="C37" s="269"/>
      <c r="D37" s="276"/>
      <c r="E37" s="276"/>
      <c r="F37" s="282">
        <f>SUM(F2:F36)</f>
        <v>1800100</v>
      </c>
    </row>
    <row r="38" s="259" customFormat="1" spans="1:3">
      <c r="A38" s="260"/>
      <c r="B38" s="261"/>
      <c r="C38" s="262"/>
    </row>
    <row r="39" s="259" customFormat="1" spans="1:3">
      <c r="A39" s="260"/>
      <c r="B39" s="261"/>
      <c r="C39" s="262"/>
    </row>
    <row r="40" s="259" customFormat="1" spans="1:3">
      <c r="A40" s="260"/>
      <c r="B40" s="261"/>
      <c r="C40" s="262"/>
    </row>
    <row r="41" s="259" customFormat="1" spans="1:3">
      <c r="A41" s="260"/>
      <c r="B41" s="261"/>
      <c r="C41" s="262"/>
    </row>
    <row r="42" s="259" customFormat="1" spans="1:3">
      <c r="A42" s="260"/>
      <c r="B42" s="261"/>
      <c r="C42" s="262"/>
    </row>
    <row r="43" s="259" customFormat="1" spans="1:3">
      <c r="A43" s="260"/>
      <c r="B43" s="261"/>
      <c r="C43" s="262"/>
    </row>
    <row r="44" s="259" customFormat="1" spans="1:3">
      <c r="A44" s="260"/>
      <c r="B44" s="261"/>
      <c r="C44" s="262"/>
    </row>
    <row r="45" s="259" customFormat="1" spans="1:3">
      <c r="A45" s="260"/>
      <c r="B45" s="261"/>
      <c r="C45" s="262"/>
    </row>
    <row r="46" s="259" customFormat="1" spans="1:3">
      <c r="A46" s="260"/>
      <c r="B46" s="261"/>
      <c r="C46" s="262"/>
    </row>
    <row r="47" s="259" customFormat="1" spans="1:3">
      <c r="A47" s="260"/>
      <c r="B47" s="261"/>
      <c r="C47" s="262"/>
    </row>
    <row r="48" s="259" customFormat="1" spans="1:3">
      <c r="A48" s="260"/>
      <c r="B48" s="261"/>
      <c r="C48" s="262"/>
    </row>
    <row r="49" s="259" customFormat="1" spans="1:3">
      <c r="A49" s="260"/>
      <c r="B49" s="261"/>
      <c r="C49" s="262"/>
    </row>
    <row r="50" s="259" customFormat="1" spans="1:3">
      <c r="A50" s="260"/>
      <c r="B50" s="261"/>
      <c r="C50" s="262"/>
    </row>
    <row r="51" s="259" customFormat="1" spans="1:3">
      <c r="A51" s="260"/>
      <c r="B51" s="261"/>
      <c r="C51" s="262"/>
    </row>
    <row r="52" s="259" customFormat="1" spans="1:3">
      <c r="A52" s="260"/>
      <c r="B52" s="261"/>
      <c r="C52" s="262"/>
    </row>
    <row r="53" s="259" customFormat="1" spans="1:3">
      <c r="A53" s="260"/>
      <c r="B53" s="261"/>
      <c r="C53" s="262"/>
    </row>
    <row r="54" s="259" customFormat="1" spans="1:3">
      <c r="A54" s="260"/>
      <c r="B54" s="261"/>
      <c r="C54" s="262"/>
    </row>
    <row r="55" s="259" customFormat="1" spans="1:3">
      <c r="A55" s="260"/>
      <c r="B55" s="261"/>
      <c r="C55" s="262"/>
    </row>
    <row r="56" s="259" customFormat="1" spans="1:3">
      <c r="A56" s="260"/>
      <c r="B56" s="261"/>
      <c r="C56" s="262"/>
    </row>
    <row r="57" s="259" customFormat="1" spans="1:3">
      <c r="A57" s="260"/>
      <c r="B57" s="261"/>
      <c r="C57" s="262"/>
    </row>
    <row r="58" s="259" customFormat="1" spans="1:3">
      <c r="A58" s="260"/>
      <c r="B58" s="261"/>
      <c r="C58" s="262"/>
    </row>
    <row r="59" s="259" customFormat="1" spans="1:3">
      <c r="A59" s="260"/>
      <c r="B59" s="261"/>
      <c r="C59" s="262"/>
    </row>
    <row r="60" s="259" customFormat="1" spans="1:3">
      <c r="A60" s="260"/>
      <c r="B60" s="261"/>
      <c r="C60" s="262"/>
    </row>
    <row r="61" s="259" customFormat="1" spans="1:3">
      <c r="A61" s="260"/>
      <c r="B61" s="261"/>
      <c r="C61" s="262"/>
    </row>
    <row r="62" s="259" customFormat="1" spans="1:3">
      <c r="A62" s="260"/>
      <c r="B62" s="261"/>
      <c r="C62" s="262"/>
    </row>
    <row r="63" s="259" customFormat="1" spans="1:3">
      <c r="A63" s="260"/>
      <c r="B63" s="261"/>
      <c r="C63" s="262"/>
    </row>
    <row r="64" s="259" customFormat="1" spans="1:3">
      <c r="A64" s="260"/>
      <c r="B64" s="261"/>
      <c r="C64" s="262"/>
    </row>
    <row r="65" s="259" customFormat="1" spans="1:3">
      <c r="A65" s="260"/>
      <c r="B65" s="261"/>
      <c r="C65" s="262"/>
    </row>
    <row r="66" s="259" customFormat="1" spans="1:3">
      <c r="A66" s="260"/>
      <c r="B66" s="261"/>
      <c r="C66" s="262"/>
    </row>
    <row r="67" s="259" customFormat="1" spans="1:3">
      <c r="A67" s="260"/>
      <c r="B67" s="261"/>
      <c r="C67" s="262"/>
    </row>
    <row r="68" s="259" customFormat="1" spans="1:3">
      <c r="A68" s="260"/>
      <c r="B68" s="261"/>
      <c r="C68" s="262"/>
    </row>
    <row r="69" s="259" customFormat="1" spans="1:3">
      <c r="A69" s="260"/>
      <c r="B69" s="261"/>
      <c r="C69" s="262"/>
    </row>
    <row r="70" s="259" customFormat="1" spans="1:3">
      <c r="A70" s="260"/>
      <c r="B70" s="261"/>
      <c r="C70" s="262"/>
    </row>
    <row r="71" s="259" customFormat="1" spans="1:3">
      <c r="A71" s="260"/>
      <c r="B71" s="261"/>
      <c r="C71" s="262"/>
    </row>
    <row r="72" s="259" customFormat="1" spans="1:3">
      <c r="A72" s="260"/>
      <c r="B72" s="261"/>
      <c r="C72" s="262"/>
    </row>
    <row r="73" s="259" customFormat="1" spans="1:3">
      <c r="A73" s="260"/>
      <c r="B73" s="261"/>
      <c r="C73" s="262"/>
    </row>
    <row r="74" s="259" customFormat="1" spans="1:3">
      <c r="A74" s="260"/>
      <c r="B74" s="261"/>
      <c r="C74" s="262"/>
    </row>
    <row r="75" s="259" customFormat="1" spans="1:3">
      <c r="A75" s="260"/>
      <c r="B75" s="261"/>
      <c r="C75" s="262"/>
    </row>
    <row r="76" s="259" customFormat="1" spans="1:3">
      <c r="A76" s="260"/>
      <c r="B76" s="261"/>
      <c r="C76" s="262"/>
    </row>
    <row r="77" s="259" customFormat="1" spans="1:3">
      <c r="A77" s="260"/>
      <c r="B77" s="261"/>
      <c r="C77" s="262"/>
    </row>
    <row r="78" s="259" customFormat="1" spans="1:3">
      <c r="A78" s="260"/>
      <c r="B78" s="261"/>
      <c r="C78" s="262"/>
    </row>
    <row r="79" s="259" customFormat="1" spans="1:3">
      <c r="A79" s="260"/>
      <c r="B79" s="261"/>
      <c r="C79" s="262"/>
    </row>
    <row r="80" s="259" customFormat="1" spans="1:3">
      <c r="A80" s="260"/>
      <c r="B80" s="261"/>
      <c r="C80" s="262"/>
    </row>
    <row r="81" s="259" customFormat="1" spans="1:3">
      <c r="A81" s="260"/>
      <c r="B81" s="261"/>
      <c r="C81" s="262"/>
    </row>
    <row r="82" s="259" customFormat="1" spans="1:3">
      <c r="A82" s="260"/>
      <c r="B82" s="261"/>
      <c r="C82" s="262"/>
    </row>
    <row r="83" s="259" customFormat="1" spans="1:3">
      <c r="A83" s="260"/>
      <c r="B83" s="261"/>
      <c r="C83" s="262"/>
    </row>
    <row r="84" s="259" customFormat="1" spans="1:3">
      <c r="A84" s="260"/>
      <c r="B84" s="261"/>
      <c r="C84" s="262"/>
    </row>
    <row r="85" s="259" customFormat="1" spans="1:3">
      <c r="A85" s="260"/>
      <c r="B85" s="261"/>
      <c r="C85" s="262"/>
    </row>
    <row r="86" s="259" customFormat="1" spans="1:3">
      <c r="A86" s="260"/>
      <c r="B86" s="261"/>
      <c r="C86" s="262"/>
    </row>
    <row r="87" s="259" customFormat="1" spans="1:3">
      <c r="A87" s="260"/>
      <c r="B87" s="261"/>
      <c r="C87" s="262"/>
    </row>
    <row r="88" s="259" customFormat="1" spans="1:3">
      <c r="A88" s="260"/>
      <c r="B88" s="261"/>
      <c r="C88" s="262"/>
    </row>
    <row r="89" s="259" customFormat="1" spans="1:3">
      <c r="A89" s="260"/>
      <c r="B89" s="261"/>
      <c r="C89" s="262"/>
    </row>
    <row r="90" s="259" customFormat="1" spans="1:3">
      <c r="A90" s="260"/>
      <c r="B90" s="261"/>
      <c r="C90" s="262"/>
    </row>
    <row r="91" s="259" customFormat="1" spans="1:3">
      <c r="A91" s="260"/>
      <c r="B91" s="261"/>
      <c r="C91" s="262"/>
    </row>
    <row r="92" s="259" customFormat="1" spans="1:3">
      <c r="A92" s="260"/>
      <c r="B92" s="261"/>
      <c r="C92" s="262"/>
    </row>
    <row r="93" s="259" customFormat="1" spans="1:3">
      <c r="A93" s="260"/>
      <c r="B93" s="261"/>
      <c r="C93" s="262"/>
    </row>
    <row r="94" s="259" customFormat="1" spans="1:3">
      <c r="A94" s="260"/>
      <c r="B94" s="261"/>
      <c r="C94" s="262"/>
    </row>
    <row r="95" s="259" customFormat="1" spans="1:3">
      <c r="A95" s="260"/>
      <c r="B95" s="261"/>
      <c r="C95" s="262"/>
    </row>
    <row r="96" s="259" customFormat="1" spans="1:3">
      <c r="A96" s="260"/>
      <c r="B96" s="261"/>
      <c r="C96" s="262"/>
    </row>
    <row r="97" s="259" customFormat="1" spans="1:3">
      <c r="A97" s="260"/>
      <c r="B97" s="261"/>
      <c r="C97" s="262"/>
    </row>
    <row r="98" s="259" customFormat="1" spans="1:3">
      <c r="A98" s="260"/>
      <c r="B98" s="261"/>
      <c r="C98" s="262"/>
    </row>
    <row r="99" s="259" customFormat="1" spans="1:3">
      <c r="A99" s="260"/>
      <c r="B99" s="261"/>
      <c r="C99" s="262"/>
    </row>
    <row r="100" s="259" customFormat="1" spans="1:3">
      <c r="A100" s="260"/>
      <c r="B100" s="261"/>
      <c r="C100" s="262"/>
    </row>
    <row r="101" s="259" customFormat="1" spans="1:3">
      <c r="A101" s="260"/>
      <c r="B101" s="261"/>
      <c r="C101" s="262"/>
    </row>
    <row r="102" s="259" customFormat="1" spans="1:3">
      <c r="A102" s="260"/>
      <c r="B102" s="261"/>
      <c r="C102" s="262"/>
    </row>
    <row r="103" s="259" customFormat="1" spans="1:3">
      <c r="A103" s="260"/>
      <c r="B103" s="261"/>
      <c r="C103" s="262"/>
    </row>
    <row r="104" s="259" customFormat="1" spans="1:3">
      <c r="A104" s="260"/>
      <c r="B104" s="261"/>
      <c r="C104" s="262"/>
    </row>
    <row r="105" s="259" customFormat="1" spans="1:3">
      <c r="A105" s="260"/>
      <c r="B105" s="261"/>
      <c r="C105" s="262"/>
    </row>
    <row r="106" s="259" customFormat="1" spans="1:3">
      <c r="A106" s="260"/>
      <c r="B106" s="261"/>
      <c r="C106" s="262"/>
    </row>
    <row r="107" s="259" customFormat="1" spans="1:3">
      <c r="A107" s="260"/>
      <c r="B107" s="261"/>
      <c r="C107" s="262"/>
    </row>
    <row r="108" s="259" customFormat="1" spans="1:3">
      <c r="A108" s="260"/>
      <c r="B108" s="261"/>
      <c r="C108" s="262"/>
    </row>
    <row r="109" s="259" customFormat="1" spans="1:3">
      <c r="A109" s="260"/>
      <c r="B109" s="261"/>
      <c r="C109" s="262"/>
    </row>
    <row r="110" s="259" customFormat="1" spans="1:3">
      <c r="A110" s="260"/>
      <c r="B110" s="261"/>
      <c r="C110" s="262"/>
    </row>
    <row r="111" s="259" customFormat="1" spans="1:3">
      <c r="A111" s="260"/>
      <c r="B111" s="261"/>
      <c r="C111" s="262"/>
    </row>
    <row r="112" s="259" customFormat="1" spans="1:3">
      <c r="A112" s="260"/>
      <c r="B112" s="261"/>
      <c r="C112" s="262"/>
    </row>
    <row r="113" s="259" customFormat="1" spans="1:3">
      <c r="A113" s="260"/>
      <c r="B113" s="261"/>
      <c r="C113" s="262"/>
    </row>
    <row r="114" s="259" customFormat="1" spans="1:3">
      <c r="A114" s="260"/>
      <c r="B114" s="261"/>
      <c r="C114" s="262"/>
    </row>
    <row r="115" s="259" customFormat="1" spans="1:3">
      <c r="A115" s="260"/>
      <c r="B115" s="261"/>
      <c r="C115" s="262"/>
    </row>
    <row r="116" s="259" customFormat="1" spans="1:3">
      <c r="A116" s="260"/>
      <c r="B116" s="261"/>
      <c r="C116" s="262"/>
    </row>
    <row r="117" s="259" customFormat="1" spans="1:3">
      <c r="A117" s="260"/>
      <c r="B117" s="261"/>
      <c r="C117" s="262"/>
    </row>
    <row r="118" s="259" customFormat="1" spans="1:3">
      <c r="A118" s="260"/>
      <c r="B118" s="261"/>
      <c r="C118" s="262"/>
    </row>
    <row r="119" s="259" customFormat="1" spans="1:7">
      <c r="A119" s="260"/>
      <c r="B119" s="261"/>
      <c r="C119" s="262"/>
      <c r="G119" s="279"/>
    </row>
    <row r="120" s="259" customFormat="1" spans="1:3">
      <c r="A120" s="260"/>
      <c r="B120" s="261"/>
      <c r="C120" s="262"/>
    </row>
    <row r="121" s="259" customFormat="1" spans="1:3">
      <c r="A121" s="260"/>
      <c r="B121" s="261"/>
      <c r="C121" s="262"/>
    </row>
    <row r="122" s="259" customFormat="1" spans="1:3">
      <c r="A122" s="260"/>
      <c r="B122" s="261"/>
      <c r="C122" s="262"/>
    </row>
    <row r="123" s="259" customFormat="1" spans="1:3">
      <c r="A123" s="260"/>
      <c r="B123" s="261"/>
      <c r="C123" s="262"/>
    </row>
    <row r="124" s="259" customFormat="1" spans="1:3">
      <c r="A124" s="260"/>
      <c r="B124" s="261"/>
      <c r="C124" s="262"/>
    </row>
    <row r="125" s="259" customFormat="1" spans="1:3">
      <c r="A125" s="260"/>
      <c r="B125" s="261"/>
      <c r="C125" s="262"/>
    </row>
    <row r="126" s="259" customFormat="1" spans="1:3">
      <c r="A126" s="260"/>
      <c r="B126" s="261"/>
      <c r="C126" s="262"/>
    </row>
    <row r="127" s="259" customFormat="1" spans="1:3">
      <c r="A127" s="260"/>
      <c r="B127" s="261"/>
      <c r="C127" s="262"/>
    </row>
    <row r="128" s="259" customFormat="1" spans="1:3">
      <c r="A128" s="260"/>
      <c r="B128" s="261"/>
      <c r="C128" s="262"/>
    </row>
    <row r="129" s="259" customFormat="1" spans="1:3">
      <c r="A129" s="260"/>
      <c r="B129" s="261"/>
      <c r="C129" s="262"/>
    </row>
    <row r="130" s="259" customFormat="1" spans="1:3">
      <c r="A130" s="260"/>
      <c r="B130" s="261"/>
      <c r="C130" s="262"/>
    </row>
    <row r="131" s="259" customFormat="1" spans="1:3">
      <c r="A131" s="260"/>
      <c r="B131" s="261"/>
      <c r="C131" s="262"/>
    </row>
    <row r="132" s="259" customFormat="1" spans="1:3">
      <c r="A132" s="260"/>
      <c r="B132" s="261"/>
      <c r="C132" s="262"/>
    </row>
    <row r="133" s="259" customFormat="1" spans="1:3">
      <c r="A133" s="260"/>
      <c r="B133" s="261"/>
      <c r="C133" s="262"/>
    </row>
    <row r="134" s="259" customFormat="1" spans="1:3">
      <c r="A134" s="260"/>
      <c r="B134" s="261"/>
      <c r="C134" s="262"/>
    </row>
    <row r="135" s="259" customFormat="1" spans="1:3">
      <c r="A135" s="260"/>
      <c r="B135" s="261"/>
      <c r="C135" s="262"/>
    </row>
    <row r="136" s="259" customFormat="1" spans="1:3">
      <c r="A136" s="260"/>
      <c r="B136" s="261"/>
      <c r="C136" s="262"/>
    </row>
    <row r="137" s="259" customFormat="1" spans="1:3">
      <c r="A137" s="260"/>
      <c r="B137" s="261"/>
      <c r="C137" s="262"/>
    </row>
    <row r="138" s="259" customFormat="1" spans="1:3">
      <c r="A138" s="260"/>
      <c r="B138" s="261"/>
      <c r="C138" s="262"/>
    </row>
    <row r="139" s="259" customFormat="1" spans="1:3">
      <c r="A139" s="260"/>
      <c r="B139" s="261"/>
      <c r="C139" s="262"/>
    </row>
    <row r="140" s="259" customFormat="1" spans="1:3">
      <c r="A140" s="260"/>
      <c r="B140" s="261"/>
      <c r="C140" s="262"/>
    </row>
    <row r="141" s="259" customFormat="1" spans="1:3">
      <c r="A141" s="260"/>
      <c r="B141" s="261"/>
      <c r="C141" s="262"/>
    </row>
    <row r="142" s="259" customFormat="1" spans="1:3">
      <c r="A142" s="260"/>
      <c r="B142" s="261"/>
      <c r="C142" s="262"/>
    </row>
    <row r="143" s="259" customFormat="1" spans="1:3">
      <c r="A143" s="260"/>
      <c r="B143" s="261"/>
      <c r="C143" s="262"/>
    </row>
    <row r="144" s="259" customFormat="1" spans="1:3">
      <c r="A144" s="260"/>
      <c r="B144" s="261"/>
      <c r="C144" s="262"/>
    </row>
    <row r="145" s="259" customFormat="1" spans="1:3">
      <c r="A145" s="260"/>
      <c r="B145" s="261"/>
      <c r="C145" s="262"/>
    </row>
    <row r="146" s="259" customFormat="1" spans="1:3">
      <c r="A146" s="260"/>
      <c r="B146" s="261"/>
      <c r="C146" s="262"/>
    </row>
    <row r="147" s="259" customFormat="1" spans="1:3">
      <c r="A147" s="260"/>
      <c r="B147" s="261"/>
      <c r="C147" s="262"/>
    </row>
    <row r="148" s="259" customFormat="1" spans="1:3">
      <c r="A148" s="260"/>
      <c r="B148" s="261"/>
      <c r="C148" s="262"/>
    </row>
    <row r="149" s="259" customFormat="1" spans="1:3">
      <c r="A149" s="260"/>
      <c r="B149" s="261"/>
      <c r="C149" s="262"/>
    </row>
    <row r="150" s="259" customFormat="1" spans="1:3">
      <c r="A150" s="260"/>
      <c r="B150" s="261"/>
      <c r="C150" s="262"/>
    </row>
    <row r="151" s="259" customFormat="1" spans="1:3">
      <c r="A151" s="260"/>
      <c r="B151" s="261"/>
      <c r="C151" s="262"/>
    </row>
    <row r="152" s="259" customFormat="1" spans="1:3">
      <c r="A152" s="260"/>
      <c r="B152" s="261"/>
      <c r="C152" s="262"/>
    </row>
    <row r="153" s="259" customFormat="1" spans="1:3">
      <c r="A153" s="260"/>
      <c r="B153" s="261"/>
      <c r="C153" s="262"/>
    </row>
    <row r="154" s="259" customFormat="1" spans="1:3">
      <c r="A154" s="260"/>
      <c r="B154" s="261"/>
      <c r="C154" s="262"/>
    </row>
    <row r="155" s="259" customFormat="1" spans="1:3">
      <c r="A155" s="260"/>
      <c r="B155" s="261"/>
      <c r="C155" s="262"/>
    </row>
    <row r="156" s="259" customFormat="1" spans="1:3">
      <c r="A156" s="260"/>
      <c r="B156" s="261"/>
      <c r="C156" s="262"/>
    </row>
    <row r="157" s="259" customFormat="1" spans="1:3">
      <c r="A157" s="260"/>
      <c r="B157" s="261"/>
      <c r="C157" s="262"/>
    </row>
    <row r="158" s="259" customFormat="1" spans="1:3">
      <c r="A158" s="260"/>
      <c r="B158" s="261"/>
      <c r="C158" s="262"/>
    </row>
    <row r="159" s="259" customFormat="1" spans="1:3">
      <c r="A159" s="260"/>
      <c r="B159" s="261"/>
      <c r="C159" s="262"/>
    </row>
    <row r="160" s="259" customFormat="1" spans="1:3">
      <c r="A160" s="260"/>
      <c r="B160" s="261"/>
      <c r="C160" s="262"/>
    </row>
    <row r="161" s="259" customFormat="1" spans="1:3">
      <c r="A161" s="260"/>
      <c r="B161" s="261"/>
      <c r="C161" s="262"/>
    </row>
    <row r="162" s="259" customFormat="1" spans="1:3">
      <c r="A162" s="260"/>
      <c r="B162" s="261"/>
      <c r="C162" s="262"/>
    </row>
    <row r="163" s="259" customFormat="1" spans="1:3">
      <c r="A163" s="260"/>
      <c r="B163" s="261"/>
      <c r="C163" s="262"/>
    </row>
    <row r="164" s="259" customFormat="1" spans="1:3">
      <c r="A164" s="260"/>
      <c r="B164" s="261"/>
      <c r="C164" s="262"/>
    </row>
    <row r="165" s="259" customFormat="1" spans="1:3">
      <c r="A165" s="260"/>
      <c r="B165" s="261"/>
      <c r="C165" s="262"/>
    </row>
    <row r="166" s="259" customFormat="1" spans="1:3">
      <c r="A166" s="260"/>
      <c r="B166" s="261"/>
      <c r="C166" s="262"/>
    </row>
    <row r="167" s="259" customFormat="1" spans="1:3">
      <c r="A167" s="260"/>
      <c r="B167" s="261"/>
      <c r="C167" s="262"/>
    </row>
    <row r="168" s="259" customFormat="1" spans="1:3">
      <c r="A168" s="260"/>
      <c r="B168" s="261"/>
      <c r="C168" s="262"/>
    </row>
    <row r="169" s="259" customFormat="1" spans="1:3">
      <c r="A169" s="260"/>
      <c r="B169" s="261"/>
      <c r="C169" s="262"/>
    </row>
    <row r="170" s="259" customFormat="1" spans="1:3">
      <c r="A170" s="260"/>
      <c r="B170" s="261"/>
      <c r="C170" s="262"/>
    </row>
    <row r="171" s="259" customFormat="1" spans="1:3">
      <c r="A171" s="260"/>
      <c r="B171" s="261"/>
      <c r="C171" s="262"/>
    </row>
    <row r="172" s="259" customFormat="1" spans="1:3">
      <c r="A172" s="260"/>
      <c r="B172" s="261"/>
      <c r="C172" s="262"/>
    </row>
    <row r="173" s="259" customFormat="1" spans="1:3">
      <c r="A173" s="260"/>
      <c r="B173" s="261"/>
      <c r="C173" s="262"/>
    </row>
    <row r="174" s="259" customFormat="1" spans="1:3">
      <c r="A174" s="260"/>
      <c r="B174" s="261"/>
      <c r="C174" s="262"/>
    </row>
    <row r="175" s="259" customFormat="1" spans="1:3">
      <c r="A175" s="260"/>
      <c r="B175" s="261"/>
      <c r="C175" s="262"/>
    </row>
    <row r="176" s="259" customFormat="1" spans="1:3">
      <c r="A176" s="260"/>
      <c r="B176" s="261"/>
      <c r="C176" s="262"/>
    </row>
    <row r="177" s="259" customFormat="1" spans="1:3">
      <c r="A177" s="260"/>
      <c r="B177" s="261"/>
      <c r="C177" s="262"/>
    </row>
    <row r="178" s="259" customFormat="1" spans="1:3">
      <c r="A178" s="260"/>
      <c r="B178" s="261"/>
      <c r="C178" s="262"/>
    </row>
    <row r="179" s="259" customFormat="1" spans="1:3">
      <c r="A179" s="260"/>
      <c r="B179" s="261"/>
      <c r="C179" s="262"/>
    </row>
    <row r="180" s="259" customFormat="1" spans="1:3">
      <c r="A180" s="260"/>
      <c r="B180" s="261"/>
      <c r="C180" s="262"/>
    </row>
    <row r="181" s="259" customFormat="1" spans="1:3">
      <c r="A181" s="260"/>
      <c r="B181" s="261"/>
      <c r="C181" s="262"/>
    </row>
    <row r="182" s="259" customFormat="1" spans="1:3">
      <c r="A182" s="260"/>
      <c r="B182" s="261"/>
      <c r="C182" s="262"/>
    </row>
    <row r="183" s="259" customFormat="1" spans="1:3">
      <c r="A183" s="260"/>
      <c r="B183" s="261"/>
      <c r="C183" s="262"/>
    </row>
    <row r="184" s="259" customFormat="1" spans="1:3">
      <c r="A184" s="260"/>
      <c r="B184" s="261"/>
      <c r="C184" s="262"/>
    </row>
    <row r="185" s="259" customFormat="1" spans="1:3">
      <c r="A185" s="260"/>
      <c r="B185" s="261"/>
      <c r="C185" s="262"/>
    </row>
    <row r="186" s="259" customFormat="1" spans="1:3">
      <c r="A186" s="260"/>
      <c r="B186" s="261"/>
      <c r="C186" s="262"/>
    </row>
    <row r="187" s="259" customFormat="1" spans="1:3">
      <c r="A187" s="260"/>
      <c r="B187" s="261"/>
      <c r="C187" s="262"/>
    </row>
    <row r="188" s="259" customFormat="1" spans="1:3">
      <c r="A188" s="260"/>
      <c r="B188" s="261"/>
      <c r="C188" s="262"/>
    </row>
    <row r="189" s="259" customFormat="1" spans="1:3">
      <c r="A189" s="260"/>
      <c r="B189" s="261"/>
      <c r="C189" s="262"/>
    </row>
    <row r="190" s="259" customFormat="1" spans="1:3">
      <c r="A190" s="260"/>
      <c r="B190" s="261"/>
      <c r="C190" s="262"/>
    </row>
    <row r="191" s="259" customFormat="1" spans="1:3">
      <c r="A191" s="260"/>
      <c r="B191" s="261"/>
      <c r="C191" s="262"/>
    </row>
    <row r="192" s="259" customFormat="1" spans="1:3">
      <c r="A192" s="260"/>
      <c r="B192" s="261"/>
      <c r="C192" s="262"/>
    </row>
    <row r="193" s="259" customFormat="1" spans="1:3">
      <c r="A193" s="260"/>
      <c r="B193" s="261"/>
      <c r="C193" s="262"/>
    </row>
    <row r="194" s="259" customFormat="1" spans="1:3">
      <c r="A194" s="260"/>
      <c r="B194" s="261"/>
      <c r="C194" s="262"/>
    </row>
    <row r="195" s="259" customFormat="1" spans="1:3">
      <c r="A195" s="260"/>
      <c r="B195" s="261"/>
      <c r="C195" s="262"/>
    </row>
    <row r="196" s="259" customFormat="1" spans="1:3">
      <c r="A196" s="260"/>
      <c r="B196" s="261"/>
      <c r="C196" s="262"/>
    </row>
    <row r="197" s="259" customFormat="1" spans="1:3">
      <c r="A197" s="260"/>
      <c r="B197" s="261"/>
      <c r="C197" s="262"/>
    </row>
    <row r="198" s="259" customFormat="1" spans="1:3">
      <c r="A198" s="260"/>
      <c r="B198" s="261"/>
      <c r="C198" s="262"/>
    </row>
    <row r="199" s="259" customFormat="1" spans="1:3">
      <c r="A199" s="260"/>
      <c r="B199" s="261"/>
      <c r="C199" s="262"/>
    </row>
    <row r="200" s="259" customFormat="1" spans="1:3">
      <c r="A200" s="260"/>
      <c r="B200" s="261"/>
      <c r="C200" s="262"/>
    </row>
    <row r="201" s="259" customFormat="1" spans="1:3">
      <c r="A201" s="260"/>
      <c r="B201" s="261"/>
      <c r="C201" s="262"/>
    </row>
    <row r="202" s="259" customFormat="1" spans="1:3">
      <c r="A202" s="260"/>
      <c r="B202" s="261"/>
      <c r="C202" s="262"/>
    </row>
    <row r="203" s="259" customFormat="1" spans="1:3">
      <c r="A203" s="260"/>
      <c r="B203" s="261"/>
      <c r="C203" s="262"/>
    </row>
    <row r="204" s="259" customFormat="1" spans="1:3">
      <c r="A204" s="260"/>
      <c r="B204" s="261"/>
      <c r="C204" s="262"/>
    </row>
    <row r="205" s="259" customFormat="1" spans="1:3">
      <c r="A205" s="260"/>
      <c r="B205" s="261"/>
      <c r="C205" s="262"/>
    </row>
    <row r="206" s="259" customFormat="1" spans="1:3">
      <c r="A206" s="260"/>
      <c r="B206" s="261"/>
      <c r="C206" s="262"/>
    </row>
    <row r="207" s="259" customFormat="1" spans="1:3">
      <c r="A207" s="260"/>
      <c r="B207" s="261"/>
      <c r="C207" s="262"/>
    </row>
    <row r="208" s="259" customFormat="1" spans="1:3">
      <c r="A208" s="260"/>
      <c r="B208" s="261"/>
      <c r="C208" s="262"/>
    </row>
    <row r="209" s="259" customFormat="1" spans="1:3">
      <c r="A209" s="260"/>
      <c r="B209" s="261"/>
      <c r="C209" s="262"/>
    </row>
    <row r="210" s="259" customFormat="1" spans="1:3">
      <c r="A210" s="260"/>
      <c r="B210" s="261"/>
      <c r="C210" s="262"/>
    </row>
    <row r="211" s="259" customFormat="1" spans="1:3">
      <c r="A211" s="260"/>
      <c r="B211" s="261"/>
      <c r="C211" s="262"/>
    </row>
    <row r="212" s="259" customFormat="1" spans="1:3">
      <c r="A212" s="260"/>
      <c r="B212" s="261"/>
      <c r="C212" s="262"/>
    </row>
    <row r="213" s="259" customFormat="1" spans="1:3">
      <c r="A213" s="260"/>
      <c r="B213" s="261"/>
      <c r="C213" s="262"/>
    </row>
    <row r="214" s="259" customFormat="1" spans="1:3">
      <c r="A214" s="260"/>
      <c r="B214" s="261"/>
      <c r="C214" s="262"/>
    </row>
    <row r="215" s="259" customFormat="1" spans="1:3">
      <c r="A215" s="260"/>
      <c r="B215" s="261"/>
      <c r="C215" s="262"/>
    </row>
    <row r="216" s="259" customFormat="1" spans="1:3">
      <c r="A216" s="260"/>
      <c r="B216" s="261"/>
      <c r="C216" s="262"/>
    </row>
    <row r="217" s="259" customFormat="1" spans="1:3">
      <c r="A217" s="260"/>
      <c r="B217" s="261"/>
      <c r="C217" s="262"/>
    </row>
    <row r="218" s="259" customFormat="1" spans="1:3">
      <c r="A218" s="260"/>
      <c r="B218" s="261"/>
      <c r="C218" s="262"/>
    </row>
    <row r="219" s="259" customFormat="1" spans="1:3">
      <c r="A219" s="260"/>
      <c r="B219" s="261"/>
      <c r="C219" s="262"/>
    </row>
    <row r="220" s="259" customFormat="1" spans="1:3">
      <c r="A220" s="260"/>
      <c r="B220" s="261"/>
      <c r="C220" s="262"/>
    </row>
    <row r="221" s="259" customFormat="1" spans="1:3">
      <c r="A221" s="260"/>
      <c r="B221" s="261"/>
      <c r="C221" s="262"/>
    </row>
    <row r="222" s="259" customFormat="1" spans="1:3">
      <c r="A222" s="260"/>
      <c r="B222" s="261"/>
      <c r="C222" s="262"/>
    </row>
    <row r="223" s="259" customFormat="1" spans="1:3">
      <c r="A223" s="260"/>
      <c r="B223" s="261"/>
      <c r="C223" s="262"/>
    </row>
    <row r="224" s="259" customFormat="1" spans="1:3">
      <c r="A224" s="260"/>
      <c r="B224" s="261"/>
      <c r="C224" s="262"/>
    </row>
    <row r="225" s="259" customFormat="1" spans="1:3">
      <c r="A225" s="260"/>
      <c r="B225" s="261"/>
      <c r="C225" s="262"/>
    </row>
    <row r="226" s="259" customFormat="1" spans="1:3">
      <c r="A226" s="260"/>
      <c r="B226" s="261"/>
      <c r="C226" s="262"/>
    </row>
    <row r="227" s="259" customFormat="1" spans="1:3">
      <c r="A227" s="260"/>
      <c r="B227" s="261"/>
      <c r="C227" s="262"/>
    </row>
    <row r="228" s="259" customFormat="1" spans="1:3">
      <c r="A228" s="260"/>
      <c r="B228" s="261"/>
      <c r="C228" s="262"/>
    </row>
    <row r="229" s="259" customFormat="1" spans="1:3">
      <c r="A229" s="260"/>
      <c r="B229" s="261"/>
      <c r="C229" s="262"/>
    </row>
    <row r="230" s="259" customFormat="1" spans="1:3">
      <c r="A230" s="260"/>
      <c r="B230" s="261"/>
      <c r="C230" s="262"/>
    </row>
    <row r="231" s="259" customFormat="1" spans="1:3">
      <c r="A231" s="260"/>
      <c r="B231" s="261"/>
      <c r="C231" s="262"/>
    </row>
    <row r="232" s="259" customFormat="1" spans="1:3">
      <c r="A232" s="260"/>
      <c r="B232" s="261"/>
      <c r="C232" s="262"/>
    </row>
    <row r="233" s="259" customFormat="1" spans="1:3">
      <c r="A233" s="260"/>
      <c r="B233" s="261"/>
      <c r="C233" s="262"/>
    </row>
    <row r="234" s="259" customFormat="1" spans="1:3">
      <c r="A234" s="260"/>
      <c r="B234" s="261"/>
      <c r="C234" s="262"/>
    </row>
    <row r="235" s="259" customFormat="1" spans="1:3">
      <c r="A235" s="260"/>
      <c r="B235" s="261"/>
      <c r="C235" s="262"/>
    </row>
    <row r="236" s="259" customFormat="1" spans="1:3">
      <c r="A236" s="260"/>
      <c r="B236" s="261"/>
      <c r="C236" s="262"/>
    </row>
    <row r="237" s="259" customFormat="1" spans="1:3">
      <c r="A237" s="260"/>
      <c r="B237" s="261"/>
      <c r="C237" s="262"/>
    </row>
    <row r="238" s="259" customFormat="1" spans="1:3">
      <c r="A238" s="260"/>
      <c r="B238" s="261"/>
      <c r="C238" s="262"/>
    </row>
    <row r="239" s="259" customFormat="1" spans="1:3">
      <c r="A239" s="260"/>
      <c r="B239" s="261"/>
      <c r="C239" s="262"/>
    </row>
    <row r="240" s="259" customFormat="1" spans="1:3">
      <c r="A240" s="260"/>
      <c r="B240" s="261"/>
      <c r="C240" s="262"/>
    </row>
    <row r="241" s="259" customFormat="1" spans="1:3">
      <c r="A241" s="260"/>
      <c r="B241" s="261"/>
      <c r="C241" s="262"/>
    </row>
    <row r="242" s="259" customFormat="1" spans="1:3">
      <c r="A242" s="260"/>
      <c r="B242" s="261"/>
      <c r="C242" s="262"/>
    </row>
    <row r="243" s="259" customFormat="1" spans="1:3">
      <c r="A243" s="260"/>
      <c r="B243" s="261"/>
      <c r="C243" s="262"/>
    </row>
    <row r="244" s="259" customFormat="1" spans="1:3">
      <c r="A244" s="260"/>
      <c r="B244" s="261"/>
      <c r="C244" s="262"/>
    </row>
    <row r="245" s="259" customFormat="1" spans="1:3">
      <c r="A245" s="260"/>
      <c r="B245" s="261"/>
      <c r="C245" s="262"/>
    </row>
    <row r="246" s="259" customFormat="1" spans="1:3">
      <c r="A246" s="260"/>
      <c r="B246" s="261"/>
      <c r="C246" s="262"/>
    </row>
    <row r="247" s="259" customFormat="1" spans="1:3">
      <c r="A247" s="260"/>
      <c r="B247" s="261"/>
      <c r="C247" s="262"/>
    </row>
    <row r="248" s="259" customFormat="1" spans="1:3">
      <c r="A248" s="260"/>
      <c r="B248" s="261"/>
      <c r="C248" s="262"/>
    </row>
    <row r="249" s="259" customFormat="1" spans="1:3">
      <c r="A249" s="260"/>
      <c r="B249" s="261"/>
      <c r="C249" s="262"/>
    </row>
    <row r="250" s="259" customFormat="1" spans="1:3">
      <c r="A250" s="260"/>
      <c r="B250" s="261"/>
      <c r="C250" s="262"/>
    </row>
    <row r="251" s="259" customFormat="1" spans="1:3">
      <c r="A251" s="260"/>
      <c r="B251" s="261"/>
      <c r="C251" s="262"/>
    </row>
    <row r="252" s="259" customFormat="1" spans="1:3">
      <c r="A252" s="260"/>
      <c r="B252" s="261"/>
      <c r="C252" s="262"/>
    </row>
    <row r="253" s="259" customFormat="1" spans="1:3">
      <c r="A253" s="260"/>
      <c r="B253" s="261"/>
      <c r="C253" s="262"/>
    </row>
    <row r="254" s="259" customFormat="1" spans="1:3">
      <c r="A254" s="260"/>
      <c r="B254" s="261"/>
      <c r="C254" s="262"/>
    </row>
    <row r="255" s="259" customFormat="1" spans="1:3">
      <c r="A255" s="260"/>
      <c r="B255" s="261"/>
      <c r="C255" s="262"/>
    </row>
    <row r="256" s="259" customFormat="1" spans="1:3">
      <c r="A256" s="260"/>
      <c r="B256" s="261"/>
      <c r="C256" s="262"/>
    </row>
    <row r="257" s="259" customFormat="1" spans="1:3">
      <c r="A257" s="260"/>
      <c r="B257" s="261"/>
      <c r="C257" s="262"/>
    </row>
    <row r="258" s="259" customFormat="1" spans="1:3">
      <c r="A258" s="260"/>
      <c r="B258" s="261"/>
      <c r="C258" s="262"/>
    </row>
    <row r="259" s="259" customFormat="1" spans="1:3">
      <c r="A259" s="260"/>
      <c r="B259" s="261"/>
      <c r="C259" s="262"/>
    </row>
    <row r="260" s="259" customFormat="1" spans="1:3">
      <c r="A260" s="260"/>
      <c r="B260" s="261"/>
      <c r="C260" s="262"/>
    </row>
    <row r="261" s="259" customFormat="1" spans="1:3">
      <c r="A261" s="260"/>
      <c r="B261" s="261"/>
      <c r="C261" s="262"/>
    </row>
    <row r="262" s="259" customFormat="1" spans="1:3">
      <c r="A262" s="260"/>
      <c r="B262" s="261"/>
      <c r="C262" s="262"/>
    </row>
    <row r="263" s="259" customFormat="1" spans="1:3">
      <c r="A263" s="260"/>
      <c r="B263" s="261"/>
      <c r="C263" s="262"/>
    </row>
    <row r="264" s="259" customFormat="1" spans="1:3">
      <c r="A264" s="260"/>
      <c r="B264" s="261"/>
      <c r="C264" s="262"/>
    </row>
    <row r="265" s="259" customFormat="1" spans="1:3">
      <c r="A265" s="260"/>
      <c r="B265" s="261"/>
      <c r="C265" s="262"/>
    </row>
    <row r="266" s="259" customFormat="1" spans="1:3">
      <c r="A266" s="260"/>
      <c r="B266" s="261"/>
      <c r="C266" s="262"/>
    </row>
    <row r="267" s="259" customFormat="1" spans="1:3">
      <c r="A267" s="260"/>
      <c r="B267" s="261"/>
      <c r="C267" s="262"/>
    </row>
    <row r="268" s="259" customFormat="1" spans="1:3">
      <c r="A268" s="260"/>
      <c r="B268" s="261"/>
      <c r="C268" s="262"/>
    </row>
    <row r="269" s="259" customFormat="1" spans="1:3">
      <c r="A269" s="260"/>
      <c r="B269" s="261"/>
      <c r="C269" s="262"/>
    </row>
    <row r="270" s="259" customFormat="1" spans="1:3">
      <c r="A270" s="260"/>
      <c r="B270" s="261"/>
      <c r="C270" s="262"/>
    </row>
    <row r="271" s="259" customFormat="1" spans="1:3">
      <c r="A271" s="260"/>
      <c r="B271" s="261"/>
      <c r="C271" s="262"/>
    </row>
    <row r="272" s="259" customFormat="1" spans="1:3">
      <c r="A272" s="260"/>
      <c r="B272" s="261"/>
      <c r="C272" s="262"/>
    </row>
    <row r="273" s="259" customFormat="1" spans="1:3">
      <c r="A273" s="260"/>
      <c r="B273" s="261"/>
      <c r="C273" s="262"/>
    </row>
    <row r="274" s="259" customFormat="1" spans="1:3">
      <c r="A274" s="260"/>
      <c r="B274" s="261"/>
      <c r="C274" s="262"/>
    </row>
    <row r="275" s="259" customFormat="1" spans="1:3">
      <c r="A275" s="260"/>
      <c r="B275" s="261"/>
      <c r="C275" s="262"/>
    </row>
    <row r="276" s="259" customFormat="1" spans="1:3">
      <c r="A276" s="260"/>
      <c r="B276" s="261"/>
      <c r="C276" s="262"/>
    </row>
    <row r="277" s="259" customFormat="1" spans="1:3">
      <c r="A277" s="260"/>
      <c r="B277" s="261"/>
      <c r="C277" s="262"/>
    </row>
    <row r="278" s="259" customFormat="1" spans="1:3">
      <c r="A278" s="260"/>
      <c r="B278" s="261"/>
      <c r="C278" s="262"/>
    </row>
    <row r="279" s="259" customFormat="1" spans="1:3">
      <c r="A279" s="260"/>
      <c r="B279" s="261"/>
      <c r="C279" s="262"/>
    </row>
    <row r="280" s="259" customFormat="1" spans="1:3">
      <c r="A280" s="260"/>
      <c r="B280" s="261"/>
      <c r="C280" s="262"/>
    </row>
    <row r="281" s="259" customFormat="1" spans="1:3">
      <c r="A281" s="260"/>
      <c r="B281" s="261"/>
      <c r="C281" s="262"/>
    </row>
    <row r="282" s="259" customFormat="1" spans="1:3">
      <c r="A282" s="260"/>
      <c r="B282" s="261"/>
      <c r="C282" s="262"/>
    </row>
    <row r="283" s="259" customFormat="1" spans="1:3">
      <c r="A283" s="260"/>
      <c r="B283" s="261"/>
      <c r="C283" s="262"/>
    </row>
    <row r="284" s="259" customFormat="1" spans="1:3">
      <c r="A284" s="260"/>
      <c r="B284" s="261"/>
      <c r="C284" s="262"/>
    </row>
    <row r="285" s="259" customFormat="1" spans="1:3">
      <c r="A285" s="260"/>
      <c r="B285" s="261"/>
      <c r="C285" s="262"/>
    </row>
    <row r="286" s="259" customFormat="1" spans="1:3">
      <c r="A286" s="260"/>
      <c r="B286" s="261"/>
      <c r="C286" s="262"/>
    </row>
    <row r="287" s="259" customFormat="1" spans="1:3">
      <c r="A287" s="260"/>
      <c r="B287" s="261"/>
      <c r="C287" s="262"/>
    </row>
    <row r="288" s="259" customFormat="1" spans="1:3">
      <c r="A288" s="260"/>
      <c r="B288" s="261"/>
      <c r="C288" s="262"/>
    </row>
    <row r="289" s="259" customFormat="1" spans="1:3">
      <c r="A289" s="260"/>
      <c r="B289" s="261"/>
      <c r="C289" s="262"/>
    </row>
    <row r="290" s="259" customFormat="1" spans="1:3">
      <c r="A290" s="260"/>
      <c r="B290" s="261"/>
      <c r="C290" s="262"/>
    </row>
    <row r="291" s="259" customFormat="1" spans="1:3">
      <c r="A291" s="260"/>
      <c r="B291" s="261"/>
      <c r="C291" s="262"/>
    </row>
    <row r="292" s="259" customFormat="1" spans="1:3">
      <c r="A292" s="260"/>
      <c r="B292" s="261"/>
      <c r="C292" s="262"/>
    </row>
    <row r="293" s="259" customFormat="1" spans="1:3">
      <c r="A293" s="260"/>
      <c r="B293" s="261"/>
      <c r="C293" s="262"/>
    </row>
    <row r="294" s="259" customFormat="1" spans="1:3">
      <c r="A294" s="260"/>
      <c r="B294" s="261"/>
      <c r="C294" s="262"/>
    </row>
    <row r="295" s="259" customFormat="1" spans="1:3">
      <c r="A295" s="260"/>
      <c r="B295" s="261"/>
      <c r="C295" s="262"/>
    </row>
    <row r="296" s="259" customFormat="1" spans="1:3">
      <c r="A296" s="260"/>
      <c r="B296" s="261"/>
      <c r="C296" s="262"/>
    </row>
    <row r="297" s="259" customFormat="1" spans="1:3">
      <c r="A297" s="260"/>
      <c r="B297" s="261"/>
      <c r="C297" s="262"/>
    </row>
    <row r="298" s="259" customFormat="1" spans="1:3">
      <c r="A298" s="260"/>
      <c r="B298" s="261"/>
      <c r="C298" s="262"/>
    </row>
    <row r="299" s="259" customFormat="1" spans="1:3">
      <c r="A299" s="260"/>
      <c r="B299" s="261"/>
      <c r="C299" s="262"/>
    </row>
    <row r="300" s="259" customFormat="1" spans="1:3">
      <c r="A300" s="260"/>
      <c r="B300" s="261"/>
      <c r="C300" s="262"/>
    </row>
    <row r="301" s="259" customFormat="1" spans="1:3">
      <c r="A301" s="260"/>
      <c r="B301" s="261"/>
      <c r="C301" s="262"/>
    </row>
    <row r="302" s="259" customFormat="1" spans="1:3">
      <c r="A302" s="260"/>
      <c r="B302" s="261"/>
      <c r="C302" s="262"/>
    </row>
    <row r="303" s="259" customFormat="1" spans="1:3">
      <c r="A303" s="260"/>
      <c r="B303" s="261"/>
      <c r="C303" s="262"/>
    </row>
    <row r="304" s="259" customFormat="1" spans="1:3">
      <c r="A304" s="260"/>
      <c r="B304" s="261"/>
      <c r="C304" s="262"/>
    </row>
    <row r="305" s="259" customFormat="1" spans="1:3">
      <c r="A305" s="260"/>
      <c r="B305" s="261"/>
      <c r="C305" s="262"/>
    </row>
    <row r="306" s="259" customFormat="1" spans="1:3">
      <c r="A306" s="260"/>
      <c r="B306" s="261"/>
      <c r="C306" s="262"/>
    </row>
    <row r="307" s="259" customFormat="1" spans="1:3">
      <c r="A307" s="260"/>
      <c r="B307" s="261"/>
      <c r="C307" s="262"/>
    </row>
    <row r="308" s="259" customFormat="1" spans="1:3">
      <c r="A308" s="260"/>
      <c r="B308" s="261"/>
      <c r="C308" s="262"/>
    </row>
    <row r="309" s="259" customFormat="1" spans="1:3">
      <c r="A309" s="260"/>
      <c r="B309" s="261"/>
      <c r="C309" s="262"/>
    </row>
    <row r="310" s="259" customFormat="1" spans="1:3">
      <c r="A310" s="260"/>
      <c r="B310" s="261"/>
      <c r="C310" s="262"/>
    </row>
    <row r="311" s="259" customFormat="1" spans="1:3">
      <c r="A311" s="260"/>
      <c r="B311" s="261"/>
      <c r="C311" s="262"/>
    </row>
    <row r="312" s="259" customFormat="1" spans="1:3">
      <c r="A312" s="260"/>
      <c r="B312" s="261"/>
      <c r="C312" s="262"/>
    </row>
    <row r="313" s="259" customFormat="1" spans="1:3">
      <c r="A313" s="260"/>
      <c r="B313" s="261"/>
      <c r="C313" s="262"/>
    </row>
    <row r="314" s="259" customFormat="1" spans="1:3">
      <c r="A314" s="260"/>
      <c r="B314" s="261"/>
      <c r="C314" s="262"/>
    </row>
    <row r="315" s="259" customFormat="1" spans="1:3">
      <c r="A315" s="260"/>
      <c r="B315" s="261"/>
      <c r="C315" s="262"/>
    </row>
    <row r="316" s="259" customFormat="1" spans="1:3">
      <c r="A316" s="260"/>
      <c r="B316" s="261"/>
      <c r="C316" s="262"/>
    </row>
    <row r="317" s="259" customFormat="1" spans="1:3">
      <c r="A317" s="260"/>
      <c r="B317" s="261"/>
      <c r="C317" s="262"/>
    </row>
    <row r="318" s="259" customFormat="1" spans="1:3">
      <c r="A318" s="260"/>
      <c r="B318" s="261"/>
      <c r="C318" s="262"/>
    </row>
    <row r="319" s="259" customFormat="1" spans="1:3">
      <c r="A319" s="260"/>
      <c r="B319" s="261"/>
      <c r="C319" s="262"/>
    </row>
    <row r="320" s="259" customFormat="1" spans="1:3">
      <c r="A320" s="260"/>
      <c r="B320" s="261"/>
      <c r="C320" s="262"/>
    </row>
    <row r="321" s="259" customFormat="1" spans="1:3">
      <c r="A321" s="260"/>
      <c r="B321" s="261"/>
      <c r="C321" s="262"/>
    </row>
    <row r="322" s="259" customFormat="1" spans="1:3">
      <c r="A322" s="260"/>
      <c r="B322" s="261"/>
      <c r="C322" s="262"/>
    </row>
    <row r="323" s="259" customFormat="1" spans="1:3">
      <c r="A323" s="260"/>
      <c r="B323" s="261"/>
      <c r="C323" s="262"/>
    </row>
    <row r="324" s="259" customFormat="1" spans="1:3">
      <c r="A324" s="260"/>
      <c r="B324" s="261"/>
      <c r="C324" s="262"/>
    </row>
    <row r="325" s="259" customFormat="1" spans="1:3">
      <c r="A325" s="260"/>
      <c r="B325" s="261"/>
      <c r="C325" s="262"/>
    </row>
    <row r="326" s="259" customFormat="1" spans="1:3">
      <c r="A326" s="260"/>
      <c r="B326" s="261"/>
      <c r="C326" s="262"/>
    </row>
    <row r="327" s="259" customFormat="1" spans="1:3">
      <c r="A327" s="260"/>
      <c r="B327" s="261"/>
      <c r="C327" s="262"/>
    </row>
    <row r="328" s="259" customFormat="1" spans="1:3">
      <c r="A328" s="260"/>
      <c r="B328" s="261"/>
      <c r="C328" s="262"/>
    </row>
    <row r="329" s="259" customFormat="1" spans="1:3">
      <c r="A329" s="260"/>
      <c r="B329" s="261"/>
      <c r="C329" s="262"/>
    </row>
    <row r="330" s="259" customFormat="1" spans="1:3">
      <c r="A330" s="260"/>
      <c r="B330" s="261"/>
      <c r="C330" s="262"/>
    </row>
    <row r="331" s="259" customFormat="1" spans="1:3">
      <c r="A331" s="260"/>
      <c r="B331" s="261"/>
      <c r="C331" s="262"/>
    </row>
    <row r="332" s="259" customFormat="1" spans="1:3">
      <c r="A332" s="260"/>
      <c r="B332" s="261"/>
      <c r="C332" s="262"/>
    </row>
    <row r="333" s="259" customFormat="1" spans="1:3">
      <c r="A333" s="260"/>
      <c r="B333" s="261"/>
      <c r="C333" s="262"/>
    </row>
    <row r="334" s="259" customFormat="1" spans="1:3">
      <c r="A334" s="260"/>
      <c r="B334" s="261"/>
      <c r="C334" s="262"/>
    </row>
    <row r="335" s="259" customFormat="1" spans="1:3">
      <c r="A335" s="260"/>
      <c r="B335" s="261"/>
      <c r="C335" s="262"/>
    </row>
    <row r="336" s="259" customFormat="1" spans="1:3">
      <c r="A336" s="260"/>
      <c r="B336" s="261"/>
      <c r="C336" s="262"/>
    </row>
    <row r="337" s="259" customFormat="1" spans="1:3">
      <c r="A337" s="260"/>
      <c r="B337" s="261"/>
      <c r="C337" s="262"/>
    </row>
    <row r="338" s="259" customFormat="1" spans="1:3">
      <c r="A338" s="260"/>
      <c r="B338" s="261"/>
      <c r="C338" s="262"/>
    </row>
    <row r="339" s="259" customFormat="1" spans="1:3">
      <c r="A339" s="260"/>
      <c r="B339" s="261"/>
      <c r="C339" s="262"/>
    </row>
    <row r="340" s="259" customFormat="1" spans="1:3">
      <c r="A340" s="260"/>
      <c r="B340" s="261"/>
      <c r="C340" s="262"/>
    </row>
    <row r="341" s="259" customFormat="1" spans="1:3">
      <c r="A341" s="260"/>
      <c r="B341" s="261"/>
      <c r="C341" s="262"/>
    </row>
    <row r="342" s="259" customFormat="1" spans="1:3">
      <c r="A342" s="260"/>
      <c r="B342" s="261"/>
      <c r="C342" s="262"/>
    </row>
    <row r="343" s="259" customFormat="1" spans="1:3">
      <c r="A343" s="260"/>
      <c r="B343" s="261"/>
      <c r="C343" s="262"/>
    </row>
    <row r="344" s="259" customFormat="1" spans="1:3">
      <c r="A344" s="260"/>
      <c r="B344" s="261"/>
      <c r="C344" s="262"/>
    </row>
    <row r="345" s="259" customFormat="1" spans="1:3">
      <c r="A345" s="260"/>
      <c r="B345" s="261"/>
      <c r="C345" s="262"/>
    </row>
    <row r="346" s="259" customFormat="1" spans="1:3">
      <c r="A346" s="260"/>
      <c r="B346" s="261"/>
      <c r="C346" s="262"/>
    </row>
    <row r="347" s="259" customFormat="1" spans="1:3">
      <c r="A347" s="260"/>
      <c r="B347" s="261"/>
      <c r="C347" s="262"/>
    </row>
    <row r="348" s="259" customFormat="1" spans="1:3">
      <c r="A348" s="260"/>
      <c r="B348" s="261"/>
      <c r="C348" s="262"/>
    </row>
    <row r="349" s="259" customFormat="1" spans="1:3">
      <c r="A349" s="260"/>
      <c r="B349" s="261"/>
      <c r="C349" s="262"/>
    </row>
    <row r="350" s="259" customFormat="1" spans="1:3">
      <c r="A350" s="260"/>
      <c r="B350" s="261"/>
      <c r="C350" s="262"/>
    </row>
    <row r="351" s="259" customFormat="1" spans="1:3">
      <c r="A351" s="260"/>
      <c r="B351" s="261"/>
      <c r="C351" s="262"/>
    </row>
    <row r="352" s="259" customFormat="1" spans="1:3">
      <c r="A352" s="260"/>
      <c r="B352" s="261"/>
      <c r="C352" s="262"/>
    </row>
    <row r="353" s="259" customFormat="1" spans="1:3">
      <c r="A353" s="260"/>
      <c r="B353" s="261"/>
      <c r="C353" s="262"/>
    </row>
    <row r="354" s="259" customFormat="1" spans="1:3">
      <c r="A354" s="260"/>
      <c r="B354" s="261"/>
      <c r="C354" s="262"/>
    </row>
    <row r="355" s="259" customFormat="1" spans="1:3">
      <c r="A355" s="260"/>
      <c r="B355" s="261"/>
      <c r="C355" s="262"/>
    </row>
    <row r="356" s="259" customFormat="1" spans="1:3">
      <c r="A356" s="260"/>
      <c r="B356" s="261"/>
      <c r="C356" s="262"/>
    </row>
    <row r="357" s="259" customFormat="1" spans="1:3">
      <c r="A357" s="260"/>
      <c r="B357" s="261"/>
      <c r="C357" s="262"/>
    </row>
    <row r="358" s="259" customFormat="1" spans="1:3">
      <c r="A358" s="260"/>
      <c r="B358" s="261"/>
      <c r="C358" s="262"/>
    </row>
    <row r="359" s="259" customFormat="1" spans="1:3">
      <c r="A359" s="260"/>
      <c r="B359" s="261"/>
      <c r="C359" s="262"/>
    </row>
    <row r="360" s="259" customFormat="1" spans="1:3">
      <c r="A360" s="260"/>
      <c r="B360" s="261"/>
      <c r="C360" s="262"/>
    </row>
    <row r="361" s="259" customFormat="1" spans="1:3">
      <c r="A361" s="260"/>
      <c r="B361" s="261"/>
      <c r="C361" s="262"/>
    </row>
    <row r="362" s="259" customFormat="1" spans="1:3">
      <c r="A362" s="260"/>
      <c r="B362" s="261"/>
      <c r="C362" s="262"/>
    </row>
    <row r="363" s="259" customFormat="1" spans="1:3">
      <c r="A363" s="260"/>
      <c r="B363" s="261"/>
      <c r="C363" s="262"/>
    </row>
    <row r="364" s="259" customFormat="1" spans="1:3">
      <c r="A364" s="260"/>
      <c r="B364" s="261"/>
      <c r="C364" s="262"/>
    </row>
    <row r="365" s="259" customFormat="1" spans="1:3">
      <c r="A365" s="260"/>
      <c r="B365" s="261"/>
      <c r="C365" s="262"/>
    </row>
    <row r="366" s="259" customFormat="1" spans="1:3">
      <c r="A366" s="260"/>
      <c r="B366" s="261"/>
      <c r="C366" s="262"/>
    </row>
    <row r="367" s="259" customFormat="1" spans="1:3">
      <c r="A367" s="260"/>
      <c r="B367" s="261"/>
      <c r="C367" s="262"/>
    </row>
    <row r="368" s="259" customFormat="1" spans="1:3">
      <c r="A368" s="260"/>
      <c r="B368" s="261"/>
      <c r="C368" s="262"/>
    </row>
    <row r="369" s="259" customFormat="1" spans="1:3">
      <c r="A369" s="260"/>
      <c r="B369" s="261"/>
      <c r="C369" s="262"/>
    </row>
    <row r="370" s="259" customFormat="1" spans="1:3">
      <c r="A370" s="260"/>
      <c r="B370" s="261"/>
      <c r="C370" s="262"/>
    </row>
    <row r="371" s="259" customFormat="1" spans="1:3">
      <c r="A371" s="260"/>
      <c r="B371" s="261"/>
      <c r="C371" s="262"/>
    </row>
    <row r="372" s="259" customFormat="1" spans="1:3">
      <c r="A372" s="260"/>
      <c r="B372" s="261"/>
      <c r="C372" s="262"/>
    </row>
    <row r="373" s="259" customFormat="1" spans="1:3">
      <c r="A373" s="260"/>
      <c r="B373" s="261"/>
      <c r="C373" s="262"/>
    </row>
    <row r="374" s="259" customFormat="1" spans="1:3">
      <c r="A374" s="260"/>
      <c r="B374" s="261"/>
      <c r="C374" s="262"/>
    </row>
    <row r="375" s="259" customFormat="1" spans="1:3">
      <c r="A375" s="260"/>
      <c r="B375" s="261"/>
      <c r="C375" s="262"/>
    </row>
    <row r="376" s="259" customFormat="1" spans="1:3">
      <c r="A376" s="260"/>
      <c r="B376" s="261"/>
      <c r="C376" s="262"/>
    </row>
    <row r="377" s="259" customFormat="1" spans="1:3">
      <c r="A377" s="260"/>
      <c r="B377" s="261"/>
      <c r="C377" s="262"/>
    </row>
    <row r="378" s="259" customFormat="1" spans="1:3">
      <c r="A378" s="260"/>
      <c r="B378" s="261"/>
      <c r="C378" s="262"/>
    </row>
    <row r="379" s="259" customFormat="1" spans="1:3">
      <c r="A379" s="260"/>
      <c r="B379" s="261"/>
      <c r="C379" s="262"/>
    </row>
    <row r="380" s="259" customFormat="1" spans="1:3">
      <c r="A380" s="260"/>
      <c r="B380" s="261"/>
      <c r="C380" s="262"/>
    </row>
    <row r="381" s="259" customFormat="1" spans="1:3">
      <c r="A381" s="260"/>
      <c r="B381" s="261"/>
      <c r="C381" s="262"/>
    </row>
    <row r="382" s="259" customFormat="1" spans="1:3">
      <c r="A382" s="260"/>
      <c r="B382" s="261"/>
      <c r="C382" s="262"/>
    </row>
    <row r="383" s="259" customFormat="1" spans="1:3">
      <c r="A383" s="260"/>
      <c r="B383" s="261"/>
      <c r="C383" s="262"/>
    </row>
    <row r="384" s="259" customFormat="1" spans="1:3">
      <c r="A384" s="260"/>
      <c r="B384" s="261"/>
      <c r="C384" s="262"/>
    </row>
    <row r="385" s="259" customFormat="1" spans="1:3">
      <c r="A385" s="260"/>
      <c r="B385" s="261"/>
      <c r="C385" s="262"/>
    </row>
    <row r="386" s="259" customFormat="1" spans="1:3">
      <c r="A386" s="260"/>
      <c r="B386" s="261"/>
      <c r="C386" s="262"/>
    </row>
    <row r="387" s="259" customFormat="1" spans="1:3">
      <c r="A387" s="260"/>
      <c r="B387" s="261"/>
      <c r="C387" s="262"/>
    </row>
    <row r="388" s="259" customFormat="1" spans="1:3">
      <c r="A388" s="260"/>
      <c r="B388" s="261"/>
      <c r="C388" s="262"/>
    </row>
    <row r="389" s="259" customFormat="1" spans="1:3">
      <c r="A389" s="260"/>
      <c r="B389" s="261"/>
      <c r="C389" s="262"/>
    </row>
    <row r="390" s="259" customFormat="1" spans="1:3">
      <c r="A390" s="260"/>
      <c r="B390" s="261"/>
      <c r="C390" s="262"/>
    </row>
    <row r="391" s="259" customFormat="1" spans="1:3">
      <c r="A391" s="260"/>
      <c r="B391" s="261"/>
      <c r="C391" s="262"/>
    </row>
    <row r="392" s="259" customFormat="1" spans="1:3">
      <c r="A392" s="260"/>
      <c r="B392" s="261"/>
      <c r="C392" s="262"/>
    </row>
    <row r="393" s="259" customFormat="1" spans="1:3">
      <c r="A393" s="260"/>
      <c r="B393" s="261"/>
      <c r="C393" s="262"/>
    </row>
  </sheetData>
  <mergeCells count="4">
    <mergeCell ref="A2:A10"/>
    <mergeCell ref="A11:A20"/>
    <mergeCell ref="F2:F10"/>
    <mergeCell ref="F11:F20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2"/>
  <sheetViews>
    <sheetView zoomScale="94" zoomScaleNormal="94" workbookViewId="0">
      <pane ySplit="1" topLeftCell="A2" activePane="bottomLeft" state="frozen"/>
      <selection/>
      <selection pane="bottomLeft" activeCell="E5" sqref="E5"/>
    </sheetView>
  </sheetViews>
  <sheetFormatPr defaultColWidth="9.140625" defaultRowHeight="16.8" outlineLevelCol="7"/>
  <cols>
    <col min="1" max="1" width="17.4296875" style="11" customWidth="1"/>
    <col min="2" max="2" width="19.140625" customWidth="1"/>
    <col min="3" max="3" width="28.4296875" customWidth="1"/>
    <col min="4" max="4" width="7.140625" customWidth="1"/>
    <col min="5" max="5" width="50.203125" customWidth="1"/>
    <col min="6" max="6" width="20" customWidth="1"/>
    <col min="7" max="7" width="25.703125" customWidth="1"/>
    <col min="8" max="8" width="29.0703125" customWidth="1"/>
    <col min="9" max="9" width="14.4296875"/>
    <col min="11" max="11" width="14.4296875"/>
  </cols>
  <sheetData>
    <row r="1" ht="16" customHeight="1" spans="1:8">
      <c r="A1" s="32" t="s">
        <v>0</v>
      </c>
      <c r="B1" s="33" t="s">
        <v>74</v>
      </c>
      <c r="C1" s="33" t="s">
        <v>75</v>
      </c>
      <c r="D1" s="33" t="s">
        <v>85</v>
      </c>
      <c r="E1" s="33" t="s">
        <v>77</v>
      </c>
      <c r="F1" s="33" t="s">
        <v>86</v>
      </c>
      <c r="G1" s="33" t="s">
        <v>4</v>
      </c>
      <c r="H1" s="33" t="s">
        <v>5</v>
      </c>
    </row>
    <row r="2" ht="192" customHeight="1" spans="1:8">
      <c r="A2" s="244">
        <v>45992</v>
      </c>
      <c r="B2" s="244" t="s">
        <v>87</v>
      </c>
      <c r="C2" s="35" t="s">
        <v>88</v>
      </c>
      <c r="D2" s="36">
        <v>3</v>
      </c>
      <c r="E2" s="70"/>
      <c r="F2" s="40">
        <v>425000</v>
      </c>
      <c r="G2" s="67">
        <f>D2*F2</f>
        <v>1275000</v>
      </c>
      <c r="H2" s="67">
        <f>SUM(D2*F2)</f>
        <v>1275000</v>
      </c>
    </row>
    <row r="3" ht="100" customHeight="1" spans="1:8">
      <c r="A3" s="245">
        <v>46022</v>
      </c>
      <c r="B3" s="245" t="s">
        <v>89</v>
      </c>
      <c r="C3" s="246" t="s">
        <v>90</v>
      </c>
      <c r="D3" s="36">
        <v>5</v>
      </c>
      <c r="E3" s="253"/>
      <c r="F3" s="40">
        <v>280000</v>
      </c>
      <c r="G3" s="40">
        <f>D3*F3</f>
        <v>1400000</v>
      </c>
      <c r="H3" s="254">
        <f>SUM(G3:G5)</f>
        <v>2900000</v>
      </c>
    </row>
    <row r="4" ht="100" customHeight="1" spans="1:8">
      <c r="A4" s="247"/>
      <c r="B4" s="247"/>
      <c r="C4" s="246" t="s">
        <v>91</v>
      </c>
      <c r="D4" s="36">
        <v>3</v>
      </c>
      <c r="E4" s="255"/>
      <c r="F4" s="40">
        <v>500000</v>
      </c>
      <c r="G4" s="40">
        <f>D4*F4</f>
        <v>1500000</v>
      </c>
      <c r="H4" s="256"/>
    </row>
    <row r="5" ht="67" customHeight="1" spans="1:8">
      <c r="A5" s="248"/>
      <c r="B5" s="248"/>
      <c r="C5" s="35"/>
      <c r="D5" s="36"/>
      <c r="E5" s="234"/>
      <c r="F5" s="40"/>
      <c r="G5" s="40">
        <f>D5*F5</f>
        <v>0</v>
      </c>
      <c r="H5" s="257"/>
    </row>
    <row r="6" ht="151.95" customHeight="1" spans="1:8">
      <c r="A6" s="249"/>
      <c r="B6" s="249"/>
      <c r="C6" s="250"/>
      <c r="D6" s="36"/>
      <c r="E6" s="236"/>
      <c r="F6" s="40"/>
      <c r="G6" s="67">
        <f>D6*F6</f>
        <v>0</v>
      </c>
      <c r="H6" s="258">
        <f>SUM(G6:G6)</f>
        <v>0</v>
      </c>
    </row>
    <row r="7" spans="1:8">
      <c r="A7" s="37"/>
      <c r="B7" s="251"/>
      <c r="C7" s="252"/>
      <c r="D7" s="252"/>
      <c r="E7" s="5"/>
      <c r="F7" s="5"/>
      <c r="G7" s="5"/>
      <c r="H7" s="5">
        <f>SUM(H2:H6)</f>
        <v>4175000</v>
      </c>
    </row>
    <row r="8" ht="177" customHeight="1"/>
    <row r="9" ht="177" customHeight="1"/>
    <row r="10" ht="177" customHeight="1"/>
    <row r="11" ht="177" customHeight="1"/>
    <row r="12" ht="34" customHeight="1"/>
    <row r="13" ht="58" customHeight="1"/>
    <row r="14" ht="58" customHeight="1"/>
    <row r="15" ht="58" customHeight="1"/>
    <row r="16" ht="58" customHeight="1"/>
    <row r="17" ht="58" customHeight="1"/>
    <row r="18" ht="58" customHeight="1"/>
    <row r="19" ht="58" customHeight="1"/>
    <row r="20" ht="58" customHeight="1"/>
    <row r="21" ht="58" customHeight="1"/>
    <row r="22" ht="58" customHeight="1"/>
  </sheetData>
  <mergeCells count="5">
    <mergeCell ref="A7:C7"/>
    <mergeCell ref="A3:A4"/>
    <mergeCell ref="B3:B4"/>
    <mergeCell ref="E3:E4"/>
    <mergeCell ref="H3:H4"/>
  </mergeCells>
  <pageMargins left="0.75" right="0.75" top="1" bottom="1" header="0.5" footer="0.5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0"/>
  <sheetViews>
    <sheetView zoomScale="74" zoomScaleNormal="74" workbookViewId="0">
      <pane ySplit="1" topLeftCell="A15" activePane="bottomLeft" state="frozen"/>
      <selection/>
      <selection pane="bottomLeft" activeCell="E16" sqref="E16"/>
    </sheetView>
  </sheetViews>
  <sheetFormatPr defaultColWidth="9.140625" defaultRowHeight="16.8"/>
  <cols>
    <col min="1" max="1" width="20.515625" style="108" customWidth="1"/>
    <col min="2" max="2" width="36.5703125" style="108" customWidth="1"/>
    <col min="3" max="3" width="51.9453125" customWidth="1"/>
    <col min="4" max="4" width="16.140625" style="108" customWidth="1"/>
    <col min="5" max="5" width="23.140625" customWidth="1"/>
    <col min="6" max="6" width="33" customWidth="1"/>
    <col min="7" max="7" width="30.6484375" customWidth="1"/>
    <col min="8" max="8" width="24.921875" style="207" customWidth="1"/>
    <col min="9" max="9" width="24.921875" customWidth="1"/>
    <col min="10" max="10" width="58.1796875" customWidth="1"/>
    <col min="11" max="11" width="12.859375"/>
  </cols>
  <sheetData>
    <row r="1" s="206" customFormat="1" ht="34" customHeight="1" spans="1:10">
      <c r="A1" s="208" t="s">
        <v>0</v>
      </c>
      <c r="B1" s="208" t="s">
        <v>74</v>
      </c>
      <c r="C1" s="208" t="s">
        <v>75</v>
      </c>
      <c r="D1" s="208" t="s">
        <v>85</v>
      </c>
      <c r="E1" s="208" t="s">
        <v>3</v>
      </c>
      <c r="F1" s="208" t="s">
        <v>92</v>
      </c>
      <c r="G1" s="208" t="s">
        <v>86</v>
      </c>
      <c r="H1" s="208" t="s">
        <v>57</v>
      </c>
      <c r="I1" s="208" t="s">
        <v>5</v>
      </c>
      <c r="J1" s="208" t="s">
        <v>93</v>
      </c>
    </row>
    <row r="2" ht="387.45" customHeight="1" spans="1:10">
      <c r="A2" s="209">
        <v>46000</v>
      </c>
      <c r="B2" s="210" t="s">
        <v>94</v>
      </c>
      <c r="C2" s="201" t="s">
        <v>95</v>
      </c>
      <c r="D2" s="202">
        <v>4</v>
      </c>
      <c r="E2" s="227">
        <v>295000</v>
      </c>
      <c r="F2" s="227">
        <f t="shared" ref="F2:F12" si="0">E2*10%</f>
        <v>29500</v>
      </c>
      <c r="G2" s="228">
        <f t="shared" ref="G2:G15" si="1">E2-F2</f>
        <v>265500</v>
      </c>
      <c r="H2" s="228">
        <f t="shared" ref="H2:H8" si="2">D2*G2</f>
        <v>1062000</v>
      </c>
      <c r="I2" s="228">
        <f>SUM(H2)</f>
        <v>1062000</v>
      </c>
      <c r="J2" s="234"/>
    </row>
    <row r="3" ht="197" customHeight="1" spans="1:10">
      <c r="A3" s="211">
        <v>46002</v>
      </c>
      <c r="B3" s="212" t="s">
        <v>96</v>
      </c>
      <c r="C3" s="201" t="s">
        <v>97</v>
      </c>
      <c r="D3" s="202">
        <v>4</v>
      </c>
      <c r="E3" s="227">
        <v>385000</v>
      </c>
      <c r="F3" s="227">
        <f t="shared" si="0"/>
        <v>38500</v>
      </c>
      <c r="G3" s="228">
        <f t="shared" si="1"/>
        <v>346500</v>
      </c>
      <c r="H3" s="228">
        <f t="shared" si="2"/>
        <v>1386000</v>
      </c>
      <c r="I3" s="235">
        <f>SUM(H3:H4)</f>
        <v>2718000</v>
      </c>
      <c r="J3" s="236"/>
    </row>
    <row r="4" ht="197" customHeight="1" spans="1:10">
      <c r="A4" s="213"/>
      <c r="B4" s="214"/>
      <c r="C4" s="215" t="s">
        <v>98</v>
      </c>
      <c r="D4" s="216">
        <v>4</v>
      </c>
      <c r="E4" s="229">
        <v>370000</v>
      </c>
      <c r="F4" s="227">
        <f t="shared" si="0"/>
        <v>37000</v>
      </c>
      <c r="G4" s="229">
        <f t="shared" si="1"/>
        <v>333000</v>
      </c>
      <c r="H4" s="230">
        <f t="shared" si="2"/>
        <v>1332000</v>
      </c>
      <c r="I4" s="229"/>
      <c r="J4" s="237"/>
    </row>
    <row r="5" ht="409.5" customHeight="1" spans="1:10">
      <c r="A5" s="209">
        <v>46006</v>
      </c>
      <c r="B5" s="210" t="s">
        <v>99</v>
      </c>
      <c r="C5" s="201" t="s">
        <v>100</v>
      </c>
      <c r="D5" s="202">
        <v>3</v>
      </c>
      <c r="E5" s="227">
        <v>290000</v>
      </c>
      <c r="F5" s="227">
        <f t="shared" si="0"/>
        <v>29000</v>
      </c>
      <c r="G5" s="227">
        <f t="shared" si="1"/>
        <v>261000</v>
      </c>
      <c r="H5" s="228">
        <f t="shared" si="2"/>
        <v>783000</v>
      </c>
      <c r="I5" s="227">
        <f>SUM(H5)</f>
        <v>783000</v>
      </c>
      <c r="J5" s="24"/>
    </row>
    <row r="6" ht="409.5" customHeight="1" spans="1:10">
      <c r="A6" s="209">
        <v>46007</v>
      </c>
      <c r="B6" s="210" t="s">
        <v>101</v>
      </c>
      <c r="C6" s="201" t="s">
        <v>102</v>
      </c>
      <c r="D6" s="202">
        <v>3</v>
      </c>
      <c r="E6" s="227">
        <v>375000</v>
      </c>
      <c r="F6" s="227">
        <f t="shared" si="0"/>
        <v>37500</v>
      </c>
      <c r="G6" s="227">
        <f t="shared" si="1"/>
        <v>337500</v>
      </c>
      <c r="H6" s="228">
        <f t="shared" si="2"/>
        <v>1012500</v>
      </c>
      <c r="I6" s="227">
        <f>SUM(H6)</f>
        <v>1012500</v>
      </c>
      <c r="J6" s="24"/>
    </row>
    <row r="7" ht="409.5" customHeight="1" spans="1:10">
      <c r="A7" s="209">
        <v>46010</v>
      </c>
      <c r="B7" s="200" t="s">
        <v>103</v>
      </c>
      <c r="C7" s="217" t="s">
        <v>104</v>
      </c>
      <c r="D7" s="202">
        <v>3</v>
      </c>
      <c r="E7" s="228">
        <v>246000</v>
      </c>
      <c r="F7" s="228"/>
      <c r="G7" s="228">
        <f t="shared" si="1"/>
        <v>246000</v>
      </c>
      <c r="H7" s="228">
        <f t="shared" si="2"/>
        <v>738000</v>
      </c>
      <c r="I7" s="228">
        <f>SUM(H7:H9)</f>
        <v>3132000</v>
      </c>
      <c r="J7" s="234"/>
    </row>
    <row r="8" ht="409.5" customHeight="1" spans="1:10">
      <c r="A8" s="209">
        <v>46018</v>
      </c>
      <c r="B8" s="200" t="s">
        <v>105</v>
      </c>
      <c r="C8" s="217" t="s">
        <v>95</v>
      </c>
      <c r="D8" s="202">
        <v>4</v>
      </c>
      <c r="E8" s="228">
        <v>295000</v>
      </c>
      <c r="F8" s="228">
        <f t="shared" si="0"/>
        <v>29500</v>
      </c>
      <c r="G8" s="228">
        <f t="shared" si="1"/>
        <v>265500</v>
      </c>
      <c r="H8" s="228">
        <f t="shared" si="2"/>
        <v>1062000</v>
      </c>
      <c r="I8" s="228">
        <f>SUM(H8)</f>
        <v>1062000</v>
      </c>
      <c r="J8" s="234"/>
    </row>
    <row r="9" ht="409.5" customHeight="1" spans="1:10">
      <c r="A9" s="209">
        <v>46019</v>
      </c>
      <c r="B9" s="200" t="s">
        <v>106</v>
      </c>
      <c r="C9" s="217" t="s">
        <v>98</v>
      </c>
      <c r="D9" s="202">
        <v>4</v>
      </c>
      <c r="E9" s="228">
        <v>370000</v>
      </c>
      <c r="F9" s="228">
        <f t="shared" si="0"/>
        <v>37000</v>
      </c>
      <c r="G9" s="228">
        <f t="shared" si="1"/>
        <v>333000</v>
      </c>
      <c r="H9" s="231">
        <f t="shared" ref="H9:H14" si="3">SUM(D9*G9)</f>
        <v>1332000</v>
      </c>
      <c r="I9" s="228">
        <f>SUM(H9)</f>
        <v>1332000</v>
      </c>
      <c r="J9" s="234"/>
    </row>
    <row r="10" ht="115" customHeight="1" spans="1:10">
      <c r="A10" s="218">
        <v>46021</v>
      </c>
      <c r="B10" s="219" t="s">
        <v>107</v>
      </c>
      <c r="C10" s="220" t="s">
        <v>97</v>
      </c>
      <c r="D10" s="202">
        <v>4</v>
      </c>
      <c r="E10" s="227">
        <v>385000</v>
      </c>
      <c r="F10" s="227">
        <f t="shared" si="0"/>
        <v>38500</v>
      </c>
      <c r="G10" s="227">
        <f t="shared" si="1"/>
        <v>346500</v>
      </c>
      <c r="H10" s="231">
        <f t="shared" si="3"/>
        <v>1386000</v>
      </c>
      <c r="I10" s="238">
        <f>SUM(H10:H13)</f>
        <v>4846500</v>
      </c>
      <c r="J10" s="239"/>
    </row>
    <row r="11" ht="115" customHeight="1" spans="1:10">
      <c r="A11" s="221"/>
      <c r="B11" s="222"/>
      <c r="C11" s="220" t="s">
        <v>108</v>
      </c>
      <c r="D11" s="202">
        <v>4</v>
      </c>
      <c r="E11" s="227">
        <v>385000</v>
      </c>
      <c r="F11" s="227">
        <f t="shared" si="0"/>
        <v>38500</v>
      </c>
      <c r="G11" s="227">
        <f t="shared" si="1"/>
        <v>346500</v>
      </c>
      <c r="H11" s="231">
        <f t="shared" si="3"/>
        <v>1386000</v>
      </c>
      <c r="I11" s="240"/>
      <c r="J11" s="239"/>
    </row>
    <row r="12" ht="115" customHeight="1" spans="1:10">
      <c r="A12" s="221"/>
      <c r="B12" s="222"/>
      <c r="C12" s="202" t="s">
        <v>102</v>
      </c>
      <c r="D12" s="202">
        <v>3</v>
      </c>
      <c r="E12" s="232">
        <v>375000</v>
      </c>
      <c r="F12" s="232">
        <f t="shared" si="0"/>
        <v>37500</v>
      </c>
      <c r="G12" s="232">
        <f t="shared" si="1"/>
        <v>337500</v>
      </c>
      <c r="H12" s="232">
        <f t="shared" si="3"/>
        <v>1012500</v>
      </c>
      <c r="I12" s="240"/>
      <c r="J12" s="239"/>
    </row>
    <row r="13" ht="115" customHeight="1" spans="1:10">
      <c r="A13" s="223"/>
      <c r="B13" s="224"/>
      <c r="C13" s="202" t="s">
        <v>109</v>
      </c>
      <c r="D13" s="202">
        <v>4</v>
      </c>
      <c r="E13" s="232">
        <v>295000</v>
      </c>
      <c r="F13" s="232">
        <f t="shared" ref="F13:F17" si="4">E13*10%</f>
        <v>29500</v>
      </c>
      <c r="G13" s="232">
        <f t="shared" si="1"/>
        <v>265500</v>
      </c>
      <c r="H13" s="232">
        <f t="shared" si="3"/>
        <v>1062000</v>
      </c>
      <c r="I13" s="241"/>
      <c r="J13" s="144"/>
    </row>
    <row r="14" s="207" customFormat="1" ht="409.5" customHeight="1" spans="1:10">
      <c r="A14" s="225">
        <v>46021</v>
      </c>
      <c r="B14" s="202" t="s">
        <v>110</v>
      </c>
      <c r="C14" s="202" t="s">
        <v>111</v>
      </c>
      <c r="D14" s="202">
        <v>1</v>
      </c>
      <c r="E14" s="232">
        <v>281500</v>
      </c>
      <c r="F14" s="232"/>
      <c r="G14" s="232">
        <f t="shared" si="1"/>
        <v>281500</v>
      </c>
      <c r="H14" s="232">
        <f t="shared" si="3"/>
        <v>281500</v>
      </c>
      <c r="I14" s="242">
        <f t="shared" ref="I14:I17" si="5">SUM(H14)</f>
        <v>281500</v>
      </c>
      <c r="J14" s="243"/>
    </row>
    <row r="15" s="207" customFormat="1" ht="409.5" customHeight="1" spans="1:10">
      <c r="A15" s="225">
        <v>46021</v>
      </c>
      <c r="B15" s="202" t="s">
        <v>112</v>
      </c>
      <c r="C15" s="202" t="s">
        <v>98</v>
      </c>
      <c r="D15" s="202">
        <v>3</v>
      </c>
      <c r="E15" s="232">
        <v>370000</v>
      </c>
      <c r="F15" s="232">
        <f t="shared" si="4"/>
        <v>37000</v>
      </c>
      <c r="G15" s="232">
        <f t="shared" ref="G15:G17" si="6">E15-F15</f>
        <v>333000</v>
      </c>
      <c r="H15" s="232">
        <f t="shared" ref="H15:H17" si="7">SUM(D15*G15)</f>
        <v>999000</v>
      </c>
      <c r="I15" s="242">
        <f t="shared" si="5"/>
        <v>999000</v>
      </c>
      <c r="J15" s="243"/>
    </row>
    <row r="16" s="207" customFormat="1" ht="409.5" customHeight="1" spans="1:10">
      <c r="A16" s="225">
        <v>46021</v>
      </c>
      <c r="B16" s="202" t="s">
        <v>113</v>
      </c>
      <c r="C16" s="202" t="s">
        <v>100</v>
      </c>
      <c r="D16" s="202">
        <v>10</v>
      </c>
      <c r="E16" s="232">
        <v>290000</v>
      </c>
      <c r="F16" s="232">
        <f t="shared" si="4"/>
        <v>29000</v>
      </c>
      <c r="G16" s="232">
        <f t="shared" si="6"/>
        <v>261000</v>
      </c>
      <c r="H16" s="232">
        <f t="shared" si="7"/>
        <v>2610000</v>
      </c>
      <c r="I16" s="242">
        <f t="shared" si="5"/>
        <v>2610000</v>
      </c>
      <c r="J16" s="243"/>
    </row>
    <row r="17" customFormat="1" ht="26" spans="1:10">
      <c r="A17" s="225"/>
      <c r="B17" s="202"/>
      <c r="C17" s="202"/>
      <c r="D17" s="202"/>
      <c r="E17" s="232"/>
      <c r="F17" s="232">
        <f t="shared" si="4"/>
        <v>0</v>
      </c>
      <c r="G17" s="232">
        <f t="shared" si="6"/>
        <v>0</v>
      </c>
      <c r="H17" s="232">
        <f t="shared" si="7"/>
        <v>0</v>
      </c>
      <c r="I17" s="242">
        <f t="shared" si="5"/>
        <v>0</v>
      </c>
      <c r="J17" s="243"/>
    </row>
    <row r="18" ht="26" spans="1:10">
      <c r="A18" s="225"/>
      <c r="B18" s="202"/>
      <c r="C18" s="202"/>
      <c r="D18" s="202"/>
      <c r="E18" s="232"/>
      <c r="F18" s="232">
        <f>E18*10%</f>
        <v>0</v>
      </c>
      <c r="G18" s="232">
        <f>E18-F18</f>
        <v>0</v>
      </c>
      <c r="H18" s="232">
        <f>SUM(D18*G18)</f>
        <v>0</v>
      </c>
      <c r="I18" s="242">
        <f>SUM(H18)</f>
        <v>0</v>
      </c>
      <c r="J18" s="243"/>
    </row>
    <row r="19" ht="26" spans="1:10">
      <c r="A19" s="225"/>
      <c r="B19" s="202"/>
      <c r="C19" s="202"/>
      <c r="D19" s="202"/>
      <c r="E19" s="232"/>
      <c r="F19" s="232">
        <f>E19*10%</f>
        <v>0</v>
      </c>
      <c r="G19" s="232">
        <f>E19-F19</f>
        <v>0</v>
      </c>
      <c r="H19" s="232">
        <f>SUM(D19*G19)</f>
        <v>0</v>
      </c>
      <c r="I19" s="242">
        <f>SUM(H19)</f>
        <v>0</v>
      </c>
      <c r="J19" s="243"/>
    </row>
    <row r="20" ht="37.2" spans="1:10">
      <c r="A20" s="226" t="s">
        <v>5</v>
      </c>
      <c r="B20" s="226"/>
      <c r="C20" s="226"/>
      <c r="D20" s="226"/>
      <c r="E20" s="226"/>
      <c r="F20" s="233">
        <f>SUM(I2:I19)</f>
        <v>19838500</v>
      </c>
      <c r="G20" s="233"/>
      <c r="H20" s="233"/>
      <c r="I20" s="233"/>
      <c r="J20" s="233"/>
    </row>
  </sheetData>
  <mergeCells count="10">
    <mergeCell ref="A20:E20"/>
    <mergeCell ref="F20:J20"/>
    <mergeCell ref="A3:A4"/>
    <mergeCell ref="A10:A13"/>
    <mergeCell ref="B3:B4"/>
    <mergeCell ref="B10:B13"/>
    <mergeCell ref="I3:I4"/>
    <mergeCell ref="I10:I13"/>
    <mergeCell ref="J3:J4"/>
    <mergeCell ref="J10:J13"/>
  </mergeCells>
  <pageMargins left="0.75" right="0.75" top="1" bottom="1" header="0.5" footer="0.5"/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"/>
  <sheetViews>
    <sheetView zoomScale="62" zoomScaleNormal="62" workbookViewId="0">
      <pane ySplit="1" topLeftCell="A3" activePane="bottomLeft" state="frozen"/>
      <selection/>
      <selection pane="bottomLeft" activeCell="E5" sqref="E5:H5"/>
    </sheetView>
  </sheetViews>
  <sheetFormatPr defaultColWidth="9.140625" defaultRowHeight="16.8" outlineLevelRow="4" outlineLevelCol="7"/>
  <cols>
    <col min="1" max="1" width="18.9609375" customWidth="1"/>
    <col min="2" max="2" width="32.984375" customWidth="1"/>
    <col min="3" max="3" width="29.34375" customWidth="1"/>
    <col min="4" max="4" width="25.3359375" style="108" customWidth="1"/>
    <col min="5" max="5" width="48.3203125" customWidth="1"/>
    <col min="6" max="8" width="30.6484375" customWidth="1"/>
  </cols>
  <sheetData>
    <row r="1" ht="34" customHeight="1" spans="1:8">
      <c r="A1" s="198" t="s">
        <v>0</v>
      </c>
      <c r="B1" s="198" t="s">
        <v>74</v>
      </c>
      <c r="C1" s="198" t="s">
        <v>75</v>
      </c>
      <c r="D1" s="198" t="s">
        <v>85</v>
      </c>
      <c r="E1" s="198" t="s">
        <v>77</v>
      </c>
      <c r="F1" s="198" t="s">
        <v>3</v>
      </c>
      <c r="G1" s="198" t="s">
        <v>57</v>
      </c>
      <c r="H1" s="198" t="s">
        <v>5</v>
      </c>
    </row>
    <row r="2" ht="409.45" customHeight="1" spans="1:8">
      <c r="A2" s="199">
        <v>46009</v>
      </c>
      <c r="B2" s="200" t="s">
        <v>114</v>
      </c>
      <c r="C2" s="201" t="s">
        <v>115</v>
      </c>
      <c r="D2" s="202">
        <v>1</v>
      </c>
      <c r="E2" s="24"/>
      <c r="F2" s="205">
        <v>855000</v>
      </c>
      <c r="G2" s="205">
        <f>F2*D2</f>
        <v>855000</v>
      </c>
      <c r="H2" s="205">
        <f>SUM(G2)</f>
        <v>855000</v>
      </c>
    </row>
    <row r="3" ht="397.8" customHeight="1" spans="1:8">
      <c r="A3" s="199">
        <v>46017</v>
      </c>
      <c r="B3" s="200" t="s">
        <v>116</v>
      </c>
      <c r="C3" s="201" t="s">
        <v>115</v>
      </c>
      <c r="D3" s="202">
        <v>2</v>
      </c>
      <c r="E3" s="24"/>
      <c r="F3" s="205">
        <v>855000</v>
      </c>
      <c r="G3" s="205">
        <f>F3*D3</f>
        <v>1710000</v>
      </c>
      <c r="H3" s="205">
        <f>SUM(G3)</f>
        <v>1710000</v>
      </c>
    </row>
    <row r="4" ht="397.8" customHeight="1" spans="1:8">
      <c r="A4" s="199">
        <v>46021</v>
      </c>
      <c r="B4" s="200" t="s">
        <v>117</v>
      </c>
      <c r="C4" s="201" t="s">
        <v>118</v>
      </c>
      <c r="D4" s="202">
        <v>3</v>
      </c>
      <c r="E4" s="24" t="str">
        <f>_xlfn.DISPIMG("ID_133B4CAC025048A48D22D160DF5EAE6B",1)</f>
        <v>=DISPIMG("ID_133B4CAC025048A48D22D160DF5EAE6B",1)</v>
      </c>
      <c r="F4" s="205">
        <v>356250</v>
      </c>
      <c r="G4" s="205">
        <f>F4*D4</f>
        <v>1068750</v>
      </c>
      <c r="H4" s="205">
        <f>SUM(G4)</f>
        <v>1068750</v>
      </c>
    </row>
    <row r="5" ht="35" customHeight="1" spans="1:8">
      <c r="A5" s="203" t="s">
        <v>5</v>
      </c>
      <c r="B5" s="203"/>
      <c r="C5" s="204"/>
      <c r="D5" s="203"/>
      <c r="E5" s="49">
        <f>SUM(H2:H4)</f>
        <v>3633750</v>
      </c>
      <c r="F5" s="51"/>
      <c r="G5" s="51"/>
      <c r="H5" s="52"/>
    </row>
  </sheetData>
  <mergeCells count="2">
    <mergeCell ref="A5:C5"/>
    <mergeCell ref="E5:H5"/>
  </mergeCells>
  <pageMargins left="0.75" right="0.75" top="1" bottom="1" header="0.5" footer="0.5"/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1"/>
  <sheetViews>
    <sheetView zoomScale="55" zoomScaleNormal="55" workbookViewId="0">
      <pane ySplit="1" topLeftCell="A13" activePane="bottomLeft" state="frozen"/>
      <selection/>
      <selection pane="bottomLeft" activeCell="J19" sqref="J19"/>
    </sheetView>
  </sheetViews>
  <sheetFormatPr defaultColWidth="9.140625" defaultRowHeight="23.2" outlineLevelCol="7"/>
  <cols>
    <col min="1" max="1" width="17" style="160" customWidth="1"/>
    <col min="2" max="2" width="18" style="161" customWidth="1"/>
    <col min="3" max="3" width="24.2890625" style="161" customWidth="1"/>
    <col min="4" max="4" width="12.7265625" style="162" customWidth="1"/>
    <col min="5" max="5" width="45.203125" style="161" customWidth="1"/>
    <col min="6" max="7" width="29.0703125" style="161" customWidth="1"/>
    <col min="8" max="8" width="23.1171875" style="161" customWidth="1"/>
    <col min="9" max="12" width="9.140625" style="161"/>
    <col min="13" max="13" width="13.140625" style="161" customWidth="1"/>
    <col min="14" max="16384" width="9.140625" style="161"/>
  </cols>
  <sheetData>
    <row r="1" ht="34" customHeight="1" spans="1:8">
      <c r="A1" s="163" t="s">
        <v>0</v>
      </c>
      <c r="B1" s="164" t="s">
        <v>74</v>
      </c>
      <c r="C1" s="164" t="s">
        <v>75</v>
      </c>
      <c r="D1" s="164" t="s">
        <v>85</v>
      </c>
      <c r="E1" s="164" t="s">
        <v>77</v>
      </c>
      <c r="F1" s="164" t="s">
        <v>3</v>
      </c>
      <c r="G1" s="164" t="s">
        <v>57</v>
      </c>
      <c r="H1" s="176" t="s">
        <v>5</v>
      </c>
    </row>
    <row r="2" ht="64" customHeight="1" spans="1:8">
      <c r="A2" s="165">
        <v>45992</v>
      </c>
      <c r="B2" s="165" t="s">
        <v>119</v>
      </c>
      <c r="C2" s="166" t="s">
        <v>120</v>
      </c>
      <c r="D2" s="167">
        <v>5</v>
      </c>
      <c r="E2" s="177"/>
      <c r="F2" s="178">
        <v>100000</v>
      </c>
      <c r="G2" s="178">
        <f>D2*F2</f>
        <v>500000</v>
      </c>
      <c r="H2" s="179">
        <f>SUM(G2:G6)</f>
        <v>500000</v>
      </c>
    </row>
    <row r="3" ht="64" customHeight="1" spans="1:8">
      <c r="A3" s="168"/>
      <c r="B3" s="168"/>
      <c r="C3" s="169"/>
      <c r="D3" s="170"/>
      <c r="E3" s="177"/>
      <c r="F3" s="180"/>
      <c r="G3" s="180"/>
      <c r="H3" s="181"/>
    </row>
    <row r="4" ht="64" customHeight="1" spans="1:8">
      <c r="A4" s="168"/>
      <c r="B4" s="168"/>
      <c r="C4" s="169"/>
      <c r="D4" s="170"/>
      <c r="E4" s="177"/>
      <c r="F4" s="180"/>
      <c r="G4" s="180"/>
      <c r="H4" s="181"/>
    </row>
    <row r="5" ht="64" customHeight="1" spans="1:8">
      <c r="A5" s="168"/>
      <c r="B5" s="168"/>
      <c r="C5" s="169"/>
      <c r="D5" s="170"/>
      <c r="E5" s="177"/>
      <c r="F5" s="180"/>
      <c r="G5" s="180"/>
      <c r="H5" s="181"/>
    </row>
    <row r="6" ht="64" customHeight="1" spans="1:8">
      <c r="A6" s="168"/>
      <c r="B6" s="168"/>
      <c r="C6" s="169"/>
      <c r="D6" s="171"/>
      <c r="E6" s="177"/>
      <c r="F6" s="182"/>
      <c r="G6" s="182"/>
      <c r="H6" s="183"/>
    </row>
    <row r="7" ht="35" customHeight="1" spans="1:8">
      <c r="A7" s="172" t="s">
        <v>4</v>
      </c>
      <c r="B7" s="172"/>
      <c r="C7" s="172"/>
      <c r="D7" s="173">
        <f>SUM(D2:D6)</f>
        <v>5</v>
      </c>
      <c r="E7" s="184"/>
      <c r="F7" s="185" t="s">
        <v>121</v>
      </c>
      <c r="G7" s="185"/>
      <c r="H7" s="185">
        <f>H2*11%</f>
        <v>55000</v>
      </c>
    </row>
    <row r="8" ht="35" customHeight="1" spans="1:8">
      <c r="A8" s="172" t="s">
        <v>5</v>
      </c>
      <c r="B8" s="172"/>
      <c r="C8" s="172"/>
      <c r="D8" s="173"/>
      <c r="E8" s="186">
        <f>SUM(H2:H7)</f>
        <v>555000</v>
      </c>
      <c r="F8" s="187"/>
      <c r="G8" s="187"/>
      <c r="H8" s="188"/>
    </row>
    <row r="9" ht="110" customHeight="1" spans="1:8">
      <c r="A9" s="165">
        <v>45999</v>
      </c>
      <c r="B9" s="165" t="s">
        <v>122</v>
      </c>
      <c r="C9" s="174" t="s">
        <v>123</v>
      </c>
      <c r="D9" s="173">
        <v>3</v>
      </c>
      <c r="E9" s="189"/>
      <c r="F9" s="190">
        <v>100000</v>
      </c>
      <c r="G9" s="190">
        <f>D9*F9</f>
        <v>300000</v>
      </c>
      <c r="H9" s="179">
        <f>SUM(G9:G11)</f>
        <v>800000</v>
      </c>
    </row>
    <row r="10" ht="110" customHeight="1" spans="1:8">
      <c r="A10" s="168"/>
      <c r="B10" s="168"/>
      <c r="C10" s="174" t="s">
        <v>124</v>
      </c>
      <c r="D10" s="173">
        <v>3</v>
      </c>
      <c r="E10" s="191"/>
      <c r="F10" s="190">
        <v>100000</v>
      </c>
      <c r="G10" s="190">
        <f>D10*F10</f>
        <v>300000</v>
      </c>
      <c r="H10" s="192"/>
    </row>
    <row r="11" ht="110" customHeight="1" spans="1:8">
      <c r="A11" s="175"/>
      <c r="B11" s="175"/>
      <c r="C11" s="174" t="s">
        <v>125</v>
      </c>
      <c r="D11" s="173">
        <v>2</v>
      </c>
      <c r="E11" s="193"/>
      <c r="F11" s="190">
        <v>100000</v>
      </c>
      <c r="G11" s="190">
        <f>D11*F11</f>
        <v>200000</v>
      </c>
      <c r="H11" s="194"/>
    </row>
    <row r="12" ht="64" customHeight="1" spans="1:8">
      <c r="A12" s="172" t="s">
        <v>4</v>
      </c>
      <c r="B12" s="172"/>
      <c r="C12" s="172"/>
      <c r="D12" s="173">
        <f>SUM(D9:D11)</f>
        <v>8</v>
      </c>
      <c r="E12" s="184"/>
      <c r="F12" s="185" t="s">
        <v>121</v>
      </c>
      <c r="G12" s="185"/>
      <c r="H12" s="185">
        <f>H9*11%</f>
        <v>88000</v>
      </c>
    </row>
    <row r="13" ht="64" customHeight="1" spans="1:8">
      <c r="A13" s="172" t="s">
        <v>5</v>
      </c>
      <c r="B13" s="172"/>
      <c r="C13" s="172"/>
      <c r="D13" s="173"/>
      <c r="E13" s="186">
        <f>SUM(H9:H12)</f>
        <v>888000</v>
      </c>
      <c r="F13" s="187"/>
      <c r="G13" s="187"/>
      <c r="H13" s="188"/>
    </row>
    <row r="14" ht="64" customHeight="1" spans="1:8">
      <c r="A14" s="165">
        <v>45992</v>
      </c>
      <c r="B14" s="165" t="s">
        <v>119</v>
      </c>
      <c r="C14" s="166" t="s">
        <v>120</v>
      </c>
      <c r="D14" s="167">
        <v>5</v>
      </c>
      <c r="E14" s="177"/>
      <c r="F14" s="178">
        <v>100000</v>
      </c>
      <c r="G14" s="178">
        <f>D14*F14</f>
        <v>500000</v>
      </c>
      <c r="H14" s="179">
        <f>SUM(G14:G18)</f>
        <v>500000</v>
      </c>
    </row>
    <row r="15" ht="64" customHeight="1" spans="1:8">
      <c r="A15" s="168"/>
      <c r="B15" s="168"/>
      <c r="C15" s="169"/>
      <c r="D15" s="170"/>
      <c r="E15" s="177"/>
      <c r="F15" s="180"/>
      <c r="G15" s="180"/>
      <c r="H15" s="181"/>
    </row>
    <row r="16" ht="64" customHeight="1" spans="1:8">
      <c r="A16" s="168"/>
      <c r="B16" s="168"/>
      <c r="C16" s="169"/>
      <c r="D16" s="170"/>
      <c r="E16" s="177"/>
      <c r="F16" s="180"/>
      <c r="G16" s="180"/>
      <c r="H16" s="181"/>
    </row>
    <row r="17" ht="64" customHeight="1" spans="1:8">
      <c r="A17" s="168"/>
      <c r="B17" s="168"/>
      <c r="C17" s="169"/>
      <c r="D17" s="170"/>
      <c r="E17" s="177"/>
      <c r="F17" s="180"/>
      <c r="G17" s="180"/>
      <c r="H17" s="181"/>
    </row>
    <row r="18" ht="64" customHeight="1" spans="1:8">
      <c r="A18" s="168"/>
      <c r="B18" s="168"/>
      <c r="C18" s="169"/>
      <c r="D18" s="171"/>
      <c r="E18" s="177"/>
      <c r="F18" s="182"/>
      <c r="G18" s="182"/>
      <c r="H18" s="183"/>
    </row>
    <row r="19" ht="64" customHeight="1" spans="1:8">
      <c r="A19" s="172" t="s">
        <v>4</v>
      </c>
      <c r="B19" s="172"/>
      <c r="C19" s="172"/>
      <c r="D19" s="173">
        <f>SUM(D14:D18)</f>
        <v>5</v>
      </c>
      <c r="E19" s="184"/>
      <c r="F19" s="185" t="s">
        <v>121</v>
      </c>
      <c r="G19" s="185"/>
      <c r="H19" s="185">
        <f>H14*11%</f>
        <v>55000</v>
      </c>
    </row>
    <row r="20" ht="64" customHeight="1" spans="1:8">
      <c r="A20" s="172" t="s">
        <v>5</v>
      </c>
      <c r="B20" s="172"/>
      <c r="C20" s="172"/>
      <c r="D20" s="173"/>
      <c r="E20" s="186">
        <f>SUM(H14:H19)</f>
        <v>555000</v>
      </c>
      <c r="F20" s="187"/>
      <c r="G20" s="187"/>
      <c r="H20" s="188"/>
    </row>
    <row r="21" ht="64" customHeight="1" spans="1:8">
      <c r="A21" s="165">
        <v>46020</v>
      </c>
      <c r="B21" s="165" t="s">
        <v>126</v>
      </c>
      <c r="C21" s="166" t="s">
        <v>120</v>
      </c>
      <c r="D21" s="167">
        <v>4</v>
      </c>
      <c r="E21" s="177" t="str">
        <f>_xlfn.DISPIMG("ID_D63085A15C36462487EA4D8D9789A550",1)</f>
        <v>=DISPIMG("ID_D63085A15C36462487EA4D8D9789A550",1)</v>
      </c>
      <c r="F21" s="178">
        <v>100000</v>
      </c>
      <c r="G21" s="178">
        <f>D21*F21</f>
        <v>400000</v>
      </c>
      <c r="H21" s="179">
        <f>SUM(G21:G25)</f>
        <v>400000</v>
      </c>
    </row>
    <row r="22" ht="64" customHeight="1" spans="1:8">
      <c r="A22" s="168"/>
      <c r="B22" s="168"/>
      <c r="C22" s="169"/>
      <c r="D22" s="170"/>
      <c r="E22" s="177"/>
      <c r="F22" s="180"/>
      <c r="G22" s="180"/>
      <c r="H22" s="181"/>
    </row>
    <row r="23" ht="64" customHeight="1" spans="1:8">
      <c r="A23" s="168"/>
      <c r="B23" s="168"/>
      <c r="C23" s="169"/>
      <c r="D23" s="170"/>
      <c r="E23" s="177"/>
      <c r="F23" s="180"/>
      <c r="G23" s="180"/>
      <c r="H23" s="181"/>
    </row>
    <row r="24" ht="64" customHeight="1" spans="1:8">
      <c r="A24" s="168"/>
      <c r="B24" s="168"/>
      <c r="C24" s="169"/>
      <c r="D24" s="170"/>
      <c r="E24" s="177"/>
      <c r="F24" s="180"/>
      <c r="G24" s="180"/>
      <c r="H24" s="181"/>
    </row>
    <row r="25" ht="64" customHeight="1" spans="1:8">
      <c r="A25" s="168"/>
      <c r="B25" s="168"/>
      <c r="C25" s="169"/>
      <c r="D25" s="171"/>
      <c r="E25" s="177"/>
      <c r="F25" s="182"/>
      <c r="G25" s="182"/>
      <c r="H25" s="183"/>
    </row>
    <row r="26" ht="64" customHeight="1" spans="1:8">
      <c r="A26" s="172" t="s">
        <v>4</v>
      </c>
      <c r="B26" s="172"/>
      <c r="C26" s="172"/>
      <c r="D26" s="173">
        <f>SUM(D21:D25)</f>
        <v>4</v>
      </c>
      <c r="E26" s="184"/>
      <c r="F26" s="185" t="s">
        <v>121</v>
      </c>
      <c r="G26" s="185"/>
      <c r="H26" s="185">
        <f>H21*11%</f>
        <v>44000</v>
      </c>
    </row>
    <row r="27" ht="64" customHeight="1" spans="1:8">
      <c r="A27" s="172" t="s">
        <v>5</v>
      </c>
      <c r="B27" s="172"/>
      <c r="C27" s="172"/>
      <c r="D27" s="173"/>
      <c r="E27" s="186">
        <f>SUM(H21:H26)</f>
        <v>444000</v>
      </c>
      <c r="F27" s="187"/>
      <c r="G27" s="187"/>
      <c r="H27" s="188"/>
    </row>
    <row r="28" ht="64" customHeight="1" spans="1:8">
      <c r="A28" s="172" t="s">
        <v>73</v>
      </c>
      <c r="B28" s="172"/>
      <c r="C28" s="172"/>
      <c r="D28" s="173"/>
      <c r="E28" s="195">
        <f>SUM(E8,E13,E20,E27)</f>
        <v>2442000</v>
      </c>
      <c r="F28" s="196"/>
      <c r="G28" s="196"/>
      <c r="H28" s="197"/>
    </row>
    <row r="29" ht="64" customHeight="1"/>
    <row r="30" ht="64" customHeight="1"/>
    <row r="31" ht="64" customHeight="1"/>
    <row r="32" ht="35" customHeight="1"/>
    <row r="33" ht="35" customHeight="1"/>
    <row r="34" ht="160" customHeight="1"/>
    <row r="35" ht="160" customHeight="1"/>
    <row r="36" ht="35" customHeight="1"/>
    <row r="37" ht="35" customHeight="1"/>
    <row r="38" ht="321" customHeight="1"/>
    <row r="39" ht="34" customHeight="1"/>
    <row r="40" ht="34" customHeight="1"/>
    <row r="41" ht="34" customHeight="1"/>
    <row r="42" ht="58" customHeight="1"/>
    <row r="43" ht="58" customHeight="1"/>
    <row r="44" ht="58" customHeight="1"/>
    <row r="45" ht="58" customHeight="1"/>
    <row r="46" ht="58" customHeight="1"/>
    <row r="47" ht="58" customHeight="1"/>
    <row r="48" ht="58" customHeight="1"/>
    <row r="49" ht="58" customHeight="1"/>
    <row r="50" ht="58" customHeight="1"/>
    <row r="51" ht="58" customHeight="1"/>
  </sheetData>
  <mergeCells count="46">
    <mergeCell ref="A7:C7"/>
    <mergeCell ref="F7:G7"/>
    <mergeCell ref="A8:C8"/>
    <mergeCell ref="E8:H8"/>
    <mergeCell ref="A12:C12"/>
    <mergeCell ref="F12:G12"/>
    <mergeCell ref="A13:C13"/>
    <mergeCell ref="E13:H13"/>
    <mergeCell ref="A19:C19"/>
    <mergeCell ref="F19:G19"/>
    <mergeCell ref="A20:C20"/>
    <mergeCell ref="E20:H20"/>
    <mergeCell ref="A26:C26"/>
    <mergeCell ref="F26:G26"/>
    <mergeCell ref="A27:C27"/>
    <mergeCell ref="E27:H27"/>
    <mergeCell ref="A28:C28"/>
    <mergeCell ref="E28:H28"/>
    <mergeCell ref="A2:A6"/>
    <mergeCell ref="A9:A11"/>
    <mergeCell ref="A14:A18"/>
    <mergeCell ref="A21:A25"/>
    <mergeCell ref="B2:B6"/>
    <mergeCell ref="B9:B11"/>
    <mergeCell ref="B14:B18"/>
    <mergeCell ref="B21:B25"/>
    <mergeCell ref="C2:C6"/>
    <mergeCell ref="C14:C18"/>
    <mergeCell ref="C21:C25"/>
    <mergeCell ref="D2:D6"/>
    <mergeCell ref="D14:D18"/>
    <mergeCell ref="D21:D25"/>
    <mergeCell ref="E2:E6"/>
    <mergeCell ref="E9:E11"/>
    <mergeCell ref="E14:E18"/>
    <mergeCell ref="E21:E25"/>
    <mergeCell ref="F2:F6"/>
    <mergeCell ref="F14:F18"/>
    <mergeCell ref="F21:F25"/>
    <mergeCell ref="G2:G6"/>
    <mergeCell ref="G14:G18"/>
    <mergeCell ref="G21:G25"/>
    <mergeCell ref="H2:H6"/>
    <mergeCell ref="H9:H11"/>
    <mergeCell ref="H14:H18"/>
    <mergeCell ref="H21:H25"/>
  </mergeCells>
  <pageMargins left="0.75" right="0.75" top="1" bottom="1" header="0.5" footer="0.5"/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6"/>
  <sheetViews>
    <sheetView workbookViewId="0">
      <pane ySplit="1" topLeftCell="A4" activePane="bottomLeft" state="frozen"/>
      <selection/>
      <selection pane="bottomLeft" activeCell="F6" sqref="F6"/>
    </sheetView>
  </sheetViews>
  <sheetFormatPr defaultColWidth="9.140625" defaultRowHeight="16.8" outlineLevelCol="7"/>
  <cols>
    <col min="1" max="1" width="13.3984375" customWidth="1"/>
    <col min="2" max="2" width="11.1640625" customWidth="1"/>
    <col min="3" max="3" width="18.5703125" customWidth="1"/>
    <col min="4" max="4" width="18.5703125" style="30" customWidth="1"/>
    <col min="5" max="5" width="46.5625" customWidth="1"/>
    <col min="6" max="8" width="17.9609375" customWidth="1"/>
  </cols>
  <sheetData>
    <row r="1" ht="16" customHeight="1" spans="1:8">
      <c r="A1" s="12" t="s">
        <v>0</v>
      </c>
      <c r="B1" s="13" t="s">
        <v>74</v>
      </c>
      <c r="C1" s="13" t="s">
        <v>75</v>
      </c>
      <c r="D1" s="12" t="s">
        <v>76</v>
      </c>
      <c r="E1" s="13" t="s">
        <v>77</v>
      </c>
      <c r="F1" s="13" t="s">
        <v>3</v>
      </c>
      <c r="G1" s="13" t="s">
        <v>57</v>
      </c>
      <c r="H1" s="13" t="s">
        <v>5</v>
      </c>
    </row>
    <row r="2" ht="155.95" customHeight="1" spans="1:8">
      <c r="A2" s="14">
        <v>46001</v>
      </c>
      <c r="B2" s="15" t="s">
        <v>127</v>
      </c>
      <c r="C2" s="16" t="s">
        <v>128</v>
      </c>
      <c r="D2" s="15">
        <v>2</v>
      </c>
      <c r="E2" s="24"/>
      <c r="F2" s="7">
        <v>370000</v>
      </c>
      <c r="G2" s="7">
        <f>F2*D2</f>
        <v>740000</v>
      </c>
      <c r="H2" s="7">
        <f>SUM(G2)</f>
        <v>740000</v>
      </c>
    </row>
    <row r="3" ht="159.55" customHeight="1" spans="1:8">
      <c r="A3" s="14">
        <v>46001</v>
      </c>
      <c r="B3" s="17" t="s">
        <v>129</v>
      </c>
      <c r="C3" s="16" t="s">
        <v>130</v>
      </c>
      <c r="D3" s="15">
        <v>4</v>
      </c>
      <c r="E3" s="24"/>
      <c r="F3" s="7">
        <v>300000</v>
      </c>
      <c r="G3" s="7">
        <f>F3*D3</f>
        <v>1200000</v>
      </c>
      <c r="H3" s="7">
        <f>SUM(G3)</f>
        <v>1200000</v>
      </c>
    </row>
    <row r="4" ht="100" customHeight="1" spans="1:8">
      <c r="A4" s="18">
        <v>46004</v>
      </c>
      <c r="B4" s="19" t="s">
        <v>131</v>
      </c>
      <c r="C4" s="16" t="s">
        <v>132</v>
      </c>
      <c r="D4" s="15">
        <v>1</v>
      </c>
      <c r="E4" s="25"/>
      <c r="F4" s="7">
        <v>450000</v>
      </c>
      <c r="G4" s="7">
        <f>F4*D4</f>
        <v>450000</v>
      </c>
      <c r="H4" s="26">
        <f>SUM(F4:F5)</f>
        <v>870000</v>
      </c>
    </row>
    <row r="5" ht="100" customHeight="1" spans="1:8">
      <c r="A5" s="20"/>
      <c r="B5" s="21"/>
      <c r="C5" s="16" t="s">
        <v>133</v>
      </c>
      <c r="D5" s="15">
        <v>1</v>
      </c>
      <c r="E5" s="27"/>
      <c r="F5" s="7">
        <v>420000</v>
      </c>
      <c r="G5" s="7">
        <f>F5*D5</f>
        <v>420000</v>
      </c>
      <c r="H5" s="27"/>
    </row>
    <row r="6" ht="46" customHeight="1" spans="1:8">
      <c r="A6" s="139">
        <v>46021</v>
      </c>
      <c r="B6" s="146">
        <v>110</v>
      </c>
      <c r="C6" s="147" t="s">
        <v>134</v>
      </c>
      <c r="D6" s="15">
        <v>10</v>
      </c>
      <c r="E6" s="140" t="str">
        <f>_xlfn.DISPIMG("ID_7637A752F7C54F13939F83F13A88A484",1)</f>
        <v>=DISPIMG("ID_7637A752F7C54F13939F83F13A88A484",1)</v>
      </c>
      <c r="F6" s="153"/>
      <c r="G6" s="153">
        <f>F6*D6</f>
        <v>0</v>
      </c>
      <c r="H6" s="154">
        <f>SUM(G6:G12)</f>
        <v>0</v>
      </c>
    </row>
    <row r="7" ht="46" customHeight="1" spans="1:8">
      <c r="A7" s="148"/>
      <c r="B7" s="149"/>
      <c r="C7" s="147" t="s">
        <v>135</v>
      </c>
      <c r="D7" s="15">
        <v>3</v>
      </c>
      <c r="E7" s="155"/>
      <c r="F7" s="153"/>
      <c r="G7" s="153"/>
      <c r="H7" s="156"/>
    </row>
    <row r="8" ht="46" customHeight="1" spans="1:8">
      <c r="A8" s="148"/>
      <c r="B8" s="149"/>
      <c r="C8" s="147" t="s">
        <v>132</v>
      </c>
      <c r="D8" s="15">
        <v>4</v>
      </c>
      <c r="E8" s="155"/>
      <c r="F8" s="153"/>
      <c r="G8" s="153"/>
      <c r="H8" s="156"/>
    </row>
    <row r="9" ht="46" customHeight="1" spans="1:8">
      <c r="A9" s="148"/>
      <c r="B9" s="149"/>
      <c r="C9" s="147" t="s">
        <v>136</v>
      </c>
      <c r="D9" s="15">
        <v>1</v>
      </c>
      <c r="E9" s="155"/>
      <c r="F9" s="153"/>
      <c r="G9" s="153"/>
      <c r="H9" s="156"/>
    </row>
    <row r="10" ht="46" customHeight="1" spans="1:8">
      <c r="A10" s="148"/>
      <c r="B10" s="149"/>
      <c r="C10" s="147" t="s">
        <v>137</v>
      </c>
      <c r="D10" s="15">
        <v>1</v>
      </c>
      <c r="E10" s="155"/>
      <c r="F10" s="153"/>
      <c r="G10" s="153"/>
      <c r="H10" s="156"/>
    </row>
    <row r="11" ht="46" customHeight="1" spans="1:8">
      <c r="A11" s="148"/>
      <c r="B11" s="149"/>
      <c r="C11" s="147" t="s">
        <v>128</v>
      </c>
      <c r="D11" s="15">
        <v>1</v>
      </c>
      <c r="E11" s="155"/>
      <c r="F11" s="153"/>
      <c r="G11" s="153"/>
      <c r="H11" s="156"/>
    </row>
    <row r="12" ht="46" customHeight="1" spans="1:8">
      <c r="A12" s="148"/>
      <c r="B12" s="149"/>
      <c r="C12" s="150" t="s">
        <v>138</v>
      </c>
      <c r="D12" s="25">
        <v>1</v>
      </c>
      <c r="E12" s="155"/>
      <c r="F12" s="157"/>
      <c r="G12" s="157"/>
      <c r="H12" s="156"/>
    </row>
    <row r="13" ht="46" customHeight="1" spans="1:8">
      <c r="A13" s="151"/>
      <c r="B13" s="152"/>
      <c r="C13" s="147"/>
      <c r="D13" s="15"/>
      <c r="E13" s="158"/>
      <c r="F13" s="153"/>
      <c r="G13" s="153"/>
      <c r="H13" s="159"/>
    </row>
    <row r="14" ht="46" customHeight="1" spans="1:8">
      <c r="A14" s="151"/>
      <c r="B14" s="152"/>
      <c r="C14" s="147"/>
      <c r="D14" s="15"/>
      <c r="E14" s="158"/>
      <c r="F14" s="153"/>
      <c r="G14" s="153">
        <f>F14*D14</f>
        <v>0</v>
      </c>
      <c r="H14" s="159"/>
    </row>
    <row r="15" ht="26" spans="1:8">
      <c r="A15" s="22" t="s">
        <v>73</v>
      </c>
      <c r="B15" s="23"/>
      <c r="C15" s="23"/>
      <c r="D15" s="23"/>
      <c r="E15" s="23"/>
      <c r="F15" s="28">
        <f>SUM(H2:H14)</f>
        <v>2810000</v>
      </c>
      <c r="G15" s="28"/>
      <c r="H15" s="29"/>
    </row>
    <row r="16" ht="22" customHeight="1"/>
  </sheetData>
  <mergeCells count="10">
    <mergeCell ref="A15:E15"/>
    <mergeCell ref="F15:H15"/>
    <mergeCell ref="A4:A5"/>
    <mergeCell ref="A6:A12"/>
    <mergeCell ref="B4:B5"/>
    <mergeCell ref="B6:B12"/>
    <mergeCell ref="E4:E5"/>
    <mergeCell ref="E6:E12"/>
    <mergeCell ref="H4:H5"/>
    <mergeCell ref="H6:H12"/>
  </mergeCells>
  <pageMargins left="0.75" right="0.75" top="1" bottom="1" header="0.5" footer="0.5"/>
  <headerFooter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5"/>
  <sheetViews>
    <sheetView zoomScale="85" zoomScaleNormal="85" workbookViewId="0">
      <pane ySplit="1" topLeftCell="A2" activePane="bottomLeft" state="frozen"/>
      <selection/>
      <selection pane="bottomLeft" activeCell="J5" sqref="J5"/>
    </sheetView>
  </sheetViews>
  <sheetFormatPr defaultColWidth="9.140625" defaultRowHeight="16.8"/>
  <cols>
    <col min="1" max="1" width="13.3984375" customWidth="1"/>
    <col min="2" max="2" width="11.1640625" customWidth="1"/>
    <col min="3" max="4" width="18.5703125" customWidth="1"/>
    <col min="5" max="5" width="43.8671875" customWidth="1"/>
    <col min="6" max="6" width="17.9609375" customWidth="1"/>
    <col min="7" max="7" width="22" customWidth="1"/>
    <col min="9" max="9" width="11.5703125"/>
  </cols>
  <sheetData>
    <row r="1" ht="16" customHeight="1" spans="1:7">
      <c r="A1" s="12" t="s">
        <v>0</v>
      </c>
      <c r="B1" s="13" t="s">
        <v>74</v>
      </c>
      <c r="C1" s="13" t="s">
        <v>75</v>
      </c>
      <c r="D1" s="13" t="s">
        <v>76</v>
      </c>
      <c r="E1" s="13" t="s">
        <v>77</v>
      </c>
      <c r="F1" s="13" t="s">
        <v>3</v>
      </c>
      <c r="G1" s="13" t="s">
        <v>5</v>
      </c>
    </row>
    <row r="2" ht="150.6" customHeight="1" spans="1:7">
      <c r="A2" s="14">
        <v>45999</v>
      </c>
      <c r="B2" s="15">
        <v>38678</v>
      </c>
      <c r="C2" s="16" t="s">
        <v>139</v>
      </c>
      <c r="D2" s="46">
        <v>3</v>
      </c>
      <c r="E2" s="24"/>
      <c r="F2" s="40">
        <v>157658</v>
      </c>
      <c r="G2" s="40">
        <f>SUM(D2*F2)</f>
        <v>472974</v>
      </c>
    </row>
    <row r="3" ht="23.5" customHeight="1" spans="1:7">
      <c r="A3" s="126" t="s">
        <v>4</v>
      </c>
      <c r="B3" s="127"/>
      <c r="C3" s="128"/>
      <c r="D3" s="46"/>
      <c r="E3" s="24"/>
      <c r="F3" s="133" t="s">
        <v>140</v>
      </c>
      <c r="G3" s="67">
        <f>G2*11%</f>
        <v>52027.14</v>
      </c>
    </row>
    <row r="4" ht="23.5" customHeight="1" spans="1:7">
      <c r="A4" s="126" t="s">
        <v>5</v>
      </c>
      <c r="B4" s="127"/>
      <c r="C4" s="128"/>
      <c r="D4" s="16"/>
      <c r="E4" s="137">
        <f>SUM(G2:G3)</f>
        <v>525001.14</v>
      </c>
      <c r="F4" s="137"/>
      <c r="G4" s="137"/>
    </row>
    <row r="5" ht="100" customHeight="1" spans="1:7">
      <c r="A5" s="139">
        <v>46021</v>
      </c>
      <c r="B5" s="374" t="s">
        <v>141</v>
      </c>
      <c r="C5" s="16" t="s">
        <v>139</v>
      </c>
      <c r="D5" s="46">
        <v>3</v>
      </c>
      <c r="E5" s="143" t="str">
        <f>_xlfn.DISPIMG("ID_61B926048EC84CFEBE8E5552B52457FF",1)</f>
        <v>=DISPIMG("ID_61B926048EC84CFEBE8E5552B52457FF",1)</v>
      </c>
      <c r="F5" s="40"/>
      <c r="G5" s="40">
        <f>D5*F5</f>
        <v>0</v>
      </c>
    </row>
    <row r="6" ht="100" customHeight="1" spans="1:9">
      <c r="A6" s="141"/>
      <c r="B6" s="142"/>
      <c r="C6" s="16" t="s">
        <v>142</v>
      </c>
      <c r="D6" s="70">
        <v>3</v>
      </c>
      <c r="E6" s="144"/>
      <c r="F6" s="137"/>
      <c r="G6" s="7"/>
      <c r="I6" s="145"/>
    </row>
    <row r="7" ht="23.5" customHeight="1" spans="1:9">
      <c r="A7" s="129" t="s">
        <v>4</v>
      </c>
      <c r="B7" s="130"/>
      <c r="C7" s="131"/>
      <c r="D7" s="132"/>
      <c r="E7" s="7"/>
      <c r="F7" s="137" t="s">
        <v>140</v>
      </c>
      <c r="G7" s="7">
        <f>G5*11%</f>
        <v>0</v>
      </c>
      <c r="I7" s="145"/>
    </row>
    <row r="8" ht="23.5" customHeight="1" spans="1:7">
      <c r="A8" s="129" t="s">
        <v>5</v>
      </c>
      <c r="B8" s="130"/>
      <c r="C8" s="131"/>
      <c r="D8" s="132"/>
      <c r="E8" s="137">
        <f>SUM(G5:G7)</f>
        <v>0</v>
      </c>
      <c r="F8" s="137"/>
      <c r="G8" s="137"/>
    </row>
    <row r="9" ht="168" customHeight="1" spans="1:7">
      <c r="A9" s="14"/>
      <c r="B9" s="15"/>
      <c r="C9" s="16"/>
      <c r="D9" s="46"/>
      <c r="E9" s="24"/>
      <c r="F9" s="40"/>
      <c r="G9" s="40"/>
    </row>
    <row r="10" ht="23.5" customHeight="1" spans="1:7">
      <c r="A10" s="129"/>
      <c r="B10" s="130"/>
      <c r="C10" s="131"/>
      <c r="D10" s="132"/>
      <c r="E10" s="7"/>
      <c r="F10" s="7"/>
      <c r="G10" s="7"/>
    </row>
    <row r="11" ht="23.5" customHeight="1" spans="1:7">
      <c r="A11" s="129" t="s">
        <v>5</v>
      </c>
      <c r="B11" s="130"/>
      <c r="C11" s="131"/>
      <c r="D11" s="132"/>
      <c r="E11" s="137"/>
      <c r="F11" s="137"/>
      <c r="G11" s="137"/>
    </row>
    <row r="12" ht="168" customHeight="1" spans="1:7">
      <c r="A12" s="14"/>
      <c r="B12" s="15"/>
      <c r="C12" s="16"/>
      <c r="D12" s="46"/>
      <c r="E12" s="24"/>
      <c r="F12" s="40"/>
      <c r="G12" s="40"/>
    </row>
    <row r="13" ht="23.5" customHeight="1" spans="1:7">
      <c r="A13" s="129"/>
      <c r="B13" s="130"/>
      <c r="C13" s="131"/>
      <c r="D13" s="132"/>
      <c r="E13" s="7"/>
      <c r="F13" s="7"/>
      <c r="G13" s="67"/>
    </row>
    <row r="14" ht="23.5" customHeight="1" spans="1:7">
      <c r="A14" s="129" t="s">
        <v>5</v>
      </c>
      <c r="B14" s="130"/>
      <c r="C14" s="131"/>
      <c r="D14" s="132"/>
      <c r="E14" s="137"/>
      <c r="F14" s="137"/>
      <c r="G14" s="137"/>
    </row>
    <row r="15" ht="24" customHeight="1" spans="1:7">
      <c r="A15" s="22" t="s">
        <v>73</v>
      </c>
      <c r="B15" s="23"/>
      <c r="C15" s="23"/>
      <c r="D15" s="95"/>
      <c r="E15" s="138">
        <f>SUM(E4+E8+E11+E14)</f>
        <v>525001.14</v>
      </c>
      <c r="F15" s="103"/>
      <c r="G15" s="104"/>
    </row>
  </sheetData>
  <mergeCells count="17">
    <mergeCell ref="A3:C3"/>
    <mergeCell ref="A4:C4"/>
    <mergeCell ref="E4:G4"/>
    <mergeCell ref="A7:C7"/>
    <mergeCell ref="A8:C8"/>
    <mergeCell ref="E8:G8"/>
    <mergeCell ref="A10:C10"/>
    <mergeCell ref="A11:C11"/>
    <mergeCell ref="E11:G11"/>
    <mergeCell ref="A13:C13"/>
    <mergeCell ref="A14:C14"/>
    <mergeCell ref="E14:G14"/>
    <mergeCell ref="A15:D15"/>
    <mergeCell ref="E15:G15"/>
    <mergeCell ref="A5:A6"/>
    <mergeCell ref="B5:B6"/>
    <mergeCell ref="E5:E6"/>
  </mergeCells>
  <pageMargins left="0.75" right="0.75" top="1" bottom="1" header="0.5" footer="0.5"/>
  <headerFooter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4"/>
  <sheetViews>
    <sheetView zoomScale="83" zoomScaleNormal="83" workbookViewId="0">
      <pane ySplit="1" topLeftCell="A2" activePane="bottomLeft" state="frozen"/>
      <selection/>
      <selection pane="bottomLeft" activeCell="E15" sqref="E15"/>
    </sheetView>
  </sheetViews>
  <sheetFormatPr defaultColWidth="9.140625" defaultRowHeight="16.8" outlineLevelCol="6"/>
  <cols>
    <col min="1" max="1" width="12.2890625" customWidth="1"/>
    <col min="2" max="2" width="24.140625" customWidth="1"/>
    <col min="3" max="3" width="18.7109375" customWidth="1"/>
    <col min="4" max="4" width="11.7109375" customWidth="1"/>
    <col min="5" max="5" width="46.5625" customWidth="1"/>
    <col min="6" max="6" width="14.7890625" customWidth="1"/>
    <col min="7" max="7" width="15.125" customWidth="1"/>
  </cols>
  <sheetData>
    <row r="1" ht="16" customHeight="1" spans="1:7">
      <c r="A1" s="12" t="s">
        <v>0</v>
      </c>
      <c r="B1" s="13" t="s">
        <v>74</v>
      </c>
      <c r="C1" s="13" t="s">
        <v>75</v>
      </c>
      <c r="D1" s="13" t="s">
        <v>76</v>
      </c>
      <c r="E1" s="13" t="s">
        <v>77</v>
      </c>
      <c r="F1" s="13" t="s">
        <v>3</v>
      </c>
      <c r="G1" s="13" t="s">
        <v>5</v>
      </c>
    </row>
    <row r="2" ht="168" customHeight="1" spans="1:7">
      <c r="A2" s="14"/>
      <c r="B2" s="15"/>
      <c r="C2" s="16"/>
      <c r="D2" s="46"/>
      <c r="E2" s="24"/>
      <c r="F2" s="40"/>
      <c r="G2" s="40">
        <f>SUM(D2*F2)</f>
        <v>0</v>
      </c>
    </row>
    <row r="3" ht="23.5" customHeight="1" spans="1:7">
      <c r="A3" s="126" t="s">
        <v>4</v>
      </c>
      <c r="B3" s="127"/>
      <c r="C3" s="128"/>
      <c r="D3" s="46"/>
      <c r="E3" s="24"/>
      <c r="F3" s="133"/>
      <c r="G3" s="67"/>
    </row>
    <row r="4" ht="23.5" customHeight="1" spans="1:7">
      <c r="A4" s="126" t="s">
        <v>5</v>
      </c>
      <c r="B4" s="127"/>
      <c r="C4" s="128"/>
      <c r="D4" s="16"/>
      <c r="E4" s="134">
        <f>SUM(G2:G3)</f>
        <v>0</v>
      </c>
      <c r="F4" s="135"/>
      <c r="G4" s="136"/>
    </row>
    <row r="5" ht="168" customHeight="1" spans="1:7">
      <c r="A5" s="14"/>
      <c r="B5" s="15"/>
      <c r="C5" s="16"/>
      <c r="D5" s="46"/>
      <c r="E5" s="24"/>
      <c r="F5" s="40"/>
      <c r="G5" s="40">
        <f>SUM(D5*F5)</f>
        <v>0</v>
      </c>
    </row>
    <row r="6" ht="23.5" customHeight="1" spans="1:7">
      <c r="A6" s="129" t="s">
        <v>4</v>
      </c>
      <c r="B6" s="130"/>
      <c r="C6" s="131"/>
      <c r="D6" s="132"/>
      <c r="E6" s="7"/>
      <c r="F6" s="7"/>
      <c r="G6" s="7"/>
    </row>
    <row r="7" ht="23.5" customHeight="1" spans="1:7">
      <c r="A7" s="129" t="s">
        <v>5</v>
      </c>
      <c r="B7" s="130"/>
      <c r="C7" s="131"/>
      <c r="D7" s="132"/>
      <c r="E7" s="137">
        <f>SUM(G5:G6)</f>
        <v>0</v>
      </c>
      <c r="F7" s="137"/>
      <c r="G7" s="137"/>
    </row>
    <row r="8" ht="168" customHeight="1" spans="1:7">
      <c r="A8" s="14"/>
      <c r="B8" s="15"/>
      <c r="C8" s="16"/>
      <c r="D8" s="46"/>
      <c r="E8" s="24"/>
      <c r="F8" s="40"/>
      <c r="G8" s="40"/>
    </row>
    <row r="9" ht="23.5" customHeight="1" spans="1:7">
      <c r="A9" s="129"/>
      <c r="B9" s="130"/>
      <c r="C9" s="131"/>
      <c r="D9" s="132"/>
      <c r="E9" s="7"/>
      <c r="F9" s="7"/>
      <c r="G9" s="7"/>
    </row>
    <row r="10" ht="23.5" customHeight="1" spans="1:7">
      <c r="A10" s="129"/>
      <c r="B10" s="130"/>
      <c r="C10" s="131"/>
      <c r="D10" s="132"/>
      <c r="E10" s="137"/>
      <c r="F10" s="137"/>
      <c r="G10" s="137"/>
    </row>
    <row r="11" ht="168" customHeight="1" spans="1:7">
      <c r="A11" s="14"/>
      <c r="B11" s="15"/>
      <c r="C11" s="16"/>
      <c r="D11" s="46"/>
      <c r="E11" s="24"/>
      <c r="F11" s="40"/>
      <c r="G11" s="40"/>
    </row>
    <row r="12" ht="23.5" customHeight="1" spans="1:7">
      <c r="A12" s="129"/>
      <c r="B12" s="130"/>
      <c r="C12" s="131"/>
      <c r="D12" s="132"/>
      <c r="E12" s="7"/>
      <c r="F12" s="7"/>
      <c r="G12" s="67"/>
    </row>
    <row r="13" ht="23.5" customHeight="1" spans="1:7">
      <c r="A13" s="129"/>
      <c r="B13" s="130"/>
      <c r="C13" s="131"/>
      <c r="D13" s="132"/>
      <c r="E13" s="137"/>
      <c r="F13" s="137"/>
      <c r="G13" s="137"/>
    </row>
    <row r="14" ht="24" customHeight="1" spans="1:7">
      <c r="A14" s="22" t="s">
        <v>73</v>
      </c>
      <c r="B14" s="23"/>
      <c r="C14" s="23"/>
      <c r="D14" s="95"/>
      <c r="E14" s="138">
        <f>SUM(E4+E7+E10+E13)</f>
        <v>0</v>
      </c>
      <c r="F14" s="103"/>
      <c r="G14" s="104"/>
    </row>
  </sheetData>
  <mergeCells count="14">
    <mergeCell ref="A3:C3"/>
    <mergeCell ref="A4:C4"/>
    <mergeCell ref="E4:G4"/>
    <mergeCell ref="A6:C6"/>
    <mergeCell ref="A7:C7"/>
    <mergeCell ref="E7:G7"/>
    <mergeCell ref="A9:C9"/>
    <mergeCell ref="A10:C10"/>
    <mergeCell ref="E10:G10"/>
    <mergeCell ref="A12:C12"/>
    <mergeCell ref="A13:C13"/>
    <mergeCell ref="E13:G13"/>
    <mergeCell ref="A14:D14"/>
    <mergeCell ref="E14:G14"/>
  </mergeCells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7"/>
  <sheetViews>
    <sheetView zoomScale="89" zoomScaleNormal="89" workbookViewId="0">
      <pane ySplit="1" topLeftCell="A2" activePane="bottomLeft" state="frozen"/>
      <selection/>
      <selection pane="bottomLeft" activeCell="E17" sqref="E17:H17"/>
    </sheetView>
  </sheetViews>
  <sheetFormatPr defaultColWidth="9.140625" defaultRowHeight="16.8" outlineLevelCol="7"/>
  <cols>
    <col min="1" max="1" width="13.3984375" customWidth="1"/>
    <col min="2" max="2" width="25.7109375" customWidth="1"/>
    <col min="3" max="3" width="18.5703125" customWidth="1"/>
    <col min="4" max="4" width="13.640625" style="108" customWidth="1"/>
    <col min="5" max="5" width="45.5078125" customWidth="1"/>
    <col min="6" max="6" width="19.734375" customWidth="1"/>
    <col min="7" max="7" width="17.9609375" customWidth="1"/>
  </cols>
  <sheetData>
    <row r="1" ht="16" customHeight="1" spans="1:8">
      <c r="A1" s="12" t="s">
        <v>0</v>
      </c>
      <c r="B1" s="13" t="s">
        <v>74</v>
      </c>
      <c r="C1" s="13" t="s">
        <v>75</v>
      </c>
      <c r="D1" s="13" t="s">
        <v>76</v>
      </c>
      <c r="E1" s="13" t="s">
        <v>77</v>
      </c>
      <c r="F1" s="13" t="s">
        <v>3</v>
      </c>
      <c r="G1" s="13" t="s">
        <v>5</v>
      </c>
      <c r="H1" s="13" t="s">
        <v>143</v>
      </c>
    </row>
    <row r="2" ht="147.55" customHeight="1" spans="1:8">
      <c r="A2" s="14">
        <v>45999</v>
      </c>
      <c r="B2" s="17" t="s">
        <v>144</v>
      </c>
      <c r="C2" s="83" t="s">
        <v>145</v>
      </c>
      <c r="D2" s="70">
        <v>24</v>
      </c>
      <c r="E2" s="24"/>
      <c r="F2" s="40">
        <v>44670</v>
      </c>
      <c r="G2" s="40">
        <f>SUM(D2*F2)</f>
        <v>1072080</v>
      </c>
      <c r="H2" s="24"/>
    </row>
    <row r="3" ht="26" spans="1:8">
      <c r="A3" s="109" t="s">
        <v>4</v>
      </c>
      <c r="B3" s="110"/>
      <c r="C3" s="111"/>
      <c r="D3" s="112">
        <f>SUM(D2)</f>
        <v>24</v>
      </c>
      <c r="E3" s="117"/>
      <c r="F3" s="98" t="s">
        <v>140</v>
      </c>
      <c r="G3" s="118">
        <f>G2*11%</f>
        <v>117928.8</v>
      </c>
      <c r="H3" s="119"/>
    </row>
    <row r="4" ht="26" spans="1:8">
      <c r="A4" s="47" t="s">
        <v>5</v>
      </c>
      <c r="B4" s="48"/>
      <c r="C4" s="92"/>
      <c r="D4" s="113"/>
      <c r="E4" s="120">
        <f>SUM(G2:G3)</f>
        <v>1190008.8</v>
      </c>
      <c r="F4" s="120"/>
      <c r="G4" s="120"/>
      <c r="H4" s="120"/>
    </row>
    <row r="5" ht="168" customHeight="1" spans="1:8">
      <c r="A5" s="60"/>
      <c r="B5" s="114"/>
      <c r="C5" s="114"/>
      <c r="D5" s="115"/>
      <c r="E5" s="121"/>
      <c r="F5" s="40"/>
      <c r="G5" s="40">
        <f>SUM(D5*F5)</f>
        <v>0</v>
      </c>
      <c r="H5" s="122"/>
    </row>
    <row r="6" ht="26" spans="1:8">
      <c r="A6" s="109" t="s">
        <v>4</v>
      </c>
      <c r="B6" s="110"/>
      <c r="C6" s="111"/>
      <c r="D6" s="113">
        <f>SUM(D5)</f>
        <v>0</v>
      </c>
      <c r="E6" s="97"/>
      <c r="F6" s="98" t="s">
        <v>140</v>
      </c>
      <c r="G6" s="118">
        <f>G5*11%</f>
        <v>0</v>
      </c>
      <c r="H6" s="119"/>
    </row>
    <row r="7" ht="26" spans="1:8">
      <c r="A7" s="47" t="s">
        <v>5</v>
      </c>
      <c r="B7" s="48"/>
      <c r="C7" s="92"/>
      <c r="D7" s="113"/>
      <c r="E7" s="97">
        <f>SUM(G5:G6)</f>
        <v>0</v>
      </c>
      <c r="F7" s="97"/>
      <c r="G7" s="97"/>
      <c r="H7" s="97"/>
    </row>
    <row r="8" ht="168" customHeight="1" spans="1:8">
      <c r="A8" s="60"/>
      <c r="B8" s="114"/>
      <c r="C8" s="114"/>
      <c r="D8" s="115"/>
      <c r="E8" s="121"/>
      <c r="F8" s="40"/>
      <c r="G8" s="40">
        <f>SUM(D8*F8)</f>
        <v>0</v>
      </c>
      <c r="H8" s="122"/>
    </row>
    <row r="9" ht="26" spans="1:8">
      <c r="A9" s="109" t="s">
        <v>4</v>
      </c>
      <c r="B9" s="110"/>
      <c r="C9" s="111"/>
      <c r="D9" s="113"/>
      <c r="E9" s="97"/>
      <c r="F9" s="98" t="s">
        <v>140</v>
      </c>
      <c r="G9" s="118">
        <f>G8*11%</f>
        <v>0</v>
      </c>
      <c r="H9" s="119"/>
    </row>
    <row r="10" ht="26" spans="1:8">
      <c r="A10" s="47" t="s">
        <v>5</v>
      </c>
      <c r="B10" s="48"/>
      <c r="C10" s="92"/>
      <c r="D10" s="113"/>
      <c r="E10" s="97">
        <f>SUM(G8:G9)</f>
        <v>0</v>
      </c>
      <c r="F10" s="97"/>
      <c r="G10" s="97"/>
      <c r="H10" s="97"/>
    </row>
    <row r="11" ht="168" customHeight="1" spans="1:8">
      <c r="A11" s="116"/>
      <c r="B11" s="114"/>
      <c r="C11" s="114"/>
      <c r="D11" s="115"/>
      <c r="E11" s="121"/>
      <c r="F11" s="40"/>
      <c r="G11" s="40">
        <f>SUM(D11*F11)</f>
        <v>0</v>
      </c>
      <c r="H11" s="122"/>
    </row>
    <row r="12" ht="26" spans="1:8">
      <c r="A12" s="109" t="s">
        <v>4</v>
      </c>
      <c r="B12" s="110"/>
      <c r="C12" s="111"/>
      <c r="D12" s="113"/>
      <c r="E12" s="97"/>
      <c r="F12" s="98" t="s">
        <v>140</v>
      </c>
      <c r="G12" s="118">
        <f>G11*11%</f>
        <v>0</v>
      </c>
      <c r="H12" s="119"/>
    </row>
    <row r="13" ht="26" spans="1:8">
      <c r="A13" s="47" t="s">
        <v>5</v>
      </c>
      <c r="B13" s="48"/>
      <c r="C13" s="92"/>
      <c r="D13" s="113"/>
      <c r="E13" s="97">
        <f>SUM(G11:G12)</f>
        <v>0</v>
      </c>
      <c r="F13" s="97"/>
      <c r="G13" s="97"/>
      <c r="H13" s="97"/>
    </row>
    <row r="14" ht="168" customHeight="1" spans="1:8">
      <c r="A14" s="116"/>
      <c r="B14" s="114"/>
      <c r="C14" s="114"/>
      <c r="D14" s="115"/>
      <c r="E14" s="121"/>
      <c r="F14" s="40"/>
      <c r="G14" s="40"/>
      <c r="H14" s="122"/>
    </row>
    <row r="15" ht="26" spans="1:8">
      <c r="A15" s="109" t="s">
        <v>4</v>
      </c>
      <c r="B15" s="110"/>
      <c r="C15" s="111"/>
      <c r="D15" s="113"/>
      <c r="E15" s="97"/>
      <c r="F15" s="98" t="s">
        <v>140</v>
      </c>
      <c r="G15" s="118">
        <f>G14*11%</f>
        <v>0</v>
      </c>
      <c r="H15" s="119"/>
    </row>
    <row r="16" ht="26" spans="1:8">
      <c r="A16" s="47" t="s">
        <v>5</v>
      </c>
      <c r="B16" s="48"/>
      <c r="C16" s="92"/>
      <c r="D16" s="113"/>
      <c r="E16" s="97">
        <f>SUM(G14:G15)</f>
        <v>0</v>
      </c>
      <c r="F16" s="97"/>
      <c r="G16" s="97"/>
      <c r="H16" s="97"/>
    </row>
    <row r="17" ht="26" customHeight="1" spans="1:8">
      <c r="A17" s="22" t="s">
        <v>73</v>
      </c>
      <c r="B17" s="23"/>
      <c r="C17" s="23"/>
      <c r="D17" s="95"/>
      <c r="E17" s="123">
        <f>E4+E7+E10+E13+E16</f>
        <v>1190008.8</v>
      </c>
      <c r="F17" s="124"/>
      <c r="G17" s="124"/>
      <c r="H17" s="125"/>
    </row>
  </sheetData>
  <mergeCells count="17">
    <mergeCell ref="A3:C3"/>
    <mergeCell ref="A4:C4"/>
    <mergeCell ref="E4:H4"/>
    <mergeCell ref="A6:C6"/>
    <mergeCell ref="A7:C7"/>
    <mergeCell ref="E7:H7"/>
    <mergeCell ref="A9:C9"/>
    <mergeCell ref="A10:C10"/>
    <mergeCell ref="E10:H10"/>
    <mergeCell ref="A12:C12"/>
    <mergeCell ref="A13:C13"/>
    <mergeCell ref="E13:H13"/>
    <mergeCell ref="A15:C15"/>
    <mergeCell ref="A16:C16"/>
    <mergeCell ref="E16:H16"/>
    <mergeCell ref="A17:D17"/>
    <mergeCell ref="E17:H17"/>
  </mergeCells>
  <pageMargins left="0.75" right="0.75" top="1" bottom="1" header="0.5" footer="0.5"/>
  <headerFooter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zoomScale="97" zoomScaleNormal="97" workbookViewId="0">
      <pane ySplit="1" topLeftCell="A2" activePane="bottomLeft" state="frozen"/>
      <selection/>
      <selection pane="bottomLeft" activeCell="F9" sqref="F9"/>
    </sheetView>
  </sheetViews>
  <sheetFormatPr defaultColWidth="9.140625" defaultRowHeight="16.8" outlineLevelRow="3" outlineLevelCol="6"/>
  <cols>
    <col min="1" max="1" width="12.859375" customWidth="1"/>
    <col min="2" max="2" width="12.2890625" customWidth="1"/>
    <col min="3" max="3" width="21.859375" customWidth="1"/>
    <col min="4" max="4" width="11.625" customWidth="1"/>
    <col min="5" max="5" width="15.75" customWidth="1"/>
    <col min="6" max="6" width="45.5078125" customWidth="1"/>
    <col min="7" max="7" width="17.9609375" customWidth="1"/>
  </cols>
  <sheetData>
    <row r="1" ht="16" customHeight="1" spans="1:7">
      <c r="A1" s="12" t="s">
        <v>0</v>
      </c>
      <c r="B1" s="13" t="s">
        <v>74</v>
      </c>
      <c r="C1" s="13" t="s">
        <v>75</v>
      </c>
      <c r="D1" s="13" t="s">
        <v>85</v>
      </c>
      <c r="E1" s="13" t="s">
        <v>3</v>
      </c>
      <c r="F1" s="13" t="s">
        <v>77</v>
      </c>
      <c r="G1" s="13" t="s">
        <v>5</v>
      </c>
    </row>
    <row r="2" ht="192.8" spans="1:7">
      <c r="A2" s="14">
        <v>46001</v>
      </c>
      <c r="B2" s="17" t="s">
        <v>146</v>
      </c>
      <c r="C2" s="7" t="s">
        <v>147</v>
      </c>
      <c r="D2" s="70">
        <v>10</v>
      </c>
      <c r="E2" s="40">
        <v>280000</v>
      </c>
      <c r="F2" s="24" t="str">
        <f>_xlfn.DISPIMG("ID_A7288E1D8486499C936AD7CFEE5889FB",1)</f>
        <v>=DISPIMG("ID_A7288E1D8486499C936AD7CFEE5889FB",1)</v>
      </c>
      <c r="G2" s="40">
        <f>SUM(D2*E2)</f>
        <v>2800000</v>
      </c>
    </row>
    <row r="3" ht="191.7" spans="1:7">
      <c r="A3" s="14">
        <v>46006</v>
      </c>
      <c r="B3" s="17" t="s">
        <v>148</v>
      </c>
      <c r="C3" s="7" t="s">
        <v>147</v>
      </c>
      <c r="D3" s="70">
        <v>10</v>
      </c>
      <c r="E3" s="40">
        <v>280000</v>
      </c>
      <c r="F3" s="24" t="str">
        <f>_xlfn.DISPIMG("ID_EC8B07304AE24AABAA210E4FDB7BE2A3",1)</f>
        <v>=DISPIMG("ID_EC8B07304AE24AABAA210E4FDB7BE2A3",1)</v>
      </c>
      <c r="G3" s="40">
        <f>SUM(D3*E3)</f>
        <v>2800000</v>
      </c>
    </row>
    <row r="4" ht="23" customHeight="1" spans="1:7">
      <c r="A4" s="105" t="s">
        <v>149</v>
      </c>
      <c r="B4" s="106"/>
      <c r="C4" s="106"/>
      <c r="D4" s="106"/>
      <c r="E4" s="106"/>
      <c r="F4" s="107">
        <f>SUM(G2:G3)</f>
        <v>5600000</v>
      </c>
      <c r="G4" s="107"/>
    </row>
  </sheetData>
  <mergeCells count="2">
    <mergeCell ref="A4:E4"/>
    <mergeCell ref="F4:G4"/>
  </mergeCells>
  <pageMargins left="0.75" right="0.75" top="1" bottom="1" header="0.5" footer="0.5"/>
  <pageSetup paperSize="1" orientation="portrait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8"/>
  <sheetViews>
    <sheetView workbookViewId="0">
      <selection activeCell="E8" sqref="E8:G8"/>
    </sheetView>
  </sheetViews>
  <sheetFormatPr defaultColWidth="9.140625" defaultRowHeight="16.8" outlineLevelRow="7" outlineLevelCol="6"/>
  <cols>
    <col min="1" max="1" width="13.3984375" customWidth="1"/>
    <col min="2" max="2" width="20.7109375" customWidth="1"/>
    <col min="3" max="4" width="18.5703125" customWidth="1"/>
    <col min="5" max="5" width="28.4296875" customWidth="1"/>
    <col min="6" max="7" width="17.9609375" customWidth="1"/>
  </cols>
  <sheetData>
    <row r="1" ht="16" customHeight="1" spans="1:7">
      <c r="A1" s="12" t="s">
        <v>0</v>
      </c>
      <c r="B1" s="13" t="s">
        <v>74</v>
      </c>
      <c r="C1" s="13" t="s">
        <v>75</v>
      </c>
      <c r="D1" s="13" t="s">
        <v>85</v>
      </c>
      <c r="E1" s="13" t="s">
        <v>77</v>
      </c>
      <c r="F1" s="13" t="s">
        <v>3</v>
      </c>
      <c r="G1" s="13" t="s">
        <v>5</v>
      </c>
    </row>
    <row r="2" ht="192.1" customHeight="1" spans="1:7">
      <c r="A2" s="90">
        <v>45999</v>
      </c>
      <c r="B2" s="91" t="s">
        <v>150</v>
      </c>
      <c r="C2" s="45" t="s">
        <v>151</v>
      </c>
      <c r="D2" s="46">
        <v>3</v>
      </c>
      <c r="E2" s="24"/>
      <c r="F2" s="96">
        <v>275000</v>
      </c>
      <c r="G2" s="40">
        <f>SUM(D2*F2)</f>
        <v>825000</v>
      </c>
    </row>
    <row r="3" ht="26" spans="1:7">
      <c r="A3" s="47" t="s">
        <v>57</v>
      </c>
      <c r="B3" s="48"/>
      <c r="C3" s="92"/>
      <c r="D3" s="93">
        <f>SUM(D2)</f>
        <v>3</v>
      </c>
      <c r="E3" s="97"/>
      <c r="F3" s="97" t="s">
        <v>140</v>
      </c>
      <c r="G3" s="98">
        <f>G2*11%</f>
        <v>90750</v>
      </c>
    </row>
    <row r="4" ht="26" spans="1:7">
      <c r="A4" s="47" t="s">
        <v>5</v>
      </c>
      <c r="B4" s="48"/>
      <c r="C4" s="48"/>
      <c r="D4" s="48"/>
      <c r="E4" s="99">
        <f>SUM(G2:G3)</f>
        <v>915750</v>
      </c>
      <c r="F4" s="100"/>
      <c r="G4" s="101"/>
    </row>
    <row r="5" ht="168" customHeight="1" spans="1:7">
      <c r="A5" s="90"/>
      <c r="B5" s="91"/>
      <c r="C5" s="45"/>
      <c r="D5" s="46"/>
      <c r="E5" s="24"/>
      <c r="F5" s="96"/>
      <c r="G5" s="40"/>
    </row>
    <row r="6" ht="26" spans="1:7">
      <c r="A6" s="47"/>
      <c r="B6" s="48"/>
      <c r="C6" s="92"/>
      <c r="D6" s="94"/>
      <c r="E6" s="97"/>
      <c r="F6" s="97"/>
      <c r="G6" s="98"/>
    </row>
    <row r="7" ht="26" spans="1:7">
      <c r="A7" s="47" t="s">
        <v>5</v>
      </c>
      <c r="B7" s="48"/>
      <c r="C7" s="48"/>
      <c r="D7" s="48"/>
      <c r="E7" s="99">
        <f>SUM(G5:G6)</f>
        <v>0</v>
      </c>
      <c r="F7" s="100"/>
      <c r="G7" s="101"/>
    </row>
    <row r="8" ht="26" customHeight="1" spans="1:7">
      <c r="A8" s="22" t="s">
        <v>73</v>
      </c>
      <c r="B8" s="23"/>
      <c r="C8" s="23"/>
      <c r="D8" s="95"/>
      <c r="E8" s="102">
        <f>E4+E7</f>
        <v>915750</v>
      </c>
      <c r="F8" s="103"/>
      <c r="G8" s="104"/>
    </row>
  </sheetData>
  <mergeCells count="8">
    <mergeCell ref="A3:C3"/>
    <mergeCell ref="A4:D4"/>
    <mergeCell ref="E4:G4"/>
    <mergeCell ref="A6:C6"/>
    <mergeCell ref="A7:D7"/>
    <mergeCell ref="E7:G7"/>
    <mergeCell ref="A8:D8"/>
    <mergeCell ref="E8:G8"/>
  </mergeCells>
  <pageMargins left="0.75" right="0.75" top="1" bottom="1" header="0.5" footer="0.5"/>
  <headerFooter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3"/>
  <sheetViews>
    <sheetView zoomScale="89" zoomScaleNormal="89" workbookViewId="0">
      <selection activeCell="D3" sqref="D3:F3"/>
    </sheetView>
  </sheetViews>
  <sheetFormatPr defaultColWidth="9.140625" defaultRowHeight="16.8" outlineLevelCol="5"/>
  <cols>
    <col min="1" max="1" width="12.4375" style="11" customWidth="1"/>
    <col min="2" max="2" width="17.3359375" customWidth="1"/>
    <col min="3" max="3" width="23.015625" customWidth="1"/>
    <col min="4" max="4" width="59.9609375" customWidth="1"/>
    <col min="5" max="5" width="29.0703125" customWidth="1"/>
    <col min="6" max="6" width="12.921875" customWidth="1"/>
  </cols>
  <sheetData>
    <row r="1" ht="16" customHeight="1" spans="1:6">
      <c r="A1" s="32" t="s">
        <v>0</v>
      </c>
      <c r="B1" s="33" t="s">
        <v>74</v>
      </c>
      <c r="C1" s="33" t="s">
        <v>75</v>
      </c>
      <c r="D1" s="33" t="s">
        <v>77</v>
      </c>
      <c r="E1" s="33" t="s">
        <v>5</v>
      </c>
      <c r="F1" s="33" t="s">
        <v>143</v>
      </c>
    </row>
    <row r="2" ht="321" customHeight="1" spans="1:6">
      <c r="A2" s="81"/>
      <c r="B2" s="82"/>
      <c r="C2" s="83"/>
      <c r="D2" s="24"/>
      <c r="E2" s="40"/>
      <c r="F2" s="24"/>
    </row>
    <row r="3" ht="34" customHeight="1" spans="1:6">
      <c r="A3" s="84" t="s">
        <v>5</v>
      </c>
      <c r="B3" s="85"/>
      <c r="C3" s="86"/>
      <c r="D3" s="87">
        <f>SUM(E2:E2)</f>
        <v>0</v>
      </c>
      <c r="E3" s="88"/>
      <c r="F3" s="89"/>
    </row>
    <row r="4" ht="58" customHeight="1"/>
    <row r="5" ht="58" customHeight="1"/>
    <row r="6" ht="58" customHeight="1"/>
    <row r="7" ht="58" customHeight="1"/>
    <row r="8" ht="58" customHeight="1"/>
    <row r="9" ht="58" customHeight="1"/>
    <row r="10" ht="58" customHeight="1"/>
    <row r="11" ht="58" customHeight="1"/>
    <row r="12" ht="58" customHeight="1"/>
    <row r="13" ht="58" customHeight="1"/>
  </sheetData>
  <mergeCells count="2">
    <mergeCell ref="A3:C3"/>
    <mergeCell ref="D3:F3"/>
  </mergeCells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2"/>
  <sheetViews>
    <sheetView zoomScale="90" zoomScaleNormal="90" workbookViewId="0">
      <selection activeCell="E12" sqref="E12:G12"/>
    </sheetView>
  </sheetViews>
  <sheetFormatPr defaultColWidth="9.140625" defaultRowHeight="16.8" outlineLevelCol="6"/>
  <cols>
    <col min="1" max="1" width="13.3984375" customWidth="1"/>
    <col min="2" max="2" width="11.1640625" customWidth="1"/>
    <col min="3" max="3" width="18.5703125" customWidth="1"/>
    <col min="4" max="4" width="15.875" customWidth="1"/>
    <col min="5" max="5" width="45.5078125" customWidth="1"/>
    <col min="6" max="7" width="17.9609375" customWidth="1"/>
  </cols>
  <sheetData>
    <row r="1" ht="16" customHeight="1" spans="1:7">
      <c r="A1" s="12" t="s">
        <v>0</v>
      </c>
      <c r="B1" s="13" t="s">
        <v>74</v>
      </c>
      <c r="C1" s="13" t="s">
        <v>75</v>
      </c>
      <c r="D1" s="13" t="s">
        <v>85</v>
      </c>
      <c r="E1" s="13" t="s">
        <v>77</v>
      </c>
      <c r="F1" s="13" t="s">
        <v>3</v>
      </c>
      <c r="G1" s="13" t="s">
        <v>5</v>
      </c>
    </row>
    <row r="2" ht="42" customHeight="1" spans="1:7">
      <c r="A2" s="18"/>
      <c r="B2" s="25"/>
      <c r="C2" s="16"/>
      <c r="D2" s="53"/>
      <c r="E2" s="66"/>
      <c r="F2" s="67"/>
      <c r="G2" s="67"/>
    </row>
    <row r="3" ht="42" customHeight="1" spans="1:7">
      <c r="A3" s="54"/>
      <c r="B3" s="55"/>
      <c r="C3" s="16"/>
      <c r="D3" s="53"/>
      <c r="E3" s="68"/>
      <c r="F3" s="67"/>
      <c r="G3" s="67"/>
    </row>
    <row r="4" ht="42" customHeight="1" spans="1:7">
      <c r="A4" s="54"/>
      <c r="B4" s="55"/>
      <c r="C4" s="16"/>
      <c r="D4" s="53"/>
      <c r="E4" s="68"/>
      <c r="F4" s="67"/>
      <c r="G4" s="67"/>
    </row>
    <row r="5" ht="42" customHeight="1" spans="1:7">
      <c r="A5" s="54"/>
      <c r="B5" s="55"/>
      <c r="C5" s="56"/>
      <c r="D5" s="53"/>
      <c r="E5" s="69"/>
      <c r="F5" s="67"/>
      <c r="G5" s="67"/>
    </row>
    <row r="6" ht="19" customHeight="1" spans="1:7">
      <c r="A6" s="57"/>
      <c r="B6" s="57"/>
      <c r="C6" s="57"/>
      <c r="D6" s="58"/>
      <c r="E6" s="70"/>
      <c r="F6" s="71"/>
      <c r="G6" s="71"/>
    </row>
    <row r="7" ht="19" customHeight="1" spans="1:7">
      <c r="A7" s="59"/>
      <c r="B7" s="59"/>
      <c r="C7" s="59"/>
      <c r="D7" s="58"/>
      <c r="E7" s="70"/>
      <c r="F7" s="71"/>
      <c r="G7" s="72"/>
    </row>
    <row r="8" ht="84" customHeight="1" spans="1:7">
      <c r="A8" s="60"/>
      <c r="B8" s="61"/>
      <c r="C8" s="56"/>
      <c r="D8" s="53"/>
      <c r="E8" s="68"/>
      <c r="F8" s="67"/>
      <c r="G8" s="73"/>
    </row>
    <row r="9" ht="84" customHeight="1" spans="1:7">
      <c r="A9" s="60"/>
      <c r="B9" s="61"/>
      <c r="C9" s="62"/>
      <c r="D9" s="53"/>
      <c r="E9" s="69"/>
      <c r="F9" s="67"/>
      <c r="G9" s="74"/>
    </row>
    <row r="10" ht="19" customHeight="1" spans="1:7">
      <c r="A10" s="57"/>
      <c r="B10" s="57"/>
      <c r="C10" s="57"/>
      <c r="D10" s="58"/>
      <c r="E10" s="69"/>
      <c r="F10" s="71"/>
      <c r="G10" s="71"/>
    </row>
    <row r="11" ht="19" customHeight="1" spans="1:7">
      <c r="A11" s="59"/>
      <c r="B11" s="59"/>
      <c r="C11" s="59"/>
      <c r="D11" s="48"/>
      <c r="E11" s="75"/>
      <c r="F11" s="76"/>
      <c r="G11" s="77"/>
    </row>
    <row r="12" ht="27" customHeight="1" spans="1:7">
      <c r="A12" s="63" t="s">
        <v>73</v>
      </c>
      <c r="B12" s="64"/>
      <c r="C12" s="64"/>
      <c r="D12" s="65"/>
      <c r="E12" s="78">
        <f>SUM(G7+G11)</f>
        <v>0</v>
      </c>
      <c r="F12" s="79"/>
      <c r="G12" s="80"/>
    </row>
  </sheetData>
  <mergeCells count="14">
    <mergeCell ref="A6:C6"/>
    <mergeCell ref="A7:C7"/>
    <mergeCell ref="A10:C10"/>
    <mergeCell ref="A11:C11"/>
    <mergeCell ref="A12:D12"/>
    <mergeCell ref="E12:G12"/>
    <mergeCell ref="A2:A5"/>
    <mergeCell ref="A8:A9"/>
    <mergeCell ref="B2:B5"/>
    <mergeCell ref="B8:B9"/>
    <mergeCell ref="E2:E5"/>
    <mergeCell ref="E8:E9"/>
    <mergeCell ref="G2:G5"/>
    <mergeCell ref="G8:G9"/>
  </mergeCells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zoomScale="85" zoomScaleNormal="85" workbookViewId="0">
      <pane ySplit="1" topLeftCell="A2" activePane="bottomLeft" state="frozen"/>
      <selection/>
      <selection pane="bottomLeft" activeCell="G4" sqref="G4"/>
    </sheetView>
  </sheetViews>
  <sheetFormatPr defaultColWidth="9.140625" defaultRowHeight="16.8" outlineLevelRow="2" outlineLevelCol="6"/>
  <cols>
    <col min="1" max="1" width="13.3984375" customWidth="1"/>
    <col min="2" max="2" width="21.0078125" customWidth="1"/>
    <col min="3" max="3" width="16.578125" customWidth="1"/>
    <col min="4" max="4" width="45.5078125" customWidth="1"/>
    <col min="5" max="6" width="17.9609375" customWidth="1"/>
    <col min="7" max="7" width="11.25" customWidth="1"/>
  </cols>
  <sheetData>
    <row r="1" ht="16" customHeight="1" spans="1:7">
      <c r="A1" s="32" t="s">
        <v>0</v>
      </c>
      <c r="B1" s="33" t="s">
        <v>75</v>
      </c>
      <c r="C1" s="33" t="s">
        <v>85</v>
      </c>
      <c r="D1" s="33" t="s">
        <v>77</v>
      </c>
      <c r="E1" s="33" t="s">
        <v>3</v>
      </c>
      <c r="F1" s="33" t="s">
        <v>5</v>
      </c>
      <c r="G1" s="33" t="s">
        <v>143</v>
      </c>
    </row>
    <row r="2" ht="324.4" customHeight="1" spans="1:7">
      <c r="A2" s="14"/>
      <c r="B2" s="45"/>
      <c r="C2" s="46"/>
      <c r="D2" s="24"/>
      <c r="E2" s="40"/>
      <c r="F2" s="40">
        <f>C2*E2</f>
        <v>0</v>
      </c>
      <c r="G2" s="50"/>
    </row>
    <row r="3" ht="26" spans="1:7">
      <c r="A3" s="47" t="s">
        <v>5</v>
      </c>
      <c r="B3" s="48"/>
      <c r="C3" s="48"/>
      <c r="D3" s="49">
        <f>SUM(F2)</f>
        <v>0</v>
      </c>
      <c r="E3" s="51"/>
      <c r="F3" s="51"/>
      <c r="G3" s="52"/>
    </row>
  </sheetData>
  <mergeCells count="2">
    <mergeCell ref="A3:C3"/>
    <mergeCell ref="D3:G3"/>
  </mergeCells>
  <pageMargins left="0.75" right="0.75" top="1" bottom="1" header="0.5" footer="0.5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3"/>
  <sheetViews>
    <sheetView zoomScale="110" zoomScaleNormal="110" workbookViewId="0">
      <selection activeCell="A4" sqref="A4"/>
    </sheetView>
  </sheetViews>
  <sheetFormatPr defaultColWidth="9.140625" defaultRowHeight="16.8" outlineLevelCol="7"/>
  <cols>
    <col min="1" max="1" width="14.953125" style="30" customWidth="1"/>
    <col min="2" max="2" width="23.015625" style="31" customWidth="1"/>
    <col min="3" max="3" width="23.015625" customWidth="1"/>
    <col min="4" max="4" width="7.7265625" customWidth="1"/>
    <col min="5" max="5" width="48.8203125" customWidth="1"/>
    <col min="6" max="6" width="20" customWidth="1"/>
    <col min="7" max="8" width="29.0703125" customWidth="1"/>
  </cols>
  <sheetData>
    <row r="1" ht="16" customHeight="1" spans="1:8">
      <c r="A1" s="32" t="s">
        <v>0</v>
      </c>
      <c r="B1" s="33" t="s">
        <v>152</v>
      </c>
      <c r="C1" s="33" t="s">
        <v>75</v>
      </c>
      <c r="D1" s="33" t="s">
        <v>85</v>
      </c>
      <c r="E1" s="33" t="s">
        <v>77</v>
      </c>
      <c r="F1" s="33" t="s">
        <v>86</v>
      </c>
      <c r="G1" s="33" t="s">
        <v>57</v>
      </c>
      <c r="H1" s="33" t="s">
        <v>5</v>
      </c>
    </row>
    <row r="2" ht="177" customHeight="1" spans="1:8">
      <c r="A2" s="34">
        <v>46018</v>
      </c>
      <c r="B2" s="34">
        <v>46031</v>
      </c>
      <c r="C2" s="35" t="s">
        <v>153</v>
      </c>
      <c r="D2" s="36">
        <v>6</v>
      </c>
      <c r="E2" s="24"/>
      <c r="F2" s="40">
        <v>152550</v>
      </c>
      <c r="G2" s="40">
        <f>F2*D2</f>
        <v>915300</v>
      </c>
      <c r="H2" s="40">
        <f>SUM(G2)</f>
        <v>915300</v>
      </c>
    </row>
    <row r="3" ht="34" customHeight="1" spans="1:8">
      <c r="A3" s="37" t="s">
        <v>73</v>
      </c>
      <c r="B3" s="38"/>
      <c r="C3" s="39"/>
      <c r="D3" s="39"/>
      <c r="E3" s="41"/>
      <c r="F3" s="42">
        <f>SUM(H2)</f>
        <v>915300</v>
      </c>
      <c r="G3" s="43"/>
      <c r="H3" s="44"/>
    </row>
    <row r="4" ht="58" customHeight="1"/>
    <row r="5" ht="58" customHeight="1"/>
    <row r="6" ht="58" customHeight="1"/>
    <row r="7" ht="58" customHeight="1"/>
    <row r="8" ht="58" customHeight="1"/>
    <row r="9" ht="58" customHeight="1"/>
    <row r="10" ht="58" customHeight="1"/>
    <row r="11" ht="58" customHeight="1"/>
    <row r="12" ht="58" customHeight="1"/>
    <row r="13" ht="58" customHeight="1"/>
  </sheetData>
  <mergeCells count="2">
    <mergeCell ref="A3:E3"/>
    <mergeCell ref="F3:H3"/>
  </mergeCells>
  <pageMargins left="0.75" right="0.75" top="1" bottom="1" header="0.5" footer="0.5"/>
  <headerFooter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"/>
  <sheetViews>
    <sheetView workbookViewId="0">
      <selection activeCell="A1" sqref="$A1:$XFD1048576"/>
    </sheetView>
  </sheetViews>
  <sheetFormatPr defaultColWidth="9.140625" defaultRowHeight="16.8" outlineLevelRow="6" outlineLevelCol="7"/>
  <cols>
    <col min="1" max="1" width="13.3984375" customWidth="1"/>
    <col min="2" max="2" width="22.6875" customWidth="1"/>
    <col min="3" max="3" width="18.5703125" customWidth="1"/>
    <col min="4" max="4" width="18.5703125" style="11" customWidth="1"/>
    <col min="5" max="5" width="46.5625" customWidth="1"/>
    <col min="6" max="8" width="17.9609375" customWidth="1"/>
  </cols>
  <sheetData>
    <row r="1" ht="16" customHeight="1" spans="1:8">
      <c r="A1" s="12" t="s">
        <v>0</v>
      </c>
      <c r="B1" s="13" t="s">
        <v>74</v>
      </c>
      <c r="C1" s="13" t="s">
        <v>75</v>
      </c>
      <c r="D1" s="12" t="s">
        <v>76</v>
      </c>
      <c r="E1" s="13" t="s">
        <v>77</v>
      </c>
      <c r="F1" s="13" t="s">
        <v>3</v>
      </c>
      <c r="G1" s="13" t="s">
        <v>57</v>
      </c>
      <c r="H1" s="13" t="s">
        <v>5</v>
      </c>
    </row>
    <row r="2" ht="189.05" customHeight="1" spans="1:8">
      <c r="A2" s="14">
        <v>46017</v>
      </c>
      <c r="B2" s="15" t="s">
        <v>154</v>
      </c>
      <c r="C2" s="16" t="s">
        <v>155</v>
      </c>
      <c r="D2" s="15">
        <v>4</v>
      </c>
      <c r="E2" s="24"/>
      <c r="F2" s="7">
        <v>400000</v>
      </c>
      <c r="G2" s="7">
        <f>F2*D2</f>
        <v>1600000</v>
      </c>
      <c r="H2" s="7">
        <f>SUM(G2)</f>
        <v>1600000</v>
      </c>
    </row>
    <row r="3" ht="159.55" customHeight="1" spans="1:8">
      <c r="A3" s="14"/>
      <c r="B3" s="17"/>
      <c r="C3" s="16"/>
      <c r="D3" s="15"/>
      <c r="E3" s="24"/>
      <c r="F3" s="7"/>
      <c r="G3" s="7">
        <f>F3*D3</f>
        <v>0</v>
      </c>
      <c r="H3" s="7">
        <f>SUM(G3)</f>
        <v>0</v>
      </c>
    </row>
    <row r="4" ht="100" customHeight="1" spans="1:8">
      <c r="A4" s="18"/>
      <c r="B4" s="19"/>
      <c r="C4" s="16"/>
      <c r="D4" s="15"/>
      <c r="E4" s="25"/>
      <c r="F4" s="7"/>
      <c r="G4" s="7">
        <f>F4*D4</f>
        <v>0</v>
      </c>
      <c r="H4" s="26">
        <f>SUM(F4:F5)</f>
        <v>0</v>
      </c>
    </row>
    <row r="5" ht="100" customHeight="1" spans="1:8">
      <c r="A5" s="20"/>
      <c r="B5" s="21"/>
      <c r="C5" s="16"/>
      <c r="D5" s="15"/>
      <c r="E5" s="27"/>
      <c r="F5" s="7"/>
      <c r="G5" s="7">
        <f>F5*D5</f>
        <v>0</v>
      </c>
      <c r="H5" s="27"/>
    </row>
    <row r="6" ht="26" spans="1:8">
      <c r="A6" s="22" t="s">
        <v>73</v>
      </c>
      <c r="B6" s="23"/>
      <c r="C6" s="23"/>
      <c r="D6" s="23"/>
      <c r="E6" s="23"/>
      <c r="F6" s="28">
        <f>SUM(H2:H5)</f>
        <v>1600000</v>
      </c>
      <c r="G6" s="28"/>
      <c r="H6" s="29"/>
    </row>
    <row r="7" ht="22" customHeight="1"/>
  </sheetData>
  <mergeCells count="6">
    <mergeCell ref="A6:E6"/>
    <mergeCell ref="F6:H6"/>
    <mergeCell ref="A4:A5"/>
    <mergeCell ref="B4:B5"/>
    <mergeCell ref="E4:E5"/>
    <mergeCell ref="H4:H5"/>
  </mergeCells>
  <pageMargins left="0.75" right="0.75" top="1" bottom="1" header="0.5" footer="0.5"/>
  <headerFooter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1"/>
  <sheetViews>
    <sheetView workbookViewId="0">
      <selection activeCell="G12" sqref="G12"/>
    </sheetView>
  </sheetViews>
  <sheetFormatPr defaultColWidth="9.140625" defaultRowHeight="16.8" outlineLevelCol="2"/>
  <cols>
    <col min="1" max="1" width="3.5703125" customWidth="1"/>
    <col min="2" max="2" width="27.7109375" customWidth="1"/>
    <col min="3" max="3" width="14.4296875" customWidth="1"/>
    <col min="6" max="6" width="21.4296875" customWidth="1"/>
    <col min="7" max="7" width="20.2890625" customWidth="1"/>
  </cols>
  <sheetData>
    <row r="1" spans="1:3">
      <c r="A1" s="1" t="s">
        <v>156</v>
      </c>
      <c r="B1" s="2" t="s">
        <v>157</v>
      </c>
      <c r="C1" s="3" t="s">
        <v>5</v>
      </c>
    </row>
    <row r="2" spans="1:3">
      <c r="A2" s="4">
        <v>1</v>
      </c>
      <c r="B2" s="4" t="s">
        <v>158</v>
      </c>
      <c r="C2" s="5">
        <f>'BUK BUNGA (Groceries)'!F317</f>
        <v>20186000</v>
      </c>
    </row>
    <row r="3" spans="1:3">
      <c r="A3" s="4">
        <v>2</v>
      </c>
      <c r="B3" s="4" t="s">
        <v>159</v>
      </c>
      <c r="C3" s="5">
        <f>'WARUNG EKA (Drinks, Etc)'!G117</f>
        <v>10506000</v>
      </c>
    </row>
    <row r="4" spans="1:3">
      <c r="A4" s="4">
        <v>3</v>
      </c>
      <c r="B4" s="4" t="s">
        <v>160</v>
      </c>
      <c r="C4" s="5">
        <f>'DEWATA COCONUT (Coconut)'!E12</f>
        <v>2440000</v>
      </c>
    </row>
    <row r="5" spans="1:3">
      <c r="A5" s="4">
        <v>4</v>
      </c>
      <c r="B5" s="4" t="s">
        <v>161</v>
      </c>
      <c r="C5" s="5">
        <f>'SEDANA JAYA'!F37</f>
        <v>1800100</v>
      </c>
    </row>
    <row r="6" spans="1:3">
      <c r="A6" s="4">
        <v>5</v>
      </c>
      <c r="B6" s="4" t="s">
        <v>162</v>
      </c>
      <c r="C6" s="5">
        <f>'PNB (Alcohol)'!H7</f>
        <v>4175000</v>
      </c>
    </row>
    <row r="7" spans="1:3">
      <c r="A7" s="4">
        <v>6</v>
      </c>
      <c r="B7" s="6" t="s">
        <v>163</v>
      </c>
      <c r="C7" s="5">
        <f>'DSP (Alcohol)'!F20</f>
        <v>19838500</v>
      </c>
    </row>
    <row r="8" customFormat="1" spans="1:3">
      <c r="A8" s="4">
        <v>7</v>
      </c>
      <c r="B8" s="6" t="s">
        <v>164</v>
      </c>
      <c r="C8" s="5">
        <f>'DSP ARYA BIMA (Alcohol)'!E5</f>
        <v>3633750</v>
      </c>
    </row>
    <row r="9" spans="1:3">
      <c r="A9" s="4">
        <v>8</v>
      </c>
      <c r="B9" s="4" t="s">
        <v>165</v>
      </c>
      <c r="C9" s="5" t="str">
        <f>'SELERA OR STIR UP (Syrup)'!F19</f>
        <v>PPN (11%)</v>
      </c>
    </row>
    <row r="10" spans="1:3">
      <c r="A10" s="4">
        <v>9</v>
      </c>
      <c r="B10" s="4" t="s">
        <v>166</v>
      </c>
      <c r="C10" s="5">
        <f>'DW BALI (Alcohol)'!E15</f>
        <v>0</v>
      </c>
    </row>
    <row r="11" spans="1:3">
      <c r="A11" s="4">
        <v>10</v>
      </c>
      <c r="B11" s="4" t="s">
        <v>167</v>
      </c>
      <c r="C11" s="5">
        <f>'DDB (Alcohol)'!E15</f>
        <v>525001.14</v>
      </c>
    </row>
    <row r="12" spans="1:3">
      <c r="A12" s="4">
        <v>11</v>
      </c>
      <c r="B12" s="4" t="s">
        <v>168</v>
      </c>
      <c r="C12" s="5">
        <f>'NANO DEWATA (Alcohol)'!E14</f>
        <v>0</v>
      </c>
    </row>
    <row r="13" spans="1:3">
      <c r="A13" s="4">
        <v>12</v>
      </c>
      <c r="B13" s="4" t="s">
        <v>169</v>
      </c>
      <c r="C13" s="5">
        <f>'BALI PERMATA JAYA (Corona Beer)'!E17</f>
        <v>1190008.8</v>
      </c>
    </row>
    <row r="14" spans="1:3">
      <c r="A14" s="4">
        <v>13</v>
      </c>
      <c r="B14" s="4" t="s">
        <v>170</v>
      </c>
      <c r="C14" s="7">
        <f>'BLACK COFFEE ROASTERS (Coffee)'!F4</f>
        <v>5600000</v>
      </c>
    </row>
    <row r="15" spans="1:3">
      <c r="A15" s="4">
        <v>14</v>
      </c>
      <c r="B15" s="4" t="s">
        <v>171</v>
      </c>
      <c r="C15" s="5">
        <f>'PT. PRASIDA LANTUR MAJU (Wine)'!E8</f>
        <v>915750</v>
      </c>
    </row>
    <row r="16" spans="1:3">
      <c r="A16" s="4">
        <v>15</v>
      </c>
      <c r="B16" s="6" t="s">
        <v>172</v>
      </c>
      <c r="C16" s="8">
        <f>'PT LOVINA BEACH BREWERY'!D3</f>
        <v>0</v>
      </c>
    </row>
    <row r="17" spans="1:3">
      <c r="A17" s="4">
        <v>16</v>
      </c>
      <c r="B17" s="4" t="s">
        <v>173</v>
      </c>
      <c r="C17" s="5">
        <f>'CHAI CHITAI (Tea Leaf,etc)'!E12</f>
        <v>0</v>
      </c>
    </row>
    <row r="18" spans="1:3">
      <c r="A18" s="4">
        <v>17</v>
      </c>
      <c r="B18" s="4" t="s">
        <v>174</v>
      </c>
      <c r="C18" s="5">
        <f>'MULIA JAYA (Passion Fruit)'!D3</f>
        <v>0</v>
      </c>
    </row>
    <row r="19" spans="1:3">
      <c r="A19" s="4">
        <v>18</v>
      </c>
      <c r="B19" s="4" t="s">
        <v>175</v>
      </c>
      <c r="C19" s="5">
        <f>'Dewata Kencana Distribusi (Vdka'!F3</f>
        <v>915300</v>
      </c>
    </row>
    <row r="20" spans="1:3">
      <c r="A20" s="4">
        <v>19</v>
      </c>
      <c r="B20" s="4" t="s">
        <v>176</v>
      </c>
      <c r="C20" s="5">
        <f>'Indobev Mentari Sejahtera'!F6</f>
        <v>1600000</v>
      </c>
    </row>
    <row r="21" spans="1:3">
      <c r="A21" s="9" t="s">
        <v>5</v>
      </c>
      <c r="B21" s="9"/>
      <c r="C21" s="10">
        <f>SUM(C2:C13)</f>
        <v>64294359.94</v>
      </c>
    </row>
  </sheetData>
  <mergeCells count="1">
    <mergeCell ref="A21:B2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20</vt:i4>
      </vt:variant>
    </vt:vector>
  </HeadingPairs>
  <TitlesOfParts>
    <vt:vector size="20" baseType="lpstr">
      <vt:lpstr>BUK BUNGA (Groceries)</vt:lpstr>
      <vt:lpstr>WARUNG EKA (Drinks, Etc)</vt:lpstr>
      <vt:lpstr>DEWATA COCONUT (Coconut)</vt:lpstr>
      <vt:lpstr>SEDANA JAYA</vt:lpstr>
      <vt:lpstr>PNB (Alcohol)</vt:lpstr>
      <vt:lpstr>DSP (Alcohol)</vt:lpstr>
      <vt:lpstr>DSP ARYA BIMA (Alcohol)</vt:lpstr>
      <vt:lpstr>SELERA OR STIR UP (Syrup)</vt:lpstr>
      <vt:lpstr>DW BALI (Alcohol)</vt:lpstr>
      <vt:lpstr>DDB (Alcohol)</vt:lpstr>
      <vt:lpstr>NANO DEWATA (Alcohol)</vt:lpstr>
      <vt:lpstr>BALI PERMATA JAYA (Corona Beer)</vt:lpstr>
      <vt:lpstr>BLACK COFFEE ROASTERS (Coffee)</vt:lpstr>
      <vt:lpstr>PT. PRASIDA LANTUR MAJU (Wine)</vt:lpstr>
      <vt:lpstr>PT LOVINA BEACH BREWERY</vt:lpstr>
      <vt:lpstr>CHAI CHITAI (Tea Leaf,etc)</vt:lpstr>
      <vt:lpstr>MULIA JAYA (Passion Fruit)</vt:lpstr>
      <vt:lpstr>Dewata Kencana Distribusi (Vdka</vt:lpstr>
      <vt:lpstr>Indobev Mentari Sejahtera</vt:lpstr>
      <vt:lpstr>TOTAL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Hype GLK</dc:creator>
  <cp:lastModifiedBy>andika putra</cp:lastModifiedBy>
  <dcterms:created xsi:type="dcterms:W3CDTF">2025-01-23T01:46:00Z</dcterms:created>
  <dcterms:modified xsi:type="dcterms:W3CDTF">2026-01-02T14:14:18Z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715B000284CE4E42ACE0B30D6DA64657_13</vt:lpwstr>
  </property>
  <property fmtid="{D5CDD505-2E9C-101B-9397-08002B2CF9AE}" pid="3" name="KSOProductBuildVer">
    <vt:lpwstr>1033-12.1.23152.23152</vt:lpwstr>
  </property>
  <property fmtid="{D5CDD505-2E9C-101B-9397-08002B2CF9AE}" pid="4" name="KSOReadingLayout">
    <vt:bool>true</vt:bool>
  </property>
</Properties>
</file>