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00" windowHeight="1702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9" name="ID_6BB72733B67442EAB4426B445D61C75A"/>
        <xdr:cNvPicPr>
          <a:picLocks noChangeAspect="1"/>
        </xdr:cNvPicPr>
      </xdr:nvPicPr>
      <xdr:blipFill>
        <a:blip r:embed="rId1"/>
        <a:srcRect t="25750" r="2659" b="15363"/>
        <a:stretch>
          <a:fillRect/>
        </a:stretch>
      </xdr:blipFill>
      <xdr:spPr>
        <a:xfrm rot="16200000">
          <a:off x="8461375" y="3289935"/>
          <a:ext cx="3513455" cy="4707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8F95A6AC7B8A4D948EAF5FC4A9DACCAC" descr="PHOTO-2025-12-22-19-55-17"/>
        <xdr:cNvPicPr>
          <a:picLocks noChangeAspect="1"/>
        </xdr:cNvPicPr>
      </xdr:nvPicPr>
      <xdr:blipFill>
        <a:blip r:embed="rId2"/>
        <a:srcRect t="19236" b="11470"/>
        <a:stretch>
          <a:fillRect/>
        </a:stretch>
      </xdr:blipFill>
      <xdr:spPr>
        <a:xfrm rot="16200000">
          <a:off x="8284210" y="11508740"/>
          <a:ext cx="3869690" cy="4730750"/>
        </a:xfrm>
        <a:prstGeom prst="rect">
          <a:avLst/>
        </a:prstGeom>
      </xdr:spPr>
    </xdr:pic>
  </etc:cellImage>
  <etc:cellImage>
    <xdr:pic>
      <xdr:nvPicPr>
        <xdr:cNvPr id="4" name="ID_360A81D236BB40E99ADBAD1BA0483D4A" descr="PHOTO-2025-12-17-17-40-21"/>
        <xdr:cNvPicPr>
          <a:picLocks noChangeAspect="1"/>
        </xdr:cNvPicPr>
      </xdr:nvPicPr>
      <xdr:blipFill>
        <a:blip r:embed="rId3"/>
        <a:srcRect l="2346" t="14598" b="17958"/>
        <a:stretch>
          <a:fillRect/>
        </a:stretch>
      </xdr:blipFill>
      <xdr:spPr>
        <a:xfrm rot="16200000">
          <a:off x="7995920" y="7295515"/>
          <a:ext cx="4444365" cy="4739640"/>
        </a:xfrm>
        <a:prstGeom prst="rect">
          <a:avLst/>
        </a:prstGeom>
      </xdr:spPr>
    </xdr:pic>
  </etc:cellImage>
  <etc:cellImage>
    <xdr:pic>
      <xdr:nvPicPr>
        <xdr:cNvPr id="13" name="ID_515301B36E6F4ABA90C3BE145E0FA8EF"/>
        <xdr:cNvPicPr>
          <a:picLocks noChangeAspect="1"/>
        </xdr:cNvPicPr>
      </xdr:nvPicPr>
      <xdr:blipFill>
        <a:blip r:embed="rId4"/>
        <a:srcRect t="26542" b="15720"/>
        <a:stretch>
          <a:fillRect/>
        </a:stretch>
      </xdr:blipFill>
      <xdr:spPr>
        <a:xfrm rot="16200000">
          <a:off x="8415020" y="-275590"/>
          <a:ext cx="3608070" cy="462534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<sst xmlns="http://schemas.openxmlformats.org/spreadsheetml/2006/main" count="104" uniqueCount="61">
  <si>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</si>
  <si>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</si>
  <si>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</si>
  <si>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</si>
  <si>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</si>
  <si>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</si>
  <si>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</si>
  <si>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</si>
  <si>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</si>
  <si>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</si>
  <si>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</si>
  <si>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 xml:space="preserve"> 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</si>
  <si>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</si>
  <si>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</si>
  <si>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</si>
  <si>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</si>
  <si>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</si>
  <si>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</si>
  <si>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</si>
  <si>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</si>
  <si>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</si>
  <si>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CUP INJECTION 400 ML</t>
  </si>
  <si>
    <t>PAPER BAG CB 7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</si>
  <si>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</si>
  <si>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</si>
  <si>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</si>
  <si>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</si>
  <si>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</si>
  <si>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</si>
  <si>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</si>
  <si>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WEIGHT</t>
  </si>
  <si>
    <t>0889</t>
  </si>
  <si>
    <t>0890</t>
  </si>
  <si>
    <t>N/A</t>
  </si>
  <si>
    <t>0891</t>
  </si>
  <si>
    <t>0892</t>
  </si>
  <si>
    <t>0893</t>
  </si>
  <si>
    <t>0894</t>
  </si>
  <si>
    <t>0895</t>
  </si>
  <si>
    <t>0896</t>
  </si>
  <si>
    <t>0898</t>
  </si>
  <si>
    <t>0899</t>
  </si>
  <si>
    <t>0900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</si>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</sst>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0.00_);[Red]\(0.00\)"/>
    <numFmt numFmtId="183" formatCode="[$Rp-421]#,##0.00_);[Red]\([$Rp-421]#,##0.00\)"/>
    <numFmt numFmtId="184" formatCode="dd\-mmm"/>
    <numFmt numFmtId="185" formatCode="0.0_);[Red]\(0.0\)"/>
    <numFmt numFmtId="186" formatCode="_ [$IDR]\ * #,##0_ ;_ [$IDR]\ * \-#,##0_ ;_ [$IDR]\ * &quot;-&quot;_ ;_ @_ "/>
    <numFmt numFmtId="187" formatCode="_ * #,##0_ ;_ * \-#,##0_ ;_ * &quot;-&quot;??_ ;_ @_ "/>
    <numFmt numFmtId="188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2" fontId="0" fillId="0" borderId="0" xfId="0" applyNumberFormat="1" applyFill="1" applyAlignment="1">
      <alignment horizontal="center" vertical="center"/>
    </xf>
    <xf numFmtId="183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5" fillId="4" borderId="1" xfId="0" applyNumberFormat="1" applyFont="1" applyFill="1" applyBorder="1" applyAlignment="1">
      <alignment horizontal="center" vertical="center"/>
    </xf>
    <xf numFmtId="183" fontId="5" fillId="4" borderId="1" xfId="0" applyNumberFormat="1" applyFont="1" applyFill="1" applyBorder="1" applyAlignment="1">
      <alignment horizontal="center" vertical="center"/>
    </xf>
    <xf numFmtId="18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5" fontId="0" fillId="0" borderId="1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0" fillId="5" borderId="1" xfId="0" applyNumberFormat="1" applyFill="1" applyBorder="1" applyAlignment="1">
      <alignment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4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184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6" fontId="0" fillId="0" borderId="2" xfId="0" applyNumberFormat="1" applyFill="1" applyBorder="1" applyAlignment="1">
      <alignment horizontal="center" vertical="center"/>
    </xf>
    <xf numFmtId="187" fontId="0" fillId="0" borderId="1" xfId="1" applyNumberFormat="1" applyFill="1" applyBorder="1" applyAlignment="1">
      <alignment horizontal="center" vertical="center"/>
    </xf>
    <xf numFmtId="186" fontId="0" fillId="0" borderId="4" xfId="0" applyNumberFormat="1" applyFill="1" applyBorder="1" applyAlignment="1">
      <alignment horizontal="center" vertical="center"/>
    </xf>
    <xf numFmtId="188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6" fontId="0" fillId="0" borderId="1" xfId="0" applyNumberFormat="1" applyFill="1" applyBorder="1" applyAlignment="1">
      <alignment vertical="center"/>
    </xf>
    <xf numFmtId="187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184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84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vertical="center"/>
    </xf>
    <xf numFmtId="186" fontId="10" fillId="0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6" fontId="10" fillId="0" borderId="7" xfId="0" applyNumberFormat="1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0" fontId="11" fillId="0" borderId="7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1" xfId="0" applyNumberFormat="1" applyFont="1" applyFill="1" applyBorder="1" applyAlignment="1">
      <alignment horizontal="center" vertical="center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6" fontId="9" fillId="3" borderId="2" xfId="0" applyNumberFormat="1" applyFont="1" applyFill="1" applyBorder="1" applyAlignment="1">
      <alignment horizontal="center" vertical="center"/>
    </xf>
    <xf numFmtId="186" fontId="9" fillId="3" borderId="7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6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8.png"/><Relationship Id="rId3" Type="http://schemas.openxmlformats.org/officeDocument/2006/relationships/image" Target="media/image7.jpeg"/><Relationship Id="rId2" Type="http://schemas.openxmlformats.org/officeDocument/2006/relationships/image" Target="media/image6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297815</xdr:colOff>
      <xdr:row>1</xdr:row>
      <xdr:rowOff>27305</xdr:rowOff>
    </xdr:from>
    <xdr:to>
      <xdr:col>4</xdr:col>
      <xdr:colOff>2418080</xdr:colOff>
      <xdr:row>2</xdr:row>
      <xdr:rowOff>1508760</xdr:rowOff>
    </xdr:to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7462520" y="230505"/>
          <a:ext cx="2120265" cy="3005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8" name="ID_A223130C6D474ECEA68D87A558FBBD81" descr="PHOTO-2025-12-22-18-49-25"/>
        <xdr:cNvPicPr>
          <a:picLocks noChangeAspect="1"/>
        </xdr:cNvPicPr>
      </xdr:nvPicPr>
      <xdr:blipFill>
        <a:blip r:embed="rId1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  <xdr:twoCellAnchor editAs="oneCell">
    <xdr:from>
      <xdr:col>3</xdr:col>
      <xdr:colOff>520065</xdr:colOff>
      <xdr:row>3</xdr:row>
      <xdr:rowOff>29210</xdr:rowOff>
    </xdr:from>
    <xdr:to>
      <xdr:col>3</xdr:col>
      <xdr:colOff>4829175</xdr:colOff>
      <xdr:row>7</xdr:row>
      <xdr:rowOff>582930</xdr:rowOff>
    </xdr:to>
    <xdr:pic>
      <xdr:nvPicPr>
        <xdr:cNvPr id="7" name="ID_1DCF24B9869548A9BB648FC98316A878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8473440" y="3002915"/>
          <a:ext cx="2992120" cy="4309110"/>
        </a:xfrm>
        <a:prstGeom prst="rect">
          <a:avLst/>
        </a:prstGeom>
      </xdr:spPr>
    </xdr:pic>
    <xdr:clientData/>
  </xdr:twoCellAnchor>
  <xdr:twoCellAnchor editAs="oneCell">
    <xdr:from>
      <xdr:col>3</xdr:col>
      <xdr:colOff>509905</xdr:colOff>
      <xdr:row>1</xdr:row>
      <xdr:rowOff>61595</xdr:rowOff>
    </xdr:from>
    <xdr:to>
      <xdr:col>3</xdr:col>
      <xdr:colOff>4839335</xdr:colOff>
      <xdr:row>2</xdr:row>
      <xdr:rowOff>954405</xdr:rowOff>
    </xdr:to>
    <xdr:pic>
      <xdr:nvPicPr>
        <xdr:cNvPr id="5" name="ID_A03A8F9AC41643A998951A68911C5346" descr="WhatsApp Image 2025-12-03 at 11.37.37_bfde9d0a"/>
        <xdr:cNvPicPr>
          <a:picLocks noChangeAspect="1"/>
        </xdr:cNvPicPr>
      </xdr:nvPicPr>
      <xdr:blipFill>
        <a:blip r:embed="rId3"/>
        <a:srcRect l="6138" t="14811" b="10638"/>
        <a:stretch>
          <a:fillRect/>
        </a:stretch>
      </xdr:blipFill>
      <xdr:spPr>
        <a:xfrm rot="16200000">
          <a:off x="8437245" y="-12636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0625" defaultRowHeight="20.4" outlineLevelCol="7"/>
  <cols>
    <col min="1" max="1" width="17.4296875" style="92"/>
    <col min="2" max="2" width="13.4296875" style="92" customWidth="1"/>
    <col min="3" max="3" width="36" style="92" customWidth="1"/>
    <col min="4" max="4" width="21.2890625" style="90" customWidth="1"/>
    <col min="5" max="5" width="33.2890625" style="92" customWidth="1"/>
    <col min="6" max="6" width="17.2890625" style="92" customWidth="1"/>
    <col min="7" max="8" width="20.859375" style="92" customWidth="1"/>
    <col min="9" max="9" width="12.859375" style="92"/>
    <col min="10" max="10" width="12" style="92"/>
    <col min="11" max="16384" width="18.0390625" style="92"/>
  </cols>
  <sheetData>
    <row r="1" s="89" customFormat="1" ht="16" customHeight="1" spans="1:8">
      <c r="A1" s="123" t="s">
        <v>0</v>
      </c>
      <c r="B1" s="124" t="s">
        <v>1</v>
      </c>
      <c r="C1" s="124" t="s">
        <v>2</v>
      </c>
      <c r="D1" s="124" t="s">
        <v>3</v>
      </c>
      <c r="E1" s="124" t="s">
        <v>4</v>
      </c>
      <c r="F1" s="124" t="s">
        <v>5</v>
      </c>
      <c r="G1" s="124" t="s">
        <v>6</v>
      </c>
      <c r="H1" s="124" t="s">
        <v>7</v>
      </c>
    </row>
    <row r="2" s="89" customFormat="1" ht="120" customHeight="1" spans="1:8">
      <c r="A2" s="96">
        <v>45994</v>
      </c>
      <c r="B2" s="103">
        <v>2518</v>
      </c>
      <c r="C2" s="125" t="s">
        <v>8</v>
      </c>
      <c r="D2" s="126">
        <v>4</v>
      </c>
      <c r="E2" s="112"/>
      <c r="F2" s="117">
        <v>178000</v>
      </c>
      <c r="G2" s="133">
        <f t="shared" ref="G2:G8" si="0">SUM(D2*F2)</f>
        <v>712000</v>
      </c>
      <c r="H2" s="133">
        <f>SUM(G2:G3)</f>
        <v>1897000</v>
      </c>
    </row>
    <row r="3" s="89" customFormat="1" ht="120" customHeight="1" spans="1:8">
      <c r="A3" s="100"/>
      <c r="B3" s="103"/>
      <c r="C3" s="125" t="s">
        <v>9</v>
      </c>
      <c r="D3" s="126">
        <v>3</v>
      </c>
      <c r="E3" s="115"/>
      <c r="F3" s="117">
        <v>395000</v>
      </c>
      <c r="G3" s="133">
        <f t="shared" si="0"/>
        <v>1185000</v>
      </c>
      <c r="H3" s="134"/>
    </row>
    <row r="4" s="89" customFormat="1" ht="64.3" customHeight="1" spans="1:8">
      <c r="A4" s="96"/>
      <c r="B4" s="97"/>
      <c r="C4" s="127"/>
      <c r="D4" s="126"/>
      <c r="E4" s="112"/>
      <c r="F4" s="133"/>
      <c r="G4" s="133">
        <f t="shared" si="0"/>
        <v>0</v>
      </c>
      <c r="H4" s="133">
        <f>SUM(G4:G7)</f>
        <v>0</v>
      </c>
    </row>
    <row r="5" s="89" customFormat="1" ht="64.3" customHeight="1" spans="1:8">
      <c r="A5" s="100"/>
      <c r="B5" s="101"/>
      <c r="C5" s="103"/>
      <c r="D5" s="103"/>
      <c r="E5" s="115"/>
      <c r="F5" s="135"/>
      <c r="G5" s="133">
        <f t="shared" si="0"/>
        <v>0</v>
      </c>
      <c r="H5" s="134"/>
    </row>
    <row r="6" s="89" customFormat="1" ht="64.3" customHeight="1" spans="1:8">
      <c r="A6" s="100"/>
      <c r="B6" s="101"/>
      <c r="C6" s="103"/>
      <c r="D6" s="103"/>
      <c r="E6" s="115"/>
      <c r="F6" s="135"/>
      <c r="G6" s="133">
        <f t="shared" si="0"/>
        <v>0</v>
      </c>
      <c r="H6" s="134"/>
    </row>
    <row r="7" s="89" customFormat="1" ht="64.3" customHeight="1" spans="1:8">
      <c r="A7" s="100"/>
      <c r="B7" s="101"/>
      <c r="C7" s="97"/>
      <c r="D7" s="97"/>
      <c r="E7" s="115"/>
      <c r="F7" s="135"/>
      <c r="G7" s="133">
        <f t="shared" si="0"/>
        <v>0</v>
      </c>
      <c r="H7" s="134"/>
    </row>
    <row r="8" s="89" customFormat="1" ht="258" customHeight="1" spans="1:8">
      <c r="A8" s="128"/>
      <c r="B8" s="103"/>
      <c r="C8" s="103"/>
      <c r="D8" s="103"/>
      <c r="E8" s="136"/>
      <c r="F8" s="137"/>
      <c r="G8" s="117">
        <f t="shared" si="0"/>
        <v>0</v>
      </c>
      <c r="H8" s="117">
        <f>SUM(G8)</f>
        <v>0</v>
      </c>
    </row>
    <row r="9" s="89" customFormat="1" ht="18" customHeight="1" spans="1:8">
      <c r="A9" s="129" t="s">
        <v>10</v>
      </c>
      <c r="B9" s="130"/>
      <c r="C9" s="131"/>
      <c r="D9" s="132"/>
      <c r="E9" s="138"/>
      <c r="F9" s="138"/>
      <c r="G9" s="139"/>
      <c r="H9" s="140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zoomScale="85" zoomScaleNormal="85" workbookViewId="0">
      <pane ySplit="1" topLeftCell="A2" activePane="bottomLeft" state="frozen"/>
      <selection/>
      <selection pane="bottomLeft" activeCell="B11" sqref="B11:B14"/>
    </sheetView>
  </sheetViews>
  <sheetFormatPr defaultColWidth="9.140625" defaultRowHeight="20.4" outlineLevelCol="7"/>
  <cols>
    <col min="1" max="1" width="19.859375" style="90"/>
    <col min="2" max="2" width="18.859375" style="90" customWidth="1"/>
    <col min="3" max="3" width="43.0390625" style="91" customWidth="1"/>
    <col min="4" max="4" width="14.4296875" style="90" customWidth="1"/>
    <col min="5" max="5" width="58.9609375" style="92" customWidth="1"/>
    <col min="6" max="6" width="19.5234375" style="92" customWidth="1"/>
    <col min="7" max="8" width="20.859375" style="92" customWidth="1"/>
    <col min="9" max="9" width="12.859375" style="92"/>
    <col min="10" max="16384" width="9.140625" style="92"/>
  </cols>
  <sheetData>
    <row r="1" s="89" customFormat="1" ht="16" customHeight="1" spans="1:8">
      <c r="A1" s="93" t="s">
        <v>11</v>
      </c>
      <c r="B1" s="94" t="s">
        <v>1</v>
      </c>
      <c r="C1" s="95" t="s">
        <v>2</v>
      </c>
      <c r="D1" s="94" t="s">
        <v>3</v>
      </c>
      <c r="E1" s="94" t="s">
        <v>4</v>
      </c>
      <c r="F1" s="94" t="s">
        <v>5</v>
      </c>
      <c r="G1" s="94" t="s">
        <v>6</v>
      </c>
      <c r="H1" s="94" t="s">
        <v>7</v>
      </c>
    </row>
    <row r="2" s="89" customFormat="1" ht="32" customHeight="1" spans="1:8">
      <c r="A2" s="96">
        <v>46002</v>
      </c>
      <c r="B2" s="141" t="s">
        <v>12</v>
      </c>
      <c r="C2" s="98" t="s">
        <v>13</v>
      </c>
      <c r="D2" s="99">
        <v>1</v>
      </c>
      <c r="E2" s="112" t="str">
        <f>_xlfn.DISPIMG("ID_515301B36E6F4ABA90C3BE145E0FA8EF",1)</f>
        <v>=DISPIMG("ID_515301B36E6F4ABA90C3BE145E0FA8EF",1)</v>
      </c>
      <c r="F2" s="113">
        <v>295000</v>
      </c>
      <c r="G2" s="113">
        <f t="shared" ref="G2:G16" si="0">D2*F2</f>
        <v>295000</v>
      </c>
      <c r="H2" s="114">
        <f>SUM(G2:G10)</f>
        <v>5630000</v>
      </c>
    </row>
    <row r="3" s="89" customFormat="1" ht="32" customHeight="1" spans="1:8">
      <c r="A3" s="100"/>
      <c r="B3" s="101"/>
      <c r="C3" s="98" t="s">
        <v>14</v>
      </c>
      <c r="D3" s="99">
        <v>4</v>
      </c>
      <c r="E3" s="115"/>
      <c r="F3" s="113">
        <v>150000</v>
      </c>
      <c r="G3" s="113">
        <f t="shared" si="0"/>
        <v>600000</v>
      </c>
      <c r="H3" s="116"/>
    </row>
    <row r="4" s="89" customFormat="1" ht="32" customHeight="1" spans="1:8">
      <c r="A4" s="100"/>
      <c r="B4" s="101"/>
      <c r="C4" s="98" t="s">
        <v>15</v>
      </c>
      <c r="D4" s="99">
        <v>4</v>
      </c>
      <c r="E4" s="115"/>
      <c r="F4" s="113">
        <v>460000</v>
      </c>
      <c r="G4" s="113">
        <f t="shared" si="0"/>
        <v>1840000</v>
      </c>
      <c r="H4" s="116"/>
    </row>
    <row r="5" s="89" customFormat="1" ht="32" customHeight="1" spans="1:8">
      <c r="A5" s="100"/>
      <c r="B5" s="101"/>
      <c r="C5" s="98" t="s">
        <v>16</v>
      </c>
      <c r="D5" s="99">
        <v>2</v>
      </c>
      <c r="E5" s="115"/>
      <c r="F5" s="113">
        <v>340000</v>
      </c>
      <c r="G5" s="113">
        <f t="shared" si="0"/>
        <v>680000</v>
      </c>
      <c r="H5" s="116"/>
    </row>
    <row r="6" s="89" customFormat="1" ht="32" customHeight="1" spans="1:8">
      <c r="A6" s="100"/>
      <c r="B6" s="101"/>
      <c r="C6" s="98" t="s">
        <v>17</v>
      </c>
      <c r="D6" s="99">
        <v>1</v>
      </c>
      <c r="E6" s="115"/>
      <c r="F6" s="117">
        <v>340000</v>
      </c>
      <c r="G6" s="113">
        <f t="shared" si="0"/>
        <v>340000</v>
      </c>
      <c r="H6" s="116"/>
    </row>
    <row r="7" s="89" customFormat="1" ht="32" customHeight="1" spans="1:8">
      <c r="A7" s="100"/>
      <c r="B7" s="101"/>
      <c r="C7" s="102" t="s">
        <v>18</v>
      </c>
      <c r="D7" s="103">
        <v>5</v>
      </c>
      <c r="E7" s="115"/>
      <c r="F7" s="117">
        <v>55000</v>
      </c>
      <c r="G7" s="113">
        <f t="shared" si="0"/>
        <v>275000</v>
      </c>
      <c r="H7" s="116"/>
    </row>
    <row r="8" s="89" customFormat="1" ht="32" customHeight="1" spans="1:8">
      <c r="A8" s="100"/>
      <c r="B8" s="101"/>
      <c r="C8" s="102" t="s">
        <v>19</v>
      </c>
      <c r="D8" s="103">
        <v>500</v>
      </c>
      <c r="E8" s="115"/>
      <c r="F8" s="117">
        <v>1000</v>
      </c>
      <c r="G8" s="113">
        <f t="shared" si="0"/>
        <v>500000</v>
      </c>
      <c r="H8" s="116"/>
    </row>
    <row r="9" s="89" customFormat="1" ht="32" customHeight="1" spans="1:8">
      <c r="A9" s="100"/>
      <c r="B9" s="101"/>
      <c r="C9" s="102" t="s">
        <v>20</v>
      </c>
      <c r="D9" s="103">
        <v>500</v>
      </c>
      <c r="E9" s="115"/>
      <c r="F9" s="117">
        <v>1500</v>
      </c>
      <c r="G9" s="113">
        <f t="shared" si="0"/>
        <v>750000</v>
      </c>
      <c r="H9" s="116"/>
    </row>
    <row r="10" s="89" customFormat="1" ht="32" customHeight="1" spans="1:8">
      <c r="A10" s="104"/>
      <c r="B10" s="105"/>
      <c r="C10" s="106" t="s">
        <v>21</v>
      </c>
      <c r="D10" s="107">
        <v>10</v>
      </c>
      <c r="E10" s="118"/>
      <c r="F10" s="117">
        <v>35000</v>
      </c>
      <c r="G10" s="113">
        <f t="shared" si="0"/>
        <v>350000</v>
      </c>
      <c r="H10" s="116"/>
    </row>
    <row r="11" s="89" customFormat="1" ht="70" customHeight="1" spans="1:8">
      <c r="A11" s="108">
        <v>46003</v>
      </c>
      <c r="B11" s="109">
        <v>938</v>
      </c>
      <c r="C11" s="106" t="s">
        <v>22</v>
      </c>
      <c r="D11" s="107">
        <v>4</v>
      </c>
      <c r="E11" s="109" t="str">
        <f>_xlfn.DISPIMG("ID_6BB72733B67442EAB4426B445D61C75A",1)</f>
        <v>=DISPIMG("ID_6BB72733B67442EAB4426B445D61C75A",1)</v>
      </c>
      <c r="F11" s="117">
        <v>500000</v>
      </c>
      <c r="G11" s="113">
        <f t="shared" si="0"/>
        <v>2000000</v>
      </c>
      <c r="H11" s="119">
        <f>SUM(G11:G14)</f>
        <v>2740000</v>
      </c>
    </row>
    <row r="12" s="89" customFormat="1" ht="70" customHeight="1" spans="1:8">
      <c r="A12" s="108"/>
      <c r="B12" s="109"/>
      <c r="C12" s="106" t="s">
        <v>17</v>
      </c>
      <c r="D12" s="107">
        <v>1</v>
      </c>
      <c r="E12" s="109"/>
      <c r="F12" s="117">
        <v>340000</v>
      </c>
      <c r="G12" s="113">
        <f t="shared" si="0"/>
        <v>340000</v>
      </c>
      <c r="H12" s="119"/>
    </row>
    <row r="13" s="89" customFormat="1" ht="70" customHeight="1" spans="1:8">
      <c r="A13" s="108"/>
      <c r="B13" s="109"/>
      <c r="C13" s="106" t="s">
        <v>16</v>
      </c>
      <c r="D13" s="107">
        <v>2</v>
      </c>
      <c r="E13" s="109"/>
      <c r="F13" s="117">
        <v>25000</v>
      </c>
      <c r="G13" s="113">
        <f t="shared" si="0"/>
        <v>50000</v>
      </c>
      <c r="H13" s="119"/>
    </row>
    <row r="14" s="89" customFormat="1" ht="70" customHeight="1" spans="1:8">
      <c r="A14" s="108"/>
      <c r="B14" s="109"/>
      <c r="C14" s="106" t="s">
        <v>21</v>
      </c>
      <c r="D14" s="107">
        <v>10</v>
      </c>
      <c r="E14" s="109"/>
      <c r="F14" s="117">
        <v>35000</v>
      </c>
      <c r="G14" s="113">
        <f t="shared" si="0"/>
        <v>350000</v>
      </c>
      <c r="H14" s="120"/>
    </row>
    <row r="15" s="89" customFormat="1" ht="353.9" customHeight="1" spans="1:8">
      <c r="A15" s="110">
        <v>46008</v>
      </c>
      <c r="B15" s="142" t="s">
        <v>23</v>
      </c>
      <c r="C15" s="106" t="s">
        <v>24</v>
      </c>
      <c r="D15" s="107">
        <v>20</v>
      </c>
      <c r="E15" s="111" t="str">
        <f>_xlfn.DISPIMG("ID_360A81D236BB40E99ADBAD1BA0483D4A",1)</f>
        <v>=DISPIMG("ID_360A81D236BB40E99ADBAD1BA0483D4A",1)</v>
      </c>
      <c r="F15" s="107">
        <v>25000</v>
      </c>
      <c r="G15" s="113">
        <f t="shared" si="0"/>
        <v>500000</v>
      </c>
      <c r="H15" s="121">
        <f>SUM(G15)</f>
        <v>500000</v>
      </c>
    </row>
    <row r="16" s="89" customFormat="1" ht="308.9" customHeight="1" spans="1:8">
      <c r="A16" s="110">
        <v>46013</v>
      </c>
      <c r="B16" s="142" t="s">
        <v>25</v>
      </c>
      <c r="C16" s="106" t="s">
        <v>26</v>
      </c>
      <c r="D16" s="107">
        <v>10</v>
      </c>
      <c r="E16" s="111" t="str">
        <f>_xlfn.DISPIMG("ID_8F95A6AC7B8A4D948EAF5FC4A9DACCAC",1)</f>
        <v>=DISPIMG("ID_8F95A6AC7B8A4D948EAF5FC4A9DACCAC",1)</v>
      </c>
      <c r="F16" s="107">
        <v>35000</v>
      </c>
      <c r="G16" s="113">
        <f t="shared" si="0"/>
        <v>350000</v>
      </c>
      <c r="H16" s="121">
        <f>SUM(G16)</f>
        <v>350000</v>
      </c>
    </row>
    <row r="17" s="89" customFormat="1" spans="1:8">
      <c r="A17" s="107"/>
      <c r="B17" s="107"/>
      <c r="C17" s="106"/>
      <c r="D17" s="107"/>
      <c r="E17" s="107"/>
      <c r="F17" s="107"/>
      <c r="G17" s="113"/>
      <c r="H17" s="122">
        <f>SUM(H2:H16)</f>
        <v>9220000</v>
      </c>
    </row>
  </sheetData>
  <mergeCells count="9">
    <mergeCell ref="A17:E17"/>
    <mergeCell ref="A2:A10"/>
    <mergeCell ref="A11:A14"/>
    <mergeCell ref="B2:B10"/>
    <mergeCell ref="B11:B14"/>
    <mergeCell ref="E2:E10"/>
    <mergeCell ref="E11:E14"/>
    <mergeCell ref="H2:H10"/>
    <mergeCell ref="H11:H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4"/>
      <c r="C2" s="55"/>
      <c r="D2" s="56"/>
      <c r="E2" s="74"/>
      <c r="F2" s="75"/>
      <c r="G2" s="76">
        <f>SUM(D2*F2)</f>
        <v>0</v>
      </c>
    </row>
    <row r="3" ht="123.5" customHeight="1" spans="1:7">
      <c r="A3" s="54"/>
      <c r="B3" s="44"/>
      <c r="C3" s="57"/>
      <c r="D3" s="58"/>
      <c r="E3" s="74"/>
      <c r="F3" s="77"/>
      <c r="G3" s="76"/>
    </row>
    <row r="4" spans="1:7">
      <c r="A4" s="54"/>
      <c r="B4" s="59" t="s">
        <v>27</v>
      </c>
      <c r="C4" s="59"/>
      <c r="D4" s="60"/>
      <c r="E4" s="60"/>
      <c r="F4" s="60"/>
      <c r="G4" s="60">
        <f>SUM(G2:G3)</f>
        <v>0</v>
      </c>
    </row>
    <row r="5" spans="1:7">
      <c r="A5" s="54"/>
      <c r="B5" s="59" t="s">
        <v>28</v>
      </c>
      <c r="C5" s="59"/>
      <c r="D5" s="60"/>
      <c r="E5" s="60"/>
      <c r="F5" s="60"/>
      <c r="G5" s="60">
        <f>G4*11%</f>
        <v>0</v>
      </c>
    </row>
    <row r="6" spans="1:7">
      <c r="A6" s="54"/>
      <c r="B6" s="59" t="s">
        <v>29</v>
      </c>
      <c r="C6" s="59"/>
      <c r="D6" s="60"/>
      <c r="E6" s="60"/>
      <c r="F6" s="60"/>
      <c r="G6" s="78">
        <v>243</v>
      </c>
    </row>
    <row r="7" spans="1:7">
      <c r="A7" s="54"/>
      <c r="B7" s="59" t="s">
        <v>7</v>
      </c>
      <c r="C7" s="59"/>
      <c r="D7" s="60"/>
      <c r="E7" s="79"/>
      <c r="F7" s="79"/>
      <c r="G7" s="79"/>
    </row>
    <row r="8" ht="123.5" customHeight="1" spans="1:7">
      <c r="A8" s="54"/>
      <c r="B8" s="61"/>
      <c r="C8" s="62"/>
      <c r="D8" s="49"/>
      <c r="E8" s="80"/>
      <c r="F8" s="81"/>
      <c r="G8" s="82"/>
    </row>
    <row r="9" ht="123.5" customHeight="1" spans="1:7">
      <c r="A9" s="54"/>
      <c r="B9" s="63"/>
      <c r="C9" s="62"/>
      <c r="D9" s="49"/>
      <c r="E9" s="83"/>
      <c r="F9" s="81"/>
      <c r="G9" s="82"/>
    </row>
    <row r="10" spans="1:7">
      <c r="A10" s="64"/>
      <c r="B10" s="59" t="s">
        <v>27</v>
      </c>
      <c r="C10" s="59"/>
      <c r="D10" s="60"/>
      <c r="E10" s="84"/>
      <c r="F10" s="60"/>
      <c r="G10" s="60">
        <f>SUM(G8:G9)</f>
        <v>0</v>
      </c>
    </row>
    <row r="11" spans="1:7">
      <c r="A11" s="65"/>
      <c r="B11" s="66" t="s">
        <v>28</v>
      </c>
      <c r="C11" s="67"/>
      <c r="D11" s="60"/>
      <c r="E11" s="84"/>
      <c r="F11" s="60"/>
      <c r="G11" s="60"/>
    </row>
    <row r="12" spans="1:7">
      <c r="A12" s="64"/>
      <c r="B12" s="59" t="s">
        <v>29</v>
      </c>
      <c r="C12" s="59"/>
      <c r="D12" s="60"/>
      <c r="E12" s="84"/>
      <c r="F12" s="60"/>
      <c r="G12" s="78"/>
    </row>
    <row r="13" spans="1:7">
      <c r="A13" s="68"/>
      <c r="B13" s="69" t="s">
        <v>7</v>
      </c>
      <c r="C13" s="70"/>
      <c r="D13" s="60"/>
      <c r="E13" s="79"/>
      <c r="F13" s="85"/>
      <c r="G13" s="79">
        <f>SUM(G10:G12)</f>
        <v>0</v>
      </c>
    </row>
    <row r="14" spans="1:7">
      <c r="A14" s="71" t="s">
        <v>10</v>
      </c>
      <c r="B14" s="72"/>
      <c r="C14" s="72"/>
      <c r="D14" s="73"/>
      <c r="E14" s="86">
        <f>G7+G13</f>
        <v>0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pane ySplit="1" topLeftCell="A2" activePane="bottomLeft" state="frozen"/>
      <selection/>
      <selection pane="bottomLeft" activeCell="D7" sqref="D7"/>
    </sheetView>
  </sheetViews>
  <sheetFormatPr defaultColWidth="9.140625" defaultRowHeight="16.8" outlineLevelCol="3"/>
  <cols>
    <col min="1" max="1" width="10.5703125" style="12" customWidth="1"/>
    <col min="2" max="2" width="12.6015625" style="37" customWidth="1"/>
    <col min="3" max="3" width="18.828125" style="38" customWidth="1"/>
    <col min="4" max="4" width="18.828125" style="39" customWidth="1"/>
    <col min="5" max="16384" width="9.140625" style="12"/>
  </cols>
  <sheetData>
    <row r="1" s="36" customFormat="1" ht="19" customHeight="1" spans="1:4">
      <c r="A1" s="40" t="s">
        <v>0</v>
      </c>
      <c r="B1" s="41" t="s">
        <v>1</v>
      </c>
      <c r="C1" s="42" t="s">
        <v>30</v>
      </c>
      <c r="D1" s="43" t="s">
        <v>7</v>
      </c>
    </row>
    <row r="2" s="12" customFormat="1" spans="1:4">
      <c r="A2" s="44">
        <v>45992</v>
      </c>
      <c r="B2" s="143" t="s">
        <v>31</v>
      </c>
      <c r="C2" s="46">
        <f>D2/8000</f>
        <v>8</v>
      </c>
      <c r="D2" s="47">
        <v>64000</v>
      </c>
    </row>
    <row r="3" s="12" customFormat="1" spans="1:4">
      <c r="A3" s="44">
        <v>45993</v>
      </c>
      <c r="B3" s="143" t="s">
        <v>32</v>
      </c>
      <c r="C3" s="46">
        <f t="shared" ref="C3:C32" si="0">D3/8000</f>
        <v>6</v>
      </c>
      <c r="D3" s="48">
        <v>48000</v>
      </c>
    </row>
    <row r="4" s="12" customFormat="1" spans="1:4">
      <c r="A4" s="44">
        <v>45994</v>
      </c>
      <c r="B4" s="45" t="s">
        <v>33</v>
      </c>
      <c r="C4" s="46">
        <f t="shared" si="0"/>
        <v>0</v>
      </c>
      <c r="D4" s="48"/>
    </row>
    <row r="5" s="12" customFormat="1" spans="1:4">
      <c r="A5" s="44">
        <v>45995</v>
      </c>
      <c r="B5" s="143" t="s">
        <v>34</v>
      </c>
      <c r="C5" s="46">
        <f t="shared" si="0"/>
        <v>4</v>
      </c>
      <c r="D5" s="48">
        <v>32000</v>
      </c>
    </row>
    <row r="6" s="12" customFormat="1" spans="1:4">
      <c r="A6" s="44">
        <v>45996</v>
      </c>
      <c r="B6" s="45" t="s">
        <v>33</v>
      </c>
      <c r="C6" s="46">
        <f t="shared" si="0"/>
        <v>0</v>
      </c>
      <c r="D6" s="48"/>
    </row>
    <row r="7" s="12" customFormat="1" spans="1:4">
      <c r="A7" s="44">
        <v>45997</v>
      </c>
      <c r="B7" s="143" t="s">
        <v>35</v>
      </c>
      <c r="C7" s="46">
        <f t="shared" si="0"/>
        <v>4</v>
      </c>
      <c r="D7" s="48">
        <v>32000</v>
      </c>
    </row>
    <row r="8" s="12" customFormat="1" spans="1:4">
      <c r="A8" s="44">
        <v>45998</v>
      </c>
      <c r="B8" s="45" t="s">
        <v>33</v>
      </c>
      <c r="C8" s="46">
        <f t="shared" si="0"/>
        <v>0</v>
      </c>
      <c r="D8" s="48"/>
    </row>
    <row r="9" s="12" customFormat="1" spans="1:4">
      <c r="A9" s="44">
        <v>45999</v>
      </c>
      <c r="B9" s="45" t="s">
        <v>33</v>
      </c>
      <c r="C9" s="46">
        <f t="shared" si="0"/>
        <v>0</v>
      </c>
      <c r="D9" s="48"/>
    </row>
    <row r="10" s="12" customFormat="1" spans="1:4">
      <c r="A10" s="44">
        <v>46000</v>
      </c>
      <c r="B10" s="45" t="s">
        <v>33</v>
      </c>
      <c r="C10" s="46">
        <f t="shared" si="0"/>
        <v>0</v>
      </c>
      <c r="D10" s="48"/>
    </row>
    <row r="11" s="12" customFormat="1" spans="1:4">
      <c r="A11" s="44">
        <v>46001</v>
      </c>
      <c r="B11" s="143" t="s">
        <v>36</v>
      </c>
      <c r="C11" s="46">
        <f t="shared" si="0"/>
        <v>7</v>
      </c>
      <c r="D11" s="48">
        <v>56000</v>
      </c>
    </row>
    <row r="12" s="12" customFormat="1" spans="1:4">
      <c r="A12" s="44">
        <v>46002</v>
      </c>
      <c r="B12" s="143" t="s">
        <v>37</v>
      </c>
      <c r="C12" s="46">
        <f t="shared" si="0"/>
        <v>6</v>
      </c>
      <c r="D12" s="48">
        <v>48000</v>
      </c>
    </row>
    <row r="13" s="12" customFormat="1" spans="1:4">
      <c r="A13" s="44">
        <v>46003</v>
      </c>
      <c r="B13" s="143" t="s">
        <v>38</v>
      </c>
      <c r="C13" s="46">
        <f t="shared" si="0"/>
        <v>3</v>
      </c>
      <c r="D13" s="48">
        <v>24000</v>
      </c>
    </row>
    <row r="14" s="12" customFormat="1" spans="1:4">
      <c r="A14" s="44">
        <v>46004</v>
      </c>
      <c r="B14" s="45" t="s">
        <v>33</v>
      </c>
      <c r="C14" s="46">
        <f t="shared" si="0"/>
        <v>0</v>
      </c>
      <c r="D14" s="48"/>
    </row>
    <row r="15" s="12" customFormat="1" spans="1:4">
      <c r="A15" s="44">
        <v>46005</v>
      </c>
      <c r="B15" s="45" t="s">
        <v>33</v>
      </c>
      <c r="C15" s="46">
        <f t="shared" si="0"/>
        <v>0</v>
      </c>
      <c r="D15" s="48"/>
    </row>
    <row r="16" s="12" customFormat="1" spans="1:4">
      <c r="A16" s="44">
        <v>46006</v>
      </c>
      <c r="B16" s="143" t="s">
        <v>39</v>
      </c>
      <c r="C16" s="46">
        <f t="shared" si="0"/>
        <v>12</v>
      </c>
      <c r="D16" s="48">
        <v>96000</v>
      </c>
    </row>
    <row r="17" s="12" customFormat="1" spans="1:4">
      <c r="A17" s="44">
        <v>46007</v>
      </c>
      <c r="B17" s="45" t="s">
        <v>33</v>
      </c>
      <c r="C17" s="46">
        <f t="shared" si="0"/>
        <v>5</v>
      </c>
      <c r="D17" s="48">
        <v>40000</v>
      </c>
    </row>
    <row r="18" s="12" customFormat="1" spans="1:4">
      <c r="A18" s="44">
        <v>46008</v>
      </c>
      <c r="B18" s="45" t="s">
        <v>33</v>
      </c>
      <c r="C18" s="46">
        <f t="shared" si="0"/>
        <v>0</v>
      </c>
      <c r="D18" s="48"/>
    </row>
    <row r="19" s="12" customFormat="1" spans="1:4">
      <c r="A19" s="44">
        <v>46009</v>
      </c>
      <c r="B19" s="143" t="s">
        <v>40</v>
      </c>
      <c r="C19" s="46">
        <f t="shared" si="0"/>
        <v>10</v>
      </c>
      <c r="D19" s="48">
        <v>80000</v>
      </c>
    </row>
    <row r="20" s="12" customFormat="1" spans="1:4">
      <c r="A20" s="44">
        <v>46010</v>
      </c>
      <c r="B20" s="143" t="s">
        <v>41</v>
      </c>
      <c r="C20" s="46">
        <f t="shared" si="0"/>
        <v>2</v>
      </c>
      <c r="D20" s="48">
        <v>16000</v>
      </c>
    </row>
    <row r="21" s="12" customFormat="1" spans="1:4">
      <c r="A21" s="44">
        <v>46011</v>
      </c>
      <c r="B21" s="45" t="s">
        <v>33</v>
      </c>
      <c r="C21" s="46">
        <f t="shared" si="0"/>
        <v>0</v>
      </c>
      <c r="D21" s="48"/>
    </row>
    <row r="22" s="12" customFormat="1" spans="1:4">
      <c r="A22" s="44">
        <v>46012</v>
      </c>
      <c r="B22" s="45">
        <v>1452</v>
      </c>
      <c r="C22" s="46">
        <f t="shared" si="0"/>
        <v>8</v>
      </c>
      <c r="D22" s="48">
        <v>64000</v>
      </c>
    </row>
    <row r="23" s="12" customFormat="1" spans="1:4">
      <c r="A23" s="44">
        <v>46013</v>
      </c>
      <c r="B23" s="143" t="s">
        <v>42</v>
      </c>
      <c r="C23" s="46">
        <f t="shared" si="0"/>
        <v>4</v>
      </c>
      <c r="D23" s="48">
        <v>32000</v>
      </c>
    </row>
    <row r="24" s="12" customFormat="1" spans="1:4">
      <c r="A24" s="44">
        <v>46014</v>
      </c>
      <c r="B24" s="45">
        <v>1453</v>
      </c>
      <c r="C24" s="46">
        <f t="shared" si="0"/>
        <v>4</v>
      </c>
      <c r="D24" s="47">
        <v>32000</v>
      </c>
    </row>
    <row r="25" s="12" customFormat="1" spans="1:4">
      <c r="A25" s="44">
        <v>46015</v>
      </c>
      <c r="B25" s="45">
        <v>1454</v>
      </c>
      <c r="C25" s="46">
        <f t="shared" si="0"/>
        <v>5</v>
      </c>
      <c r="D25" s="47">
        <v>40000</v>
      </c>
    </row>
    <row r="26" s="12" customFormat="1" spans="1:4">
      <c r="A26" s="44">
        <v>46016</v>
      </c>
      <c r="B26" s="45">
        <v>1455</v>
      </c>
      <c r="C26" s="46">
        <f t="shared" si="0"/>
        <v>5</v>
      </c>
      <c r="D26" s="47">
        <v>40000</v>
      </c>
    </row>
    <row r="27" s="12" customFormat="1" spans="1:4">
      <c r="A27" s="44">
        <v>46017</v>
      </c>
      <c r="B27" s="45">
        <v>1456</v>
      </c>
      <c r="C27" s="46">
        <f t="shared" si="0"/>
        <v>5</v>
      </c>
      <c r="D27" s="47">
        <v>40000</v>
      </c>
    </row>
    <row r="28" s="12" customFormat="1" spans="1:4">
      <c r="A28" s="44">
        <v>46018</v>
      </c>
      <c r="B28" s="45">
        <v>1457</v>
      </c>
      <c r="C28" s="46">
        <f t="shared" si="0"/>
        <v>5</v>
      </c>
      <c r="D28" s="47">
        <v>40000</v>
      </c>
    </row>
    <row r="29" s="12" customFormat="1" spans="1:4">
      <c r="A29" s="44">
        <v>46019</v>
      </c>
      <c r="B29" s="45">
        <v>1458</v>
      </c>
      <c r="C29" s="46">
        <f t="shared" si="0"/>
        <v>7</v>
      </c>
      <c r="D29" s="47">
        <v>56000</v>
      </c>
    </row>
    <row r="30" s="12" customFormat="1" spans="1:4">
      <c r="A30" s="44">
        <v>46020</v>
      </c>
      <c r="B30" s="45">
        <v>1459</v>
      </c>
      <c r="C30" s="46">
        <f t="shared" si="0"/>
        <v>6</v>
      </c>
      <c r="D30" s="47">
        <v>48000</v>
      </c>
    </row>
    <row r="31" s="12" customFormat="1" spans="1:4">
      <c r="A31" s="44">
        <v>46021</v>
      </c>
      <c r="B31" s="45">
        <v>1460</v>
      </c>
      <c r="C31" s="46">
        <f t="shared" si="0"/>
        <v>6</v>
      </c>
      <c r="D31" s="47">
        <v>48000</v>
      </c>
    </row>
    <row r="32" s="12" customFormat="1" spans="1:4">
      <c r="A32" s="44">
        <v>46022</v>
      </c>
      <c r="B32" s="49">
        <v>1461</v>
      </c>
      <c r="C32" s="46">
        <f t="shared" si="0"/>
        <v>1</v>
      </c>
      <c r="D32" s="47">
        <v>8000</v>
      </c>
    </row>
    <row r="33" spans="1:4">
      <c r="A33" s="50" t="s">
        <v>10</v>
      </c>
      <c r="B33" s="50"/>
      <c r="C33" s="50"/>
      <c r="D33" s="51">
        <f>SUM(D2:D32)</f>
        <v>984000</v>
      </c>
    </row>
  </sheetData>
  <mergeCells count="1">
    <mergeCell ref="A33:C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H6" sqref="H6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43</v>
      </c>
      <c r="C1" s="15" t="s">
        <v>44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45</v>
      </c>
      <c r="C2" s="18">
        <v>1</v>
      </c>
      <c r="D2" s="19"/>
      <c r="E2" s="29">
        <v>60000</v>
      </c>
      <c r="F2" s="30">
        <f t="shared" ref="F2:F9" si="0">C2*E2</f>
        <v>60000</v>
      </c>
      <c r="G2" s="31">
        <f>SUM(F2:F3)</f>
        <v>115000</v>
      </c>
    </row>
    <row r="3" s="12" customFormat="1" ht="80" customHeight="1" spans="1:7">
      <c r="A3" s="20"/>
      <c r="B3" s="21" t="s">
        <v>46</v>
      </c>
      <c r="C3" s="22">
        <v>1</v>
      </c>
      <c r="D3" s="23"/>
      <c r="E3" s="29">
        <v>55000</v>
      </c>
      <c r="F3" s="30">
        <f t="shared" si="0"/>
        <v>55000</v>
      </c>
      <c r="G3" s="31"/>
    </row>
    <row r="4" s="12" customFormat="1" ht="48" customHeight="1" spans="1:7">
      <c r="A4" s="24">
        <v>46003</v>
      </c>
      <c r="B4" s="21" t="s">
        <v>47</v>
      </c>
      <c r="C4" s="22">
        <v>3</v>
      </c>
      <c r="D4" s="25"/>
      <c r="E4" s="29">
        <v>55000</v>
      </c>
      <c r="F4" s="30">
        <f t="shared" si="0"/>
        <v>165000</v>
      </c>
      <c r="G4" s="32">
        <f>SUM(F4:F8)</f>
        <v>735000</v>
      </c>
    </row>
    <row r="5" s="12" customFormat="1" ht="48" customHeight="1" spans="1:7">
      <c r="A5" s="26"/>
      <c r="B5" s="21" t="s">
        <v>48</v>
      </c>
      <c r="C5" s="22">
        <v>1</v>
      </c>
      <c r="D5" s="25"/>
      <c r="E5" s="29">
        <v>160000</v>
      </c>
      <c r="F5" s="30">
        <f t="shared" si="0"/>
        <v>160000</v>
      </c>
      <c r="G5" s="32"/>
    </row>
    <row r="6" s="12" customFormat="1" ht="48" customHeight="1" spans="1:7">
      <c r="A6" s="26"/>
      <c r="B6" s="21" t="s">
        <v>49</v>
      </c>
      <c r="C6" s="22">
        <v>1</v>
      </c>
      <c r="D6" s="25"/>
      <c r="E6" s="29">
        <v>60000</v>
      </c>
      <c r="F6" s="30">
        <f t="shared" si="0"/>
        <v>60000</v>
      </c>
      <c r="G6" s="32"/>
    </row>
    <row r="7" s="12" customFormat="1" ht="48" customHeight="1" spans="1:7">
      <c r="A7" s="26"/>
      <c r="B7" s="21" t="s">
        <v>50</v>
      </c>
      <c r="C7" s="22">
        <v>3</v>
      </c>
      <c r="D7" s="25"/>
      <c r="E7" s="29">
        <v>50000</v>
      </c>
      <c r="F7" s="30">
        <f t="shared" si="0"/>
        <v>150000</v>
      </c>
      <c r="G7" s="32"/>
    </row>
    <row r="8" s="12" customFormat="1" ht="48" customHeight="1" spans="1:7">
      <c r="A8" s="27"/>
      <c r="B8" s="21" t="s">
        <v>51</v>
      </c>
      <c r="C8" s="22">
        <v>1</v>
      </c>
      <c r="D8" s="25"/>
      <c r="E8" s="29">
        <v>200000</v>
      </c>
      <c r="F8" s="30">
        <f t="shared" si="0"/>
        <v>200000</v>
      </c>
      <c r="G8" s="33"/>
    </row>
    <row r="9" s="12" customFormat="1" ht="286.25" customHeight="1" spans="1:7">
      <c r="A9" s="27">
        <v>46013</v>
      </c>
      <c r="B9" s="21" t="s">
        <v>52</v>
      </c>
      <c r="C9" s="22">
        <v>3</v>
      </c>
      <c r="D9" s="25"/>
      <c r="E9" s="29">
        <v>150000</v>
      </c>
      <c r="F9" s="30">
        <f t="shared" si="0"/>
        <v>450000</v>
      </c>
      <c r="G9" s="34">
        <f>SUM(F9)</f>
        <v>450000</v>
      </c>
    </row>
    <row r="10" s="12" customFormat="1" ht="39" customHeight="1" spans="1:7">
      <c r="A10" s="28" t="s">
        <v>10</v>
      </c>
      <c r="B10" s="25"/>
      <c r="C10" s="25"/>
      <c r="D10" s="25"/>
      <c r="E10" s="29"/>
      <c r="F10" s="30"/>
      <c r="G10" s="35">
        <f>SUM(G2:G9)</f>
        <v>1300000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53</v>
      </c>
      <c r="B1" s="4" t="s">
        <v>54</v>
      </c>
      <c r="C1" s="5" t="s">
        <v>55</v>
      </c>
    </row>
    <row r="2" spans="1:3">
      <c r="A2" s="6">
        <v>1</v>
      </c>
      <c r="B2" s="7" t="s">
        <v>56</v>
      </c>
      <c r="C2" s="8">
        <f>'Anugrah (Bag, Cup, Box)'!H9</f>
        <v>1897000</v>
      </c>
    </row>
    <row r="3" spans="1:3">
      <c r="A3" s="6">
        <v>2</v>
      </c>
      <c r="B3" s="7" t="s">
        <v>57</v>
      </c>
      <c r="C3" s="8">
        <f>'UD Abdi Jaya (Bag, Cup, Box)'!H17</f>
        <v>9220000</v>
      </c>
    </row>
    <row r="4" spans="1:3">
      <c r="A4" s="6">
        <v>3</v>
      </c>
      <c r="B4" s="7" t="s">
        <v>58</v>
      </c>
      <c r="C4" s="8">
        <f>'PT. SUPARMA JAYA TBK (Tissue)'!E14</f>
        <v>0</v>
      </c>
    </row>
    <row r="5" spans="1:3">
      <c r="A5" s="6">
        <v>4</v>
      </c>
      <c r="B5" s="7" t="s">
        <v>59</v>
      </c>
      <c r="C5" s="9" t="e">
        <f>'Vickel Laundry'!#REF!</f>
        <v>#REF!</v>
      </c>
    </row>
    <row r="6" spans="1:3">
      <c r="A6" s="6">
        <v>5</v>
      </c>
      <c r="B6" s="7" t="s">
        <v>60</v>
      </c>
      <c r="C6" s="9">
        <f>'Dishy Soap'!G10</f>
        <v>1300000</v>
      </c>
    </row>
    <row r="7" spans="1:3">
      <c r="A7" s="6" t="s">
        <v>7</v>
      </c>
      <c r="B7" s="7"/>
      <c r="C7" s="10" t="e">
        <f>SUM(C2:C5)</f>
        <v>#REF!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2025-07-13T16:21:00Z</dcterms:created>
  <dcterms:modified xsi:type="dcterms:W3CDTF">2026-01-17T19:13:39Z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