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CBE07A8A-DA33-4813-A161-EC42A3A779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shboard" sheetId="4" r:id="rId1"/>
    <sheet name="Calculations" sheetId="3" r:id="rId2"/>
    <sheet name="Data" sheetId="2" r:id="rId3"/>
    <sheet name="mock-up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4" l="1"/>
  <c r="B2" i="3"/>
  <c r="B7" i="3" s="1"/>
  <c r="H32" i="3"/>
  <c r="F32" i="3"/>
  <c r="D32" i="3"/>
  <c r="B32" i="3"/>
  <c r="B3" i="3" l="1"/>
  <c r="C7" i="3" s="1"/>
  <c r="G26" i="4" s="1"/>
  <c r="A20" i="3"/>
  <c r="B4" i="3"/>
  <c r="E7" i="3" s="1"/>
  <c r="I26" i="4" s="1"/>
  <c r="F26" i="4"/>
  <c r="G7" i="3"/>
  <c r="B26" i="2"/>
  <c r="H26" i="2" s="1"/>
  <c r="B25" i="2"/>
  <c r="H25" i="2" s="1"/>
  <c r="B24" i="2"/>
  <c r="H24" i="2" s="1"/>
  <c r="B23" i="2"/>
  <c r="H23" i="2" s="1"/>
  <c r="B22" i="2"/>
  <c r="H22" i="2" s="1"/>
  <c r="B21" i="2"/>
  <c r="H21" i="2" s="1"/>
  <c r="B20" i="2"/>
  <c r="H20" i="2" s="1"/>
  <c r="B19" i="2"/>
  <c r="H19" i="2" s="1"/>
  <c r="B18" i="2"/>
  <c r="H18" i="2" s="1"/>
  <c r="B17" i="2"/>
  <c r="H17" i="2" s="1"/>
  <c r="B16" i="2"/>
  <c r="H16" i="2" s="1"/>
  <c r="B15" i="2"/>
  <c r="H15" i="2" s="1"/>
  <c r="B14" i="2"/>
  <c r="H14" i="2" s="1"/>
  <c r="B13" i="2"/>
  <c r="H13" i="2" s="1"/>
  <c r="B12" i="2"/>
  <c r="H12" i="2" s="1"/>
  <c r="B11" i="2"/>
  <c r="H11" i="2" s="1"/>
  <c r="B10" i="2"/>
  <c r="H10" i="2" s="1"/>
  <c r="B9" i="2"/>
  <c r="H9" i="2" s="1"/>
  <c r="B8" i="2"/>
  <c r="H8" i="2" s="1"/>
  <c r="B7" i="2"/>
  <c r="H7" i="2" s="1"/>
  <c r="B6" i="2"/>
  <c r="H6" i="2" s="1"/>
  <c r="B5" i="2"/>
  <c r="H5" i="2" s="1"/>
  <c r="B4" i="2"/>
  <c r="H4" i="2" s="1"/>
  <c r="B3" i="2"/>
  <c r="H3" i="2" s="1"/>
  <c r="A21" i="3" l="1"/>
  <c r="C8" i="3"/>
  <c r="G27" i="4" s="1"/>
  <c r="C13" i="3"/>
  <c r="H13" i="3" s="1"/>
  <c r="C17" i="3"/>
  <c r="H17" i="3" s="1"/>
  <c r="E13" i="3"/>
  <c r="I32" i="4" s="1"/>
  <c r="B9" i="3"/>
  <c r="F28" i="4" s="1"/>
  <c r="E14" i="3"/>
  <c r="I33" i="4" s="1"/>
  <c r="B10" i="3"/>
  <c r="G10" i="3" s="1"/>
  <c r="E20" i="3"/>
  <c r="B14" i="3"/>
  <c r="E11" i="3"/>
  <c r="I30" i="4" s="1"/>
  <c r="B15" i="3"/>
  <c r="D15" i="3" s="1"/>
  <c r="E17" i="3"/>
  <c r="I36" i="4" s="1"/>
  <c r="B13" i="3"/>
  <c r="F32" i="4" s="1"/>
  <c r="E8" i="3"/>
  <c r="I27" i="4" s="1"/>
  <c r="B8" i="3"/>
  <c r="G8" i="3" s="1"/>
  <c r="B21" i="3"/>
  <c r="C21" i="3"/>
  <c r="C20" i="3"/>
  <c r="E12" i="3"/>
  <c r="I31" i="4" s="1"/>
  <c r="E16" i="3"/>
  <c r="I35" i="4" s="1"/>
  <c r="E15" i="3"/>
  <c r="I34" i="4" s="1"/>
  <c r="C10" i="3"/>
  <c r="G29" i="4" s="1"/>
  <c r="C14" i="3"/>
  <c r="G33" i="4" s="1"/>
  <c r="C11" i="3"/>
  <c r="G30" i="4" s="1"/>
  <c r="B17" i="3"/>
  <c r="F36" i="4" s="1"/>
  <c r="C12" i="3"/>
  <c r="H12" i="3" s="1"/>
  <c r="B12" i="3"/>
  <c r="G12" i="3" s="1"/>
  <c r="B20" i="3"/>
  <c r="D21" i="3"/>
  <c r="C9" i="3"/>
  <c r="D9" i="3" s="1"/>
  <c r="H28" i="4" s="1"/>
  <c r="E28" i="4" s="1"/>
  <c r="E9" i="3"/>
  <c r="I28" i="4" s="1"/>
  <c r="C15" i="3"/>
  <c r="E10" i="3"/>
  <c r="I29" i="4" s="1"/>
  <c r="C16" i="3"/>
  <c r="H16" i="3" s="1"/>
  <c r="B16" i="3"/>
  <c r="F35" i="4" s="1"/>
  <c r="E21" i="3"/>
  <c r="D20" i="3"/>
  <c r="B11" i="3"/>
  <c r="H15" i="3"/>
  <c r="G34" i="4"/>
  <c r="G35" i="4"/>
  <c r="G14" i="3"/>
  <c r="B29" i="3" s="1"/>
  <c r="F33" i="4"/>
  <c r="G13" i="3"/>
  <c r="G31" i="4"/>
  <c r="B33" i="3"/>
  <c r="H7" i="3"/>
  <c r="B24" i="3"/>
  <c r="G17" i="3"/>
  <c r="H33" i="3"/>
  <c r="H11" i="3"/>
  <c r="G9" i="3"/>
  <c r="F34" i="4" l="1"/>
  <c r="F29" i="4"/>
  <c r="F31" i="4"/>
  <c r="F27" i="4"/>
  <c r="D33" i="3"/>
  <c r="G15" i="3"/>
  <c r="H14" i="3"/>
  <c r="G36" i="4"/>
  <c r="D14" i="3"/>
  <c r="D16" i="3"/>
  <c r="H8" i="3"/>
  <c r="F33" i="3"/>
  <c r="D13" i="3"/>
  <c r="H32" i="4" s="1"/>
  <c r="E32" i="4" s="1"/>
  <c r="D8" i="3"/>
  <c r="H27" i="4" s="1"/>
  <c r="E27" i="4" s="1"/>
  <c r="G16" i="3"/>
  <c r="G32" i="4"/>
  <c r="D12" i="3"/>
  <c r="H31" i="4" s="1"/>
  <c r="E31" i="4" s="1"/>
  <c r="H10" i="3"/>
  <c r="D17" i="3"/>
  <c r="H34" i="3" s="1"/>
  <c r="D10" i="3"/>
  <c r="H29" i="4" s="1"/>
  <c r="E29" i="4" s="1"/>
  <c r="G11" i="3"/>
  <c r="F30" i="4"/>
  <c r="H9" i="3"/>
  <c r="G28" i="4"/>
  <c r="D11" i="3"/>
  <c r="H30" i="4" s="1"/>
  <c r="E30" i="4" s="1"/>
  <c r="H36" i="4"/>
  <c r="E36" i="4" s="1"/>
  <c r="F34" i="3"/>
  <c r="H35" i="4"/>
  <c r="E35" i="4" s="1"/>
  <c r="B34" i="3"/>
  <c r="H33" i="4"/>
  <c r="E33" i="4" s="1"/>
  <c r="D34" i="3"/>
  <c r="H34" i="4"/>
  <c r="E34" i="4" s="1"/>
  <c r="C29" i="3"/>
  <c r="I7" i="3"/>
  <c r="C24" i="3"/>
  <c r="D24" i="3" l="1"/>
  <c r="I13" i="3"/>
  <c r="I14" i="3"/>
  <c r="I12" i="3"/>
  <c r="I8" i="3"/>
  <c r="J7" i="3"/>
  <c r="I9" i="3"/>
  <c r="I11" i="3"/>
  <c r="I15" i="3"/>
  <c r="I16" i="3"/>
  <c r="I10" i="3"/>
  <c r="I17" i="3"/>
  <c r="D29" i="3" l="1"/>
  <c r="E24" i="3"/>
  <c r="K7" i="3"/>
  <c r="J10" i="3"/>
  <c r="J16" i="3"/>
  <c r="J9" i="3"/>
  <c r="J14" i="3"/>
  <c r="E29" i="3" s="1"/>
  <c r="J11" i="3"/>
  <c r="J13" i="3"/>
  <c r="J8" i="3"/>
  <c r="J15" i="3"/>
  <c r="J17" i="3"/>
  <c r="J12" i="3"/>
  <c r="L7" i="3" l="1"/>
  <c r="K16" i="3"/>
  <c r="K9" i="3"/>
  <c r="K10" i="3"/>
  <c r="K14" i="3"/>
  <c r="K11" i="3"/>
  <c r="K13" i="3"/>
  <c r="K15" i="3"/>
  <c r="K17" i="3"/>
  <c r="K12" i="3"/>
  <c r="K8" i="3"/>
  <c r="L9" i="3" l="1"/>
  <c r="L14" i="3"/>
  <c r="L11" i="3"/>
  <c r="L13" i="3"/>
  <c r="L15" i="3"/>
  <c r="L8" i="3"/>
  <c r="L17" i="3"/>
  <c r="L12" i="3"/>
  <c r="M7" i="3"/>
  <c r="L10" i="3"/>
  <c r="L16" i="3"/>
  <c r="N7" i="3" l="1"/>
  <c r="M16" i="3"/>
  <c r="M9" i="3"/>
  <c r="M17" i="3"/>
  <c r="M11" i="3"/>
  <c r="M10" i="3"/>
  <c r="M13" i="3"/>
  <c r="M15" i="3"/>
  <c r="M12" i="3"/>
  <c r="M8" i="3"/>
  <c r="M14" i="3"/>
  <c r="N13" i="3" l="1"/>
  <c r="N8" i="3"/>
  <c r="N15" i="3"/>
  <c r="N11" i="3"/>
  <c r="N17" i="3"/>
  <c r="N12" i="3"/>
  <c r="O7" i="3"/>
  <c r="N10" i="3"/>
  <c r="N16" i="3"/>
  <c r="N9" i="3"/>
  <c r="N14" i="3"/>
  <c r="O15" i="3" l="1"/>
  <c r="O14" i="3"/>
  <c r="O17" i="3"/>
  <c r="O12" i="3"/>
  <c r="O8" i="3"/>
  <c r="P7" i="3"/>
  <c r="O16" i="3"/>
  <c r="O9" i="3"/>
  <c r="O11" i="3"/>
  <c r="O10" i="3"/>
  <c r="O13" i="3"/>
  <c r="P9" i="3" l="1"/>
  <c r="P14" i="3"/>
  <c r="P11" i="3"/>
  <c r="P8" i="3"/>
  <c r="P17" i="3"/>
  <c r="P12" i="3"/>
  <c r="Q7" i="3"/>
  <c r="P10" i="3"/>
  <c r="P16" i="3"/>
  <c r="P13" i="3"/>
  <c r="P15" i="3"/>
  <c r="Q11" i="3" l="1"/>
  <c r="Q13" i="3"/>
  <c r="Q8" i="3"/>
  <c r="Q15" i="3"/>
  <c r="Q14" i="3"/>
  <c r="Q12" i="3"/>
  <c r="R7" i="3"/>
  <c r="Q16" i="3"/>
  <c r="Q9" i="3"/>
  <c r="Q10" i="3"/>
  <c r="Q17" i="3"/>
  <c r="R13" i="3" l="1"/>
  <c r="F13" i="3" s="1"/>
  <c r="J32" i="4" s="1"/>
  <c r="R8" i="3"/>
  <c r="F8" i="3" s="1"/>
  <c r="J27" i="4" s="1"/>
  <c r="R15" i="3"/>
  <c r="F15" i="3" s="1"/>
  <c r="J34" i="4" s="1"/>
  <c r="R17" i="3"/>
  <c r="F17" i="3" s="1"/>
  <c r="J36" i="4" s="1"/>
  <c r="R10" i="3"/>
  <c r="F10" i="3" s="1"/>
  <c r="J29" i="4" s="1"/>
  <c r="R16" i="3"/>
  <c r="F16" i="3" s="1"/>
  <c r="J35" i="4" s="1"/>
  <c r="R9" i="3"/>
  <c r="F9" i="3" s="1"/>
  <c r="J28" i="4" s="1"/>
  <c r="R14" i="3"/>
  <c r="F14" i="3" s="1"/>
  <c r="J33" i="4" s="1"/>
  <c r="R11" i="3"/>
  <c r="F11" i="3" s="1"/>
  <c r="J30" i="4" s="1"/>
  <c r="R12" i="3"/>
  <c r="F12" i="3" s="1"/>
  <c r="J31" i="4" s="1"/>
</calcChain>
</file>

<file path=xl/sharedStrings.xml><?xml version="1.0" encoding="utf-8"?>
<sst xmlns="http://schemas.openxmlformats.org/spreadsheetml/2006/main" count="70" uniqueCount="37">
  <si>
    <t>Refunds</t>
  </si>
  <si>
    <t>Other</t>
  </si>
  <si>
    <t>Month</t>
  </si>
  <si>
    <t>Udemy Organic</t>
  </si>
  <si>
    <t>My Promotions</t>
  </si>
  <si>
    <t>Ad Program</t>
  </si>
  <si>
    <t>Revenue</t>
  </si>
  <si>
    <t>Students</t>
  </si>
  <si>
    <t>YouTube Subscribers</t>
  </si>
  <si>
    <t>Website Unique visitors</t>
  </si>
  <si>
    <t>Student Purchases</t>
  </si>
  <si>
    <t>Month Filter</t>
  </si>
  <si>
    <t>Subscribers</t>
  </si>
  <si>
    <t>Unique Visitors</t>
  </si>
  <si>
    <t>Clustered Stacked Column Chart</t>
  </si>
  <si>
    <t>Bullet Chart</t>
  </si>
  <si>
    <t>Description</t>
  </si>
  <si>
    <t>This month</t>
  </si>
  <si>
    <t>Last Month</t>
  </si>
  <si>
    <t>Change %</t>
  </si>
  <si>
    <t>This month Last Year</t>
  </si>
  <si>
    <t>Last 12 Months</t>
  </si>
  <si>
    <t>Trend</t>
  </si>
  <si>
    <t xml:space="preserve">Udemy organic </t>
  </si>
  <si>
    <t>Current Month</t>
  </si>
  <si>
    <t>Previous Month</t>
  </si>
  <si>
    <t>Current Month Last Year</t>
  </si>
  <si>
    <t xml:space="preserve">Change </t>
  </si>
  <si>
    <t>%</t>
  </si>
  <si>
    <t>Last year Current Month</t>
  </si>
  <si>
    <t>Total</t>
  </si>
  <si>
    <t>Poor</t>
  </si>
  <si>
    <t>Good</t>
  </si>
  <si>
    <t>Excellent</t>
  </si>
  <si>
    <t>Target Revenue</t>
  </si>
  <si>
    <t>Net Revenue</t>
  </si>
  <si>
    <t>Select 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</si>
</sst>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7" fontId="0" fillId="0" borderId="0" xfId="0" applyNumberFormat="1"/>
    <xf numFmtId="9" fontId="1" fillId="0" borderId="0" xfId="1" applyFont="1"/>
    <xf numFmtId="17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/>
    <xf numFmtId="0" fontId="3" fillId="0" borderId="1" xfId="0" applyFont="1" applyFill="1" applyBorder="1"/>
    <xf numFmtId="3" fontId="3" fillId="0" borderId="1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9" fontId="0" fillId="0" borderId="1" xfId="1" applyFont="1" applyBorder="1"/>
    <xf numFmtId="0" fontId="0" fillId="0" borderId="1" xfId="0" applyNumberFormat="1" applyBorder="1"/>
    <xf numFmtId="0" fontId="0" fillId="0" borderId="14" xfId="0" applyBorder="1"/>
    <xf numFmtId="0" fontId="5" fillId="0" borderId="15" xfId="0" applyFont="1" applyBorder="1" applyAlignment="1">
      <alignment horizontal="center" vertical="center" wrapText="1"/>
    </xf>
    <xf numFmtId="17" fontId="5" fillId="0" borderId="15" xfId="0" applyNumberFormat="1" applyFont="1" applyBorder="1" applyAlignment="1">
      <alignment horizontal="center" vertical="center" wrapText="1"/>
    </xf>
    <xf numFmtId="0" fontId="0" fillId="0" borderId="17" xfId="0" applyBorder="1"/>
    <xf numFmtId="17" fontId="0" fillId="0" borderId="18" xfId="0" applyNumberFormat="1" applyBorder="1"/>
    <xf numFmtId="0" fontId="2" fillId="0" borderId="17" xfId="0" applyFont="1" applyFill="1" applyBorder="1" applyAlignment="1">
      <alignment horizontal="center" vertical="center" wrapText="1"/>
    </xf>
    <xf numFmtId="0" fontId="0" fillId="0" borderId="18" xfId="0" applyBorder="1"/>
    <xf numFmtId="0" fontId="2" fillId="0" borderId="19" xfId="0" applyFont="1" applyFill="1" applyBorder="1" applyAlignment="1">
      <alignment horizontal="center" vertical="center" wrapText="1"/>
    </xf>
    <xf numFmtId="0" fontId="0" fillId="0" borderId="20" xfId="0" applyBorder="1"/>
    <xf numFmtId="9" fontId="0" fillId="0" borderId="20" xfId="1" applyFont="1" applyBorder="1"/>
    <xf numFmtId="0" fontId="0" fillId="0" borderId="20" xfId="0" applyNumberFormat="1" applyBorder="1"/>
    <xf numFmtId="0" fontId="0" fillId="0" borderId="21" xfId="0" applyBorder="1"/>
    <xf numFmtId="17" fontId="0" fillId="0" borderId="16" xfId="0" applyNumberFormat="1" applyBorder="1"/>
    <xf numFmtId="0" fontId="0" fillId="0" borderId="19" xfId="0" applyBorder="1"/>
    <xf numFmtId="17" fontId="0" fillId="0" borderId="21" xfId="0" applyNumberFormat="1" applyBorder="1"/>
    <xf numFmtId="1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Border="1"/>
    <xf numFmtId="17" fontId="5" fillId="0" borderId="18" xfId="0" applyNumberFormat="1" applyFont="1" applyBorder="1"/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17" fontId="0" fillId="0" borderId="17" xfId="0" applyNumberFormat="1" applyBorder="1"/>
    <xf numFmtId="17" fontId="0" fillId="0" borderId="19" xfId="0" applyNumberFormat="1" applyBorder="1"/>
    <xf numFmtId="0" fontId="5" fillId="0" borderId="17" xfId="0" applyFont="1" applyBorder="1"/>
    <xf numFmtId="0" fontId="5" fillId="0" borderId="19" xfId="0" applyFont="1" applyBorder="1"/>
    <xf numFmtId="17" fontId="5" fillId="0" borderId="15" xfId="0" applyNumberFormat="1" applyFont="1" applyBorder="1"/>
    <xf numFmtId="17" fontId="5" fillId="0" borderId="16" xfId="0" applyNumberFormat="1" applyFont="1" applyBorder="1"/>
    <xf numFmtId="0" fontId="5" fillId="0" borderId="0" xfId="0" applyFont="1" applyAlignment="1">
      <alignment horizontal="center" vertical="center"/>
    </xf>
    <xf numFmtId="44" fontId="6" fillId="0" borderId="0" xfId="2" applyFont="1"/>
    <xf numFmtId="9" fontId="5" fillId="0" borderId="0" xfId="0" applyNumberFormat="1" applyFont="1" applyAlignment="1">
      <alignment horizontal="center"/>
    </xf>
    <xf numFmtId="37" fontId="6" fillId="0" borderId="0" xfId="2" applyNumberFormat="1" applyFont="1"/>
    <xf numFmtId="17" fontId="8" fillId="4" borderId="0" xfId="0" applyNumberFormat="1" applyFont="1" applyFill="1"/>
    <xf numFmtId="0" fontId="9" fillId="0" borderId="2" xfId="3" applyFont="1"/>
    <xf numFmtId="17" fontId="9" fillId="0" borderId="2" xfId="3" applyNumberFormat="1" applyFont="1"/>
    <xf numFmtId="9" fontId="9" fillId="0" borderId="2" xfId="3" applyNumberFormat="1" applyFont="1"/>
    <xf numFmtId="9" fontId="9" fillId="0" borderId="2" xfId="1" applyFont="1" applyBorder="1"/>
    <xf numFmtId="0" fontId="9" fillId="0" borderId="22" xfId="3" applyFont="1" applyBorder="1" applyAlignment="1">
      <alignment horizontal="center"/>
    </xf>
    <xf numFmtId="0" fontId="9" fillId="0" borderId="2" xfId="3" applyFont="1" applyFill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9" fillId="0" borderId="2" xfId="3" applyFont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4">
    <cellStyle name="Currency" xfId="2" builtinId="4"/>
    <cellStyle name="Heading 2" xfId="3" builtinId="17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Calculations!$B$19</c:f>
              <c:strCache>
                <c:ptCount val="1"/>
                <c:pt idx="0">
                  <c:v>Udemy Organic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Calculations!$A$20:$A$21</c:f>
              <c:numCache>
                <c:formatCode>mmm\-yy</c:formatCode>
                <c:ptCount val="2"/>
                <c:pt idx="0">
                  <c:v>42979</c:v>
                </c:pt>
                <c:pt idx="1">
                  <c:v>42948</c:v>
                </c:pt>
              </c:numCache>
            </c:numRef>
          </c:cat>
          <c:val>
            <c:numRef>
              <c:f>Calculations!$B$20:$B$21</c:f>
              <c:numCache>
                <c:formatCode>General</c:formatCode>
                <c:ptCount val="2"/>
                <c:pt idx="0">
                  <c:v>802</c:v>
                </c:pt>
                <c:pt idx="1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C-4B5F-BD62-D0E4276DF312}"/>
            </c:ext>
          </c:extLst>
        </c:ser>
        <c:ser>
          <c:idx val="1"/>
          <c:order val="1"/>
          <c:tx>
            <c:strRef>
              <c:f>Calculations!$C$19</c:f>
              <c:strCache>
                <c:ptCount val="1"/>
                <c:pt idx="0">
                  <c:v>My Promotions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Calculations!$A$20:$A$21</c:f>
              <c:numCache>
                <c:formatCode>mmm\-yy</c:formatCode>
                <c:ptCount val="2"/>
                <c:pt idx="0">
                  <c:v>42979</c:v>
                </c:pt>
                <c:pt idx="1">
                  <c:v>42948</c:v>
                </c:pt>
              </c:numCache>
            </c:numRef>
          </c:cat>
          <c:val>
            <c:numRef>
              <c:f>Calculations!$C$20:$C$21</c:f>
              <c:numCache>
                <c:formatCode>General</c:formatCode>
                <c:ptCount val="2"/>
                <c:pt idx="0">
                  <c:v>280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C-4B5F-BD62-D0E4276DF312}"/>
            </c:ext>
          </c:extLst>
        </c:ser>
        <c:ser>
          <c:idx val="2"/>
          <c:order val="2"/>
          <c:tx>
            <c:strRef>
              <c:f>Calculations!$D$19</c:f>
              <c:strCache>
                <c:ptCount val="1"/>
                <c:pt idx="0">
                  <c:v>Ad Program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Calculations!$A$20:$A$21</c:f>
              <c:numCache>
                <c:formatCode>mmm\-yy</c:formatCode>
                <c:ptCount val="2"/>
                <c:pt idx="0">
                  <c:v>42979</c:v>
                </c:pt>
                <c:pt idx="1">
                  <c:v>42948</c:v>
                </c:pt>
              </c:numCache>
            </c:numRef>
          </c:cat>
          <c:val>
            <c:numRef>
              <c:f>Calculations!$D$20:$D$21</c:f>
              <c:numCache>
                <c:formatCode>General</c:formatCode>
                <c:ptCount val="2"/>
                <c:pt idx="0">
                  <c:v>108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C-4B5F-BD62-D0E4276DF312}"/>
            </c:ext>
          </c:extLst>
        </c:ser>
        <c:ser>
          <c:idx val="3"/>
          <c:order val="3"/>
          <c:tx>
            <c:strRef>
              <c:f>Calculations!$E$19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Calculations!$A$20:$A$21</c:f>
              <c:numCache>
                <c:formatCode>mmm\-yy</c:formatCode>
                <c:ptCount val="2"/>
                <c:pt idx="0">
                  <c:v>42979</c:v>
                </c:pt>
                <c:pt idx="1">
                  <c:v>42948</c:v>
                </c:pt>
              </c:numCache>
            </c:numRef>
          </c:cat>
          <c:val>
            <c:numRef>
              <c:f>Calculations!$E$20:$E$21</c:f>
              <c:numCache>
                <c:formatCode>General</c:formatCode>
                <c:ptCount val="2"/>
                <c:pt idx="0">
                  <c:v>82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C-4B5F-BD62-D0E4276D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629536"/>
        <c:axId val="1260776976"/>
      </c:barChart>
      <c:dateAx>
        <c:axId val="1524629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76976"/>
        <c:crosses val="autoZero"/>
        <c:auto val="1"/>
        <c:lblOffset val="100"/>
        <c:baseTimeUnit val="months"/>
      </c:dateAx>
      <c:valAx>
        <c:axId val="12607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Calculations!$A$25</c:f>
              <c:strCache>
                <c:ptCount val="1"/>
                <c:pt idx="0">
                  <c:v>Poor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Calculations!$B$25:$E$25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563-AAF7-5EC912B6CAE7}"/>
            </c:ext>
          </c:extLst>
        </c:ser>
        <c:ser>
          <c:idx val="1"/>
          <c:order val="1"/>
          <c:tx>
            <c:strRef>
              <c:f>Calculations!$A$26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Calculations!$B$26:$E$26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D-4563-AAF7-5EC912B6CAE7}"/>
            </c:ext>
          </c:extLst>
        </c:ser>
        <c:ser>
          <c:idx val="2"/>
          <c:order val="2"/>
          <c:tx>
            <c:strRef>
              <c:f>Calculations!$A$27</c:f>
              <c:strCache>
                <c:ptCount val="1"/>
                <c:pt idx="0">
                  <c:v>Excellent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Calculations!$B$27:$E$27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D-4563-AAF7-5EC912B6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159968"/>
        <c:axId val="1502956688"/>
      </c:barChart>
      <c:barChart>
        <c:barDir val="col"/>
        <c:grouping val="stacked"/>
        <c:varyColors val="0"/>
        <c:ser>
          <c:idx val="4"/>
          <c:order val="4"/>
          <c:tx>
            <c:strRef>
              <c:f>Calculations!$A$29</c:f>
              <c:strCache>
                <c:ptCount val="1"/>
                <c:pt idx="0">
                  <c:v>Net Revenue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Calculations!$B$29:$E$29</c:f>
              <c:numCache>
                <c:formatCode>General</c:formatCode>
                <c:ptCount val="4"/>
                <c:pt idx="0">
                  <c:v>1247</c:v>
                </c:pt>
                <c:pt idx="1">
                  <c:v>1371</c:v>
                </c:pt>
                <c:pt idx="2">
                  <c:v>1281</c:v>
                </c:pt>
                <c:pt idx="3">
                  <c:v>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D-4563-AAF7-5EC912B6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498052656"/>
        <c:axId val="1222099984"/>
      </c:barChart>
      <c:lineChart>
        <c:grouping val="standard"/>
        <c:varyColors val="0"/>
        <c:ser>
          <c:idx val="3"/>
          <c:order val="3"/>
          <c:tx>
            <c:strRef>
              <c:f>Calculations!$A$28</c:f>
              <c:strCache>
                <c:ptCount val="1"/>
                <c:pt idx="0">
                  <c:v>Target Revenue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Calculations!$B$28:$E$28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D-4563-AAF7-5EC912B6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159968"/>
        <c:axId val="1502956688"/>
      </c:lineChart>
      <c:dateAx>
        <c:axId val="12171599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56688"/>
        <c:crosses val="autoZero"/>
        <c:auto val="1"/>
        <c:lblOffset val="100"/>
        <c:baseTimeUnit val="months"/>
      </c:dateAx>
      <c:valAx>
        <c:axId val="15029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59968"/>
        <c:crosses val="autoZero"/>
        <c:crossBetween val="between"/>
      </c:valAx>
      <c:valAx>
        <c:axId val="1222099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52656"/>
        <c:crosses val="max"/>
        <c:crossBetween val="between"/>
      </c:valAx>
      <c:dateAx>
        <c:axId val="149805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220999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276224</xdr:colOff>
          <xdr:row>3</xdr:row>
          <xdr:rowOff>6763</xdr:rowOff>
        </xdr:from>
        <xdr:to>
          <xdr:col>3</xdr:col>
          <xdr:colOff>57149</xdr:colOff>
          <xdr:row>9</xdr:row>
          <xdr:rowOff>183738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BF3AB690-DFEE-4727-B1DE-0BE45BA2BE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B$32:$B$35" spid="_x0000_s10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76224" y="625888"/>
              <a:ext cx="1609725" cy="1319975"/>
            </a:xfrm>
            <a:prstGeom prst="snip2DiagRect">
              <a:avLst/>
            </a:prstGeom>
            <a:solidFill>
              <a:srgbClr val="FFFFFF">
                <a:shade val="85000"/>
              </a:srgbClr>
            </a:solidFill>
            <a:ln w="88900" cap="sq">
              <a:solidFill>
                <a:srgbClr val="FFFFFF"/>
              </a:solidFill>
              <a:miter lim="800000"/>
            </a:ln>
            <a:effectLst>
              <a:outerShdw blurRad="88900" algn="tl" rotWithShape="0">
                <a:srgbClr val="000000">
                  <a:alpha val="45000"/>
                </a:srgbClr>
              </a:outerShdw>
            </a:effectLst>
            <a:scene3d>
              <a:camera prst="orthographicFront"/>
              <a:lightRig rig="twoPt" dir="t">
                <a:rot lat="0" lon="0" rev="7200000"/>
              </a:lightRig>
            </a:scene3d>
            <a:sp3d>
              <a:bevelT w="25400" h="19050"/>
              <a:contourClr>
                <a:srgbClr val="FFFFFF"/>
              </a:contourClr>
            </a:sp3d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75915</xdr:colOff>
          <xdr:row>3</xdr:row>
          <xdr:rowOff>0</xdr:rowOff>
        </xdr:from>
        <xdr:to>
          <xdr:col>7</xdr:col>
          <xdr:colOff>287866</xdr:colOff>
          <xdr:row>10</xdr:row>
          <xdr:rowOff>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E2676BC-A0B3-4214-8CCB-9E5DD8F345B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32:$D$35" spid="_x0000_s108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514315" y="619125"/>
              <a:ext cx="1745476" cy="1333500"/>
            </a:xfrm>
            <a:prstGeom prst="snip2DiagRect">
              <a:avLst/>
            </a:prstGeom>
            <a:solidFill>
              <a:srgbClr val="FFFFFF">
                <a:shade val="85000"/>
              </a:srgbClr>
            </a:solidFill>
            <a:ln w="88900" cap="sq">
              <a:solidFill>
                <a:srgbClr val="FFFFFF"/>
              </a:solidFill>
              <a:miter lim="800000"/>
            </a:ln>
            <a:effectLst>
              <a:outerShdw blurRad="88900" algn="tl" rotWithShape="0">
                <a:srgbClr val="000000">
                  <a:alpha val="45000"/>
                </a:srgbClr>
              </a:outerShdw>
            </a:effectLst>
            <a:scene3d>
              <a:camera prst="orthographicFront"/>
              <a:lightRig rig="twoPt" dir="t">
                <a:rot lat="0" lon="0" rev="7200000"/>
              </a:lightRig>
            </a:scene3d>
            <a:sp3d>
              <a:bevelT w="25400" h="19050"/>
              <a:contourClr>
                <a:srgbClr val="FFFFFF"/>
              </a:contourClr>
            </a:sp3d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11357</xdr:colOff>
          <xdr:row>3</xdr:row>
          <xdr:rowOff>0</xdr:rowOff>
        </xdr:from>
        <xdr:to>
          <xdr:col>10</xdr:col>
          <xdr:colOff>505108</xdr:colOff>
          <xdr:row>10</xdr:row>
          <xdr:rowOff>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15A0826F-0D89-45D4-8A3F-E245D390655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32:$F$35" spid="_x0000_s108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888157" y="619125"/>
              <a:ext cx="1712951" cy="1333500"/>
            </a:xfrm>
            <a:prstGeom prst="snip2DiagRect">
              <a:avLst/>
            </a:prstGeom>
            <a:solidFill>
              <a:srgbClr val="FFFFFF">
                <a:shade val="85000"/>
              </a:srgbClr>
            </a:solidFill>
            <a:ln w="88900" cap="sq">
              <a:solidFill>
                <a:srgbClr val="FFFFFF"/>
              </a:solidFill>
              <a:miter lim="800000"/>
            </a:ln>
            <a:effectLst>
              <a:outerShdw blurRad="88900" algn="tl" rotWithShape="0">
                <a:srgbClr val="000000">
                  <a:alpha val="45000"/>
                </a:srgbClr>
              </a:outerShdw>
            </a:effectLst>
            <a:scene3d>
              <a:camera prst="orthographicFront"/>
              <a:lightRig rig="twoPt" dir="t">
                <a:rot lat="0" lon="0" rev="7200000"/>
              </a:lightRig>
            </a:scene3d>
            <a:sp3d>
              <a:bevelT w="25400" h="19050"/>
              <a:contourClr>
                <a:srgbClr val="FFFFFF"/>
              </a:contourClr>
            </a:sp3d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2</xdr:row>
          <xdr:rowOff>180975</xdr:rowOff>
        </xdr:from>
        <xdr:to>
          <xdr:col>14</xdr:col>
          <xdr:colOff>603327</xdr:colOff>
          <xdr:row>10</xdr:row>
          <xdr:rowOff>19050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1DB4D3E3-0FE5-4210-9766-71182D918A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H$32:$H$35" spid="_x0000_s108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229475" y="609600"/>
              <a:ext cx="1946352" cy="1352550"/>
            </a:xfrm>
            <a:prstGeom prst="snip2DiagRect">
              <a:avLst/>
            </a:prstGeom>
            <a:solidFill>
              <a:srgbClr val="FFFFFF">
                <a:shade val="85000"/>
              </a:srgbClr>
            </a:solidFill>
            <a:ln w="88900" cap="sq">
              <a:solidFill>
                <a:srgbClr val="FFFFFF"/>
              </a:solidFill>
              <a:miter lim="800000"/>
            </a:ln>
            <a:effectLst>
              <a:outerShdw blurRad="88900" algn="tl" rotWithShape="0">
                <a:srgbClr val="000000">
                  <a:alpha val="45000"/>
                </a:srgbClr>
              </a:outerShdw>
            </a:effectLst>
            <a:scene3d>
              <a:camera prst="orthographicFront"/>
              <a:lightRig rig="twoPt" dir="t">
                <a:rot lat="0" lon="0" rev="7200000"/>
              </a:lightRig>
            </a:scene3d>
            <a:sp3d>
              <a:bevelT w="25400" h="19050"/>
              <a:contourClr>
                <a:srgbClr val="FFFFFF"/>
              </a:contourClr>
            </a:sp3d>
          </xdr:spPr>
        </xdr:pic>
        <xdr:clientData/>
      </xdr:twoCellAnchor>
    </mc:Choice>
    <mc:Fallback/>
  </mc:AlternateContent>
  <xdr:twoCellAnchor>
    <xdr:from>
      <xdr:col>0</xdr:col>
      <xdr:colOff>266699</xdr:colOff>
      <xdr:row>11</xdr:row>
      <xdr:rowOff>0</xdr:rowOff>
    </xdr:from>
    <xdr:to>
      <xdr:col>7</xdr:col>
      <xdr:colOff>180974</xdr:colOff>
      <xdr:row>23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2F3F1B-39D2-4221-8DBF-4677347E3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10</xdr:row>
      <xdr:rowOff>161925</xdr:rowOff>
    </xdr:from>
    <xdr:to>
      <xdr:col>15</xdr:col>
      <xdr:colOff>76200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0A7288-75C2-4711-864B-64108DC7F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7"/>
  <sheetViews>
    <sheetView showGridLines="0" showRowColHeaders="0" tabSelected="1" workbookViewId="0">
      <selection activeCell="M2" sqref="M2"/>
    </sheetView>
  </sheetViews>
  <sheetFormatPr defaultRowHeight="15" x14ac:dyDescent="0.25"/>
  <cols>
    <col min="5" max="5" width="4.7109375" customWidth="1"/>
    <col min="8" max="8" width="11.5703125" customWidth="1"/>
    <col min="13" max="13" width="9.7109375" bestFit="1" customWidth="1"/>
  </cols>
  <sheetData>
    <row r="2" spans="2:13" ht="18.75" x14ac:dyDescent="0.3">
      <c r="B2" s="60" t="s">
        <v>36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53">
        <v>42979</v>
      </c>
    </row>
    <row r="3" spans="2:13" ht="9.75" customHeight="1" x14ac:dyDescent="0.25"/>
    <row r="11" spans="2:13" ht="11.25" customHeight="1" x14ac:dyDescent="0.25"/>
    <row r="25" spans="2:14" ht="9.75" customHeight="1" x14ac:dyDescent="0.25"/>
    <row r="26" spans="2:14" ht="18" thickBot="1" x14ac:dyDescent="0.35">
      <c r="B26" s="61" t="s">
        <v>16</v>
      </c>
      <c r="C26" s="61"/>
      <c r="D26" s="61"/>
      <c r="E26" s="54"/>
      <c r="F26" s="55">
        <f>Calculations!B7</f>
        <v>42979</v>
      </c>
      <c r="G26" s="55">
        <f>Calculations!C7</f>
        <v>42948</v>
      </c>
      <c r="H26" s="55" t="s">
        <v>19</v>
      </c>
      <c r="I26" s="55">
        <f>Calculations!E7</f>
        <v>42614</v>
      </c>
      <c r="J26" s="55" t="str">
        <f>Calculations!F7</f>
        <v>Total</v>
      </c>
      <c r="K26" s="61" t="s">
        <v>22</v>
      </c>
      <c r="L26" s="61"/>
      <c r="M26" s="61"/>
      <c r="N26" s="61"/>
    </row>
    <row r="27" spans="2:14" ht="18.75" thickTop="1" thickBot="1" x14ac:dyDescent="0.35">
      <c r="B27" s="59" t="s">
        <v>10</v>
      </c>
      <c r="C27" s="59"/>
      <c r="D27" s="59"/>
      <c r="E27" s="56">
        <f>H27</f>
        <v>-9.0779127948534669E-2</v>
      </c>
      <c r="F27" s="54">
        <f>Calculations!B8</f>
        <v>1272</v>
      </c>
      <c r="G27" s="54">
        <f>Calculations!C8</f>
        <v>1399</v>
      </c>
      <c r="H27" s="57">
        <f>Calculations!D8</f>
        <v>-9.0779127948534669E-2</v>
      </c>
      <c r="I27" s="54">
        <f>Calculations!E8</f>
        <v>1492</v>
      </c>
      <c r="J27" s="54">
        <f>Calculations!F8</f>
        <v>15719</v>
      </c>
      <c r="K27" s="58"/>
      <c r="L27" s="58"/>
      <c r="M27" s="58"/>
      <c r="N27" s="58"/>
    </row>
    <row r="28" spans="2:14" ht="18.75" thickTop="1" thickBot="1" x14ac:dyDescent="0.35">
      <c r="B28" s="59" t="s">
        <v>3</v>
      </c>
      <c r="C28" s="59"/>
      <c r="D28" s="59"/>
      <c r="E28" s="56">
        <f t="shared" ref="E28:E36" si="0">H28</f>
        <v>-0.17911975435005117</v>
      </c>
      <c r="F28" s="54">
        <f>Calculations!B9</f>
        <v>802</v>
      </c>
      <c r="G28" s="54">
        <f>Calculations!C9</f>
        <v>977</v>
      </c>
      <c r="H28" s="57">
        <f>Calculations!D9</f>
        <v>-0.17911975435005117</v>
      </c>
      <c r="I28" s="54">
        <f>Calculations!E9</f>
        <v>1006</v>
      </c>
      <c r="J28" s="54">
        <f>Calculations!F9</f>
        <v>11081</v>
      </c>
      <c r="K28" s="58"/>
      <c r="L28" s="58"/>
      <c r="M28" s="58"/>
      <c r="N28" s="58"/>
    </row>
    <row r="29" spans="2:14" ht="18.75" thickTop="1" thickBot="1" x14ac:dyDescent="0.35">
      <c r="B29" s="59" t="s">
        <v>4</v>
      </c>
      <c r="C29" s="59"/>
      <c r="D29" s="59"/>
      <c r="E29" s="56">
        <f t="shared" si="0"/>
        <v>0.23893805309734514</v>
      </c>
      <c r="F29" s="54">
        <f>Calculations!B10</f>
        <v>280</v>
      </c>
      <c r="G29" s="54">
        <f>Calculations!C10</f>
        <v>226</v>
      </c>
      <c r="H29" s="57">
        <f>Calculations!D10</f>
        <v>0.23893805309734514</v>
      </c>
      <c r="I29" s="54">
        <f>Calculations!E10</f>
        <v>350</v>
      </c>
      <c r="J29" s="54">
        <f>Calculations!F10</f>
        <v>2776</v>
      </c>
      <c r="K29" s="58"/>
      <c r="L29" s="58"/>
      <c r="M29" s="58"/>
      <c r="N29" s="58"/>
    </row>
    <row r="30" spans="2:14" ht="18.75" thickTop="1" thickBot="1" x14ac:dyDescent="0.35">
      <c r="B30" s="59" t="s">
        <v>5</v>
      </c>
      <c r="C30" s="59"/>
      <c r="D30" s="59"/>
      <c r="E30" s="56">
        <f t="shared" si="0"/>
        <v>0</v>
      </c>
      <c r="F30" s="54">
        <f>Calculations!B11</f>
        <v>108</v>
      </c>
      <c r="G30" s="54">
        <f>Calculations!C11</f>
        <v>108</v>
      </c>
      <c r="H30" s="57">
        <f>Calculations!D11</f>
        <v>0</v>
      </c>
      <c r="I30" s="54">
        <f>Calculations!E11</f>
        <v>54</v>
      </c>
      <c r="J30" s="54">
        <f>Calculations!F11</f>
        <v>1010</v>
      </c>
      <c r="K30" s="58"/>
      <c r="L30" s="58"/>
      <c r="M30" s="58"/>
      <c r="N30" s="58"/>
    </row>
    <row r="31" spans="2:14" ht="18.75" thickTop="1" thickBot="1" x14ac:dyDescent="0.35">
      <c r="B31" s="59" t="s">
        <v>1</v>
      </c>
      <c r="C31" s="59"/>
      <c r="D31" s="59"/>
      <c r="E31" s="56">
        <f t="shared" si="0"/>
        <v>-6.8181818181818177E-2</v>
      </c>
      <c r="F31" s="54">
        <f>Calculations!B12</f>
        <v>82</v>
      </c>
      <c r="G31" s="54">
        <f>Calculations!C12</f>
        <v>88</v>
      </c>
      <c r="H31" s="57">
        <f>Calculations!D12</f>
        <v>-6.8181818181818177E-2</v>
      </c>
      <c r="I31" s="54">
        <f>Calculations!E12</f>
        <v>82</v>
      </c>
      <c r="J31" s="54">
        <f>Calculations!F12</f>
        <v>852</v>
      </c>
      <c r="K31" s="58"/>
      <c r="L31" s="58"/>
      <c r="M31" s="58"/>
      <c r="N31" s="58"/>
    </row>
    <row r="32" spans="2:14" ht="18.75" thickTop="1" thickBot="1" x14ac:dyDescent="0.35">
      <c r="B32" s="59" t="s">
        <v>0</v>
      </c>
      <c r="C32" s="59"/>
      <c r="D32" s="59"/>
      <c r="E32" s="56">
        <f t="shared" si="0"/>
        <v>-0.10714285714285714</v>
      </c>
      <c r="F32" s="54">
        <f>Calculations!B13</f>
        <v>25</v>
      </c>
      <c r="G32" s="54">
        <f>Calculations!C13</f>
        <v>28</v>
      </c>
      <c r="H32" s="57">
        <f>Calculations!D13</f>
        <v>-0.10714285714285714</v>
      </c>
      <c r="I32" s="54">
        <f>Calculations!E13</f>
        <v>44</v>
      </c>
      <c r="J32" s="54">
        <f>Calculations!F13</f>
        <v>340</v>
      </c>
      <c r="K32" s="58"/>
      <c r="L32" s="58"/>
      <c r="M32" s="58"/>
      <c r="N32" s="58"/>
    </row>
    <row r="33" spans="2:14" ht="18.75" thickTop="1" thickBot="1" x14ac:dyDescent="0.35">
      <c r="B33" s="59" t="s">
        <v>6</v>
      </c>
      <c r="C33" s="59"/>
      <c r="D33" s="59"/>
      <c r="E33" s="56">
        <f t="shared" si="0"/>
        <v>-9.0444930707512763E-2</v>
      </c>
      <c r="F33" s="54">
        <f>Calculations!B14</f>
        <v>1247</v>
      </c>
      <c r="G33" s="54">
        <f>Calculations!C14</f>
        <v>1371</v>
      </c>
      <c r="H33" s="57">
        <f>Calculations!D14</f>
        <v>-9.0444930707512763E-2</v>
      </c>
      <c r="I33" s="54">
        <f>Calculations!E14</f>
        <v>1448</v>
      </c>
      <c r="J33" s="54">
        <f>Calculations!F14</f>
        <v>15379</v>
      </c>
      <c r="K33" s="58"/>
      <c r="L33" s="58"/>
      <c r="M33" s="58"/>
      <c r="N33" s="58"/>
    </row>
    <row r="34" spans="2:14" ht="18.75" thickTop="1" thickBot="1" x14ac:dyDescent="0.35">
      <c r="B34" s="59" t="s">
        <v>7</v>
      </c>
      <c r="C34" s="59"/>
      <c r="D34" s="59"/>
      <c r="E34" s="56">
        <f t="shared" si="0"/>
        <v>0.39772727272727271</v>
      </c>
      <c r="F34" s="54">
        <f>Calculations!B15</f>
        <v>123</v>
      </c>
      <c r="G34" s="54">
        <f>Calculations!C15</f>
        <v>88</v>
      </c>
      <c r="H34" s="57">
        <f>Calculations!D15</f>
        <v>0.39772727272727271</v>
      </c>
      <c r="I34" s="54">
        <f>Calculations!E15</f>
        <v>78</v>
      </c>
      <c r="J34" s="54">
        <f>Calculations!F15</f>
        <v>1298</v>
      </c>
      <c r="K34" s="58"/>
      <c r="L34" s="58"/>
      <c r="M34" s="58"/>
      <c r="N34" s="58"/>
    </row>
    <row r="35" spans="2:14" ht="18.75" thickTop="1" thickBot="1" x14ac:dyDescent="0.35">
      <c r="B35" s="59" t="s">
        <v>8</v>
      </c>
      <c r="C35" s="59"/>
      <c r="D35" s="59"/>
      <c r="E35" s="56">
        <f t="shared" si="0"/>
        <v>-0.13600000000000001</v>
      </c>
      <c r="F35" s="54">
        <f>Calculations!B16</f>
        <v>108</v>
      </c>
      <c r="G35" s="54">
        <f>Calculations!C16</f>
        <v>125</v>
      </c>
      <c r="H35" s="57">
        <f>Calculations!D16</f>
        <v>-0.13600000000000001</v>
      </c>
      <c r="I35" s="54">
        <f>Calculations!E16</f>
        <v>148</v>
      </c>
      <c r="J35" s="54">
        <f>Calculations!F16</f>
        <v>1501</v>
      </c>
      <c r="K35" s="58"/>
      <c r="L35" s="58"/>
      <c r="M35" s="58"/>
      <c r="N35" s="58"/>
    </row>
    <row r="36" spans="2:14" ht="18.75" thickTop="1" thickBot="1" x14ac:dyDescent="0.35">
      <c r="B36" s="59" t="s">
        <v>9</v>
      </c>
      <c r="C36" s="59"/>
      <c r="D36" s="59"/>
      <c r="E36" s="56">
        <f t="shared" si="0"/>
        <v>-0.18123543123543123</v>
      </c>
      <c r="F36" s="54">
        <f>Calculations!B17</f>
        <v>1405</v>
      </c>
      <c r="G36" s="54">
        <f>Calculations!C17</f>
        <v>1716</v>
      </c>
      <c r="H36" s="57">
        <f>Calculations!D17</f>
        <v>-0.18123543123543123</v>
      </c>
      <c r="I36" s="54">
        <f>Calculations!E17</f>
        <v>1974</v>
      </c>
      <c r="J36" s="54">
        <f>Calculations!F17</f>
        <v>18963</v>
      </c>
      <c r="K36" s="58"/>
      <c r="L36" s="58"/>
      <c r="M36" s="58"/>
      <c r="N36" s="58"/>
    </row>
    <row r="37" spans="2:14" ht="15.75" thickTop="1" x14ac:dyDescent="0.25"/>
  </sheetData>
  <mergeCells count="23">
    <mergeCell ref="B2:L2"/>
    <mergeCell ref="B36:D36"/>
    <mergeCell ref="B35:D35"/>
    <mergeCell ref="B34:D34"/>
    <mergeCell ref="B33:D33"/>
    <mergeCell ref="B32:D32"/>
    <mergeCell ref="B31:D31"/>
    <mergeCell ref="B30:D30"/>
    <mergeCell ref="B29:D29"/>
    <mergeCell ref="B28:D28"/>
    <mergeCell ref="K36:N36"/>
    <mergeCell ref="K35:N35"/>
    <mergeCell ref="K34:N34"/>
    <mergeCell ref="K33:N33"/>
    <mergeCell ref="B26:D26"/>
    <mergeCell ref="K26:N26"/>
    <mergeCell ref="K32:N32"/>
    <mergeCell ref="K29:N29"/>
    <mergeCell ref="K28:N28"/>
    <mergeCell ref="K27:N27"/>
    <mergeCell ref="B27:D27"/>
    <mergeCell ref="K31:N31"/>
    <mergeCell ref="K30:N30"/>
  </mergeCells>
  <pageMargins left="0.7" right="0.7" top="0.75" bottom="0.75" header="0.3" footer="0.3"/>
  <pageSetup orientation="portrait" r:id="rId1"/>
  <drawing r:id="rId2"/>
  <legacyDrawing r:id="rId3"/>
  <picture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D7AB3BF-B167-4024-A444-B3174F741AD9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E27:E36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Data!$A$15:$A$26</xm:f>
          </x14:formula1>
          <xm:sqref>M2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Calculations!G8:R8</xm:f>
              <xm:sqref>K27</xm:sqref>
            </x14:sparkline>
            <x14:sparkline>
              <xm:f>Calculations!G9:R9</xm:f>
              <xm:sqref>K28</xm:sqref>
            </x14:sparkline>
            <x14:sparkline>
              <xm:f>Calculations!G10:R10</xm:f>
              <xm:sqref>K29</xm:sqref>
            </x14:sparkline>
            <x14:sparkline>
              <xm:f>Calculations!G11:R11</xm:f>
              <xm:sqref>K30</xm:sqref>
            </x14:sparkline>
            <x14:sparkline>
              <xm:f>Calculations!G12:R12</xm:f>
              <xm:sqref>K31</xm:sqref>
            </x14:sparkline>
            <x14:sparkline>
              <xm:f>Calculations!G13:R13</xm:f>
              <xm:sqref>K32</xm:sqref>
            </x14:sparkline>
            <x14:sparkline>
              <xm:f>Calculations!G14:R14</xm:f>
              <xm:sqref>K33</xm:sqref>
            </x14:sparkline>
            <x14:sparkline>
              <xm:f>Calculations!G15:R15</xm:f>
              <xm:sqref>K34</xm:sqref>
            </x14:sparkline>
            <x14:sparkline>
              <xm:f>Calculations!G16:R16</xm:f>
              <xm:sqref>K35</xm:sqref>
            </x14:sparkline>
            <x14:sparkline>
              <xm:f>Calculations!G17:R17</xm:f>
              <xm:sqref>K36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showGridLines="0" workbookViewId="0">
      <selection activeCell="A8" sqref="A8:A17"/>
    </sheetView>
  </sheetViews>
  <sheetFormatPr defaultRowHeight="15" x14ac:dyDescent="0.25"/>
  <cols>
    <col min="1" max="1" width="24.7109375" customWidth="1"/>
    <col min="2" max="2" width="21.28515625" customWidth="1"/>
    <col min="3" max="3" width="16.85546875" customWidth="1"/>
    <col min="4" max="4" width="22.85546875" customWidth="1"/>
    <col min="5" max="5" width="15.28515625" customWidth="1"/>
    <col min="6" max="6" width="22.42578125" customWidth="1"/>
    <col min="8" max="8" width="25.140625" customWidth="1"/>
  </cols>
  <sheetData>
    <row r="1" spans="1:18" ht="15.75" thickBot="1" x14ac:dyDescent="0.3"/>
    <row r="2" spans="1:18" x14ac:dyDescent="0.25">
      <c r="A2" s="22" t="s">
        <v>24</v>
      </c>
      <c r="B2" s="34">
        <f>Dashboard!M2</f>
        <v>42979</v>
      </c>
      <c r="C2" s="3"/>
    </row>
    <row r="3" spans="1:18" x14ac:dyDescent="0.25">
      <c r="A3" s="25" t="s">
        <v>25</v>
      </c>
      <c r="B3" s="26">
        <f>EOMONTH(B2,-2)+1</f>
        <v>42948</v>
      </c>
      <c r="C3" s="3"/>
    </row>
    <row r="4" spans="1:18" ht="15.75" thickBot="1" x14ac:dyDescent="0.3">
      <c r="A4" s="35" t="s">
        <v>26</v>
      </c>
      <c r="B4" s="36">
        <f>EOMONTH(B2,-13)+1</f>
        <v>42614</v>
      </c>
      <c r="C4" s="3"/>
    </row>
    <row r="5" spans="1:18" ht="15.75" thickBot="1" x14ac:dyDescent="0.3">
      <c r="C5" s="3"/>
    </row>
    <row r="6" spans="1:18" ht="30" x14ac:dyDescent="0.25">
      <c r="A6" s="22"/>
      <c r="B6" s="23" t="s">
        <v>24</v>
      </c>
      <c r="C6" s="24" t="s">
        <v>25</v>
      </c>
      <c r="D6" s="23" t="s">
        <v>27</v>
      </c>
      <c r="E6" s="23" t="s">
        <v>29</v>
      </c>
      <c r="F6" s="62" t="s">
        <v>21</v>
      </c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</row>
    <row r="7" spans="1:18" x14ac:dyDescent="0.25">
      <c r="A7" s="25"/>
      <c r="B7" s="37">
        <f>B2</f>
        <v>42979</v>
      </c>
      <c r="C7" s="37">
        <f>B3</f>
        <v>42948</v>
      </c>
      <c r="D7" s="38" t="s">
        <v>28</v>
      </c>
      <c r="E7" s="37">
        <f>B4</f>
        <v>42614</v>
      </c>
      <c r="F7" s="38" t="s">
        <v>30</v>
      </c>
      <c r="G7" s="39">
        <f>B7</f>
        <v>42979</v>
      </c>
      <c r="H7" s="39">
        <f>EOMONTH(G7,-2)+1</f>
        <v>42948</v>
      </c>
      <c r="I7" s="39">
        <f t="shared" ref="I7:R7" si="0">EOMONTH(H7,-2)+1</f>
        <v>42917</v>
      </c>
      <c r="J7" s="39">
        <f t="shared" si="0"/>
        <v>42887</v>
      </c>
      <c r="K7" s="39">
        <f t="shared" si="0"/>
        <v>42856</v>
      </c>
      <c r="L7" s="39">
        <f t="shared" si="0"/>
        <v>42826</v>
      </c>
      <c r="M7" s="39">
        <f t="shared" si="0"/>
        <v>42795</v>
      </c>
      <c r="N7" s="39">
        <f t="shared" si="0"/>
        <v>42767</v>
      </c>
      <c r="O7" s="39">
        <f t="shared" si="0"/>
        <v>42736</v>
      </c>
      <c r="P7" s="39">
        <f t="shared" si="0"/>
        <v>42705</v>
      </c>
      <c r="Q7" s="39">
        <f t="shared" si="0"/>
        <v>42675</v>
      </c>
      <c r="R7" s="40">
        <f t="shared" si="0"/>
        <v>42644</v>
      </c>
    </row>
    <row r="8" spans="1:18" x14ac:dyDescent="0.25">
      <c r="A8" s="27" t="s">
        <v>10</v>
      </c>
      <c r="B8" s="19">
        <f>+SUMPRODUCT((Data!$A$3:$A$26=Calculations!$B$7)*(Data!$B$2:$K$2=Calculations!A8)*(Data!$B$3:$K$26))</f>
        <v>1272</v>
      </c>
      <c r="C8" s="19">
        <f>+SUMPRODUCT((Data!$A$3:$A$26=Calculations!$C$7)*(Data!$B$2:$K$2=Calculations!A8)*(Data!$B$3:$K$26))</f>
        <v>1399</v>
      </c>
      <c r="D8" s="20">
        <f>(B8-C8)/C8</f>
        <v>-9.0779127948534669E-2</v>
      </c>
      <c r="E8" s="19">
        <f>+SUMPRODUCT((Data!$A$3:$A$26=Calculations!$E$7)*(Data!$B$2:$K$2=Calculations!A8)*(Data!$B$3:$K$26))</f>
        <v>1492</v>
      </c>
      <c r="F8" s="21">
        <f>SUM(G8:R8)</f>
        <v>15719</v>
      </c>
      <c r="G8" s="19">
        <f>B8</f>
        <v>1272</v>
      </c>
      <c r="H8" s="19">
        <f>C8</f>
        <v>1399</v>
      </c>
      <c r="I8" s="19">
        <f>+SUMPRODUCT((Data!$A$3:$A$26=Calculations!$I$7)*(Data!$B$2:$K$2=Calculations!A8)*(Data!$B$3:$K$26))</f>
        <v>1331</v>
      </c>
      <c r="J8" s="19">
        <f>+SUMPRODUCT((Data!$A$3:$A$26=Calculations!$J$7)*(Data!$B$2:$K$2=Calculations!A8)*(Data!$B$3:$K$26))</f>
        <v>1342</v>
      </c>
      <c r="K8" s="19">
        <f>+SUMPRODUCT((Data!$A$3:$A$26=Calculations!$K$7)*(Data!$B$2:$K$2=Calculations!A8)*(Data!$B$3:$K$26))</f>
        <v>1252</v>
      </c>
      <c r="L8" s="19">
        <f>+SUMPRODUCT((Data!$A$3:$A$26=Calculations!$L$7)*(Data!$B$2:$K$2=Calculations!A8)*(Data!$B$3:$K$26))</f>
        <v>1492</v>
      </c>
      <c r="M8" s="19">
        <f>+SUMPRODUCT((Data!$A$3:$A$26=Calculations!$M$7)*(Data!$B$2:$K$2=Calculations!A8)*(Data!$B$3:$K$26))</f>
        <v>1200</v>
      </c>
      <c r="N8" s="19">
        <f>+SUMPRODUCT((Data!$A$3:$A$26=Calculations!$N$7)*(Data!$B$2:$K$2=Calculations!A8)*(Data!$B$3:$K$26))</f>
        <v>1005</v>
      </c>
      <c r="O8" s="19">
        <f>+SUMPRODUCT((Data!$A$3:$A$26=Calculations!$O$7)*(Data!$B$2:$K$2=Calculations!A8)*(Data!$B$3:$K$26))</f>
        <v>1560</v>
      </c>
      <c r="P8" s="19">
        <f>+SUMPRODUCT((Data!$A$3:$A$26=Calculations!$P$7)*(Data!$B$2:$K$2=Calculations!A8)*(Data!$B$3:$K$26))</f>
        <v>1410</v>
      </c>
      <c r="Q8" s="19">
        <f>+SUMPRODUCT((Data!$A$3:$A$26=Calculations!$Q$7)*(Data!$B$2:$K$2=Calculations!A8)*(Data!$B$3:$K$26))</f>
        <v>997</v>
      </c>
      <c r="R8" s="28">
        <f>+SUMPRODUCT((Data!$A$3:$A$26=Calculations!$R$7)*(Data!$B$2:$K$2=Calculations!A8)*(Data!$B$3:$K$26))</f>
        <v>1459</v>
      </c>
    </row>
    <row r="9" spans="1:18" x14ac:dyDescent="0.25">
      <c r="A9" s="27" t="s">
        <v>3</v>
      </c>
      <c r="B9" s="19">
        <f>+SUMPRODUCT((Data!$A$3:$A$26=Calculations!$B$7)*(Data!$B$2:$K$2=Calculations!A9)*(Data!$B$3:$K$26))</f>
        <v>802</v>
      </c>
      <c r="C9" s="19">
        <f>+SUMPRODUCT((Data!$A$3:$A$26=Calculations!$C$7)*(Data!$B$2:$K$2=Calculations!A9)*(Data!$B$3:$K$26))</f>
        <v>977</v>
      </c>
      <c r="D9" s="20">
        <f t="shared" ref="D9:D17" si="1">(B9-C9)/C9</f>
        <v>-0.17911975435005117</v>
      </c>
      <c r="E9" s="19">
        <f>+SUMPRODUCT((Data!$A$3:$A$26=Calculations!$E$7)*(Data!$B$2:$K$2=Calculations!A9)*(Data!$B$3:$K$26))</f>
        <v>1006</v>
      </c>
      <c r="F9" s="21">
        <f t="shared" ref="F9:F17" si="2">SUM(G9:R9)</f>
        <v>11081</v>
      </c>
      <c r="G9" s="19">
        <f t="shared" ref="G9:G17" si="3">B9</f>
        <v>802</v>
      </c>
      <c r="H9" s="19">
        <f t="shared" ref="H9:H17" si="4">C9</f>
        <v>977</v>
      </c>
      <c r="I9" s="19">
        <f>+SUMPRODUCT((Data!$A$3:$A$26=Calculations!$I$7)*(Data!$B$2:$K$2=Calculations!A9)*(Data!$B$3:$K$26))</f>
        <v>928</v>
      </c>
      <c r="J9" s="19">
        <f>+SUMPRODUCT((Data!$A$3:$A$26=Calculations!$J$7)*(Data!$B$2:$K$2=Calculations!A9)*(Data!$B$3:$K$26))</f>
        <v>872</v>
      </c>
      <c r="K9" s="19">
        <f>+SUMPRODUCT((Data!$A$3:$A$26=Calculations!$K$7)*(Data!$B$2:$K$2=Calculations!A9)*(Data!$B$3:$K$26))</f>
        <v>936</v>
      </c>
      <c r="L9" s="19">
        <f>+SUMPRODUCT((Data!$A$3:$A$26=Calculations!$L$7)*(Data!$B$2:$K$2=Calculations!A9)*(Data!$B$3:$K$26))</f>
        <v>1114</v>
      </c>
      <c r="M9" s="19">
        <f>+SUMPRODUCT((Data!$A$3:$A$26=Calculations!$M$7)*(Data!$B$2:$K$2=Calculations!A9)*(Data!$B$3:$K$26))</f>
        <v>828</v>
      </c>
      <c r="N9" s="19">
        <f>+SUMPRODUCT((Data!$A$3:$A$26=Calculations!$N$7)*(Data!$B$2:$K$2=Calculations!A9)*(Data!$B$3:$K$26))</f>
        <v>732</v>
      </c>
      <c r="O9" s="19">
        <f>+SUMPRODUCT((Data!$A$3:$A$26=Calculations!$O$7)*(Data!$B$2:$K$2=Calculations!A9)*(Data!$B$3:$K$26))</f>
        <v>1146</v>
      </c>
      <c r="P9" s="19">
        <f>+SUMPRODUCT((Data!$A$3:$A$26=Calculations!$P$7)*(Data!$B$2:$K$2=Calculations!A9)*(Data!$B$3:$K$26))</f>
        <v>950</v>
      </c>
      <c r="Q9" s="19">
        <f>+SUMPRODUCT((Data!$A$3:$A$26=Calculations!$Q$7)*(Data!$B$2:$K$2=Calculations!A9)*(Data!$B$3:$K$26))</f>
        <v>771</v>
      </c>
      <c r="R9" s="28">
        <f>+SUMPRODUCT((Data!$A$3:$A$26=Calculations!$R$7)*(Data!$B$2:$K$2=Calculations!A9)*(Data!$B$3:$K$26))</f>
        <v>1025</v>
      </c>
    </row>
    <row r="10" spans="1:18" x14ac:dyDescent="0.25">
      <c r="A10" s="27" t="s">
        <v>4</v>
      </c>
      <c r="B10" s="19">
        <f>+SUMPRODUCT((Data!$A$3:$A$26=Calculations!$B$7)*(Data!$B$2:$K$2=Calculations!A10)*(Data!$B$3:$K$26))</f>
        <v>280</v>
      </c>
      <c r="C10" s="19">
        <f>+SUMPRODUCT((Data!$A$3:$A$26=Calculations!$C$7)*(Data!$B$2:$K$2=Calculations!A10)*(Data!$B$3:$K$26))</f>
        <v>226</v>
      </c>
      <c r="D10" s="20">
        <f t="shared" si="1"/>
        <v>0.23893805309734514</v>
      </c>
      <c r="E10" s="19">
        <f>+SUMPRODUCT((Data!$A$3:$A$26=Calculations!$E$7)*(Data!$B$2:$K$2=Calculations!A10)*(Data!$B$3:$K$26))</f>
        <v>350</v>
      </c>
      <c r="F10" s="21">
        <f t="shared" si="2"/>
        <v>2776</v>
      </c>
      <c r="G10" s="19">
        <f t="shared" si="3"/>
        <v>280</v>
      </c>
      <c r="H10" s="19">
        <f t="shared" si="4"/>
        <v>226</v>
      </c>
      <c r="I10" s="19">
        <f>+SUMPRODUCT((Data!$A$3:$A$26=Calculations!$I$7)*(Data!$B$2:$K$2=Calculations!A10)*(Data!$B$3:$K$26))</f>
        <v>275</v>
      </c>
      <c r="J10" s="19">
        <f>+SUMPRODUCT((Data!$A$3:$A$26=Calculations!$J$7)*(Data!$B$2:$K$2=Calculations!A10)*(Data!$B$3:$K$26))</f>
        <v>309</v>
      </c>
      <c r="K10" s="19">
        <f>+SUMPRODUCT((Data!$A$3:$A$26=Calculations!$K$7)*(Data!$B$2:$K$2=Calculations!A10)*(Data!$B$3:$K$26))</f>
        <v>172</v>
      </c>
      <c r="L10" s="19">
        <f>+SUMPRODUCT((Data!$A$3:$A$26=Calculations!$L$7)*(Data!$B$2:$K$2=Calculations!A10)*(Data!$B$3:$K$26))</f>
        <v>230</v>
      </c>
      <c r="M10" s="19">
        <f>+SUMPRODUCT((Data!$A$3:$A$26=Calculations!$M$7)*(Data!$B$2:$K$2=Calculations!A10)*(Data!$B$3:$K$26))</f>
        <v>210</v>
      </c>
      <c r="N10" s="19">
        <f>+SUMPRODUCT((Data!$A$3:$A$26=Calculations!$N$7)*(Data!$B$2:$K$2=Calculations!A10)*(Data!$B$3:$K$26))</f>
        <v>110</v>
      </c>
      <c r="O10" s="19">
        <f>+SUMPRODUCT((Data!$A$3:$A$26=Calculations!$O$7)*(Data!$B$2:$K$2=Calculations!A10)*(Data!$B$3:$K$26))</f>
        <v>230</v>
      </c>
      <c r="P10" s="19">
        <f>+SUMPRODUCT((Data!$A$3:$A$26=Calculations!$P$7)*(Data!$B$2:$K$2=Calculations!A10)*(Data!$B$3:$K$26))</f>
        <v>332</v>
      </c>
      <c r="Q10" s="19">
        <f>+SUMPRODUCT((Data!$A$3:$A$26=Calculations!$Q$7)*(Data!$B$2:$K$2=Calculations!A10)*(Data!$B$3:$K$26))</f>
        <v>115</v>
      </c>
      <c r="R10" s="28">
        <f>+SUMPRODUCT((Data!$A$3:$A$26=Calculations!$R$7)*(Data!$B$2:$K$2=Calculations!A10)*(Data!$B$3:$K$26))</f>
        <v>287</v>
      </c>
    </row>
    <row r="11" spans="1:18" x14ac:dyDescent="0.25">
      <c r="A11" s="27" t="s">
        <v>5</v>
      </c>
      <c r="B11" s="19">
        <f>+SUMPRODUCT((Data!$A$3:$A$26=Calculations!$B$7)*(Data!$B$2:$K$2=Calculations!A11)*(Data!$B$3:$K$26))</f>
        <v>108</v>
      </c>
      <c r="C11" s="19">
        <f>+SUMPRODUCT((Data!$A$3:$A$26=Calculations!$C$7)*(Data!$B$2:$K$2=Calculations!A11)*(Data!$B$3:$K$26))</f>
        <v>108</v>
      </c>
      <c r="D11" s="20">
        <f t="shared" si="1"/>
        <v>0</v>
      </c>
      <c r="E11" s="19">
        <f>+SUMPRODUCT((Data!$A$3:$A$26=Calculations!$E$7)*(Data!$B$2:$K$2=Calculations!A11)*(Data!$B$3:$K$26))</f>
        <v>54</v>
      </c>
      <c r="F11" s="21">
        <f t="shared" si="2"/>
        <v>1010</v>
      </c>
      <c r="G11" s="19">
        <f t="shared" si="3"/>
        <v>108</v>
      </c>
      <c r="H11" s="19">
        <f t="shared" si="4"/>
        <v>108</v>
      </c>
      <c r="I11" s="19">
        <f>+SUMPRODUCT((Data!$A$3:$A$26=Calculations!$I$7)*(Data!$B$2:$K$2=Calculations!A11)*(Data!$B$3:$K$26))</f>
        <v>76</v>
      </c>
      <c r="J11" s="19">
        <f>+SUMPRODUCT((Data!$A$3:$A$26=Calculations!$J$7)*(Data!$B$2:$K$2=Calculations!A11)*(Data!$B$3:$K$26))</f>
        <v>92</v>
      </c>
      <c r="K11" s="19">
        <f>+SUMPRODUCT((Data!$A$3:$A$26=Calculations!$K$7)*(Data!$B$2:$K$2=Calculations!A11)*(Data!$B$3:$K$26))</f>
        <v>77</v>
      </c>
      <c r="L11" s="19">
        <f>+SUMPRODUCT((Data!$A$3:$A$26=Calculations!$L$7)*(Data!$B$2:$K$2=Calculations!A11)*(Data!$B$3:$K$26))</f>
        <v>85</v>
      </c>
      <c r="M11" s="19">
        <f>+SUMPRODUCT((Data!$A$3:$A$26=Calculations!$M$7)*(Data!$B$2:$K$2=Calculations!A11)*(Data!$B$3:$K$26))</f>
        <v>82</v>
      </c>
      <c r="N11" s="19">
        <f>+SUMPRODUCT((Data!$A$3:$A$26=Calculations!$N$7)*(Data!$B$2:$K$2=Calculations!A11)*(Data!$B$3:$K$26))</f>
        <v>92</v>
      </c>
      <c r="O11" s="19">
        <f>+SUMPRODUCT((Data!$A$3:$A$26=Calculations!$O$7)*(Data!$B$2:$K$2=Calculations!A11)*(Data!$B$3:$K$26))</f>
        <v>112</v>
      </c>
      <c r="P11" s="19">
        <f>+SUMPRODUCT((Data!$A$3:$A$26=Calculations!$P$7)*(Data!$B$2:$K$2=Calculations!A11)*(Data!$B$3:$K$26))</f>
        <v>65</v>
      </c>
      <c r="Q11" s="19">
        <f>+SUMPRODUCT((Data!$A$3:$A$26=Calculations!$Q$7)*(Data!$B$2:$K$2=Calculations!A11)*(Data!$B$3:$K$26))</f>
        <v>53</v>
      </c>
      <c r="R11" s="28">
        <f>+SUMPRODUCT((Data!$A$3:$A$26=Calculations!$R$7)*(Data!$B$2:$K$2=Calculations!A11)*(Data!$B$3:$K$26))</f>
        <v>60</v>
      </c>
    </row>
    <row r="12" spans="1:18" x14ac:dyDescent="0.25">
      <c r="A12" s="27" t="s">
        <v>1</v>
      </c>
      <c r="B12" s="19">
        <f>+SUMPRODUCT((Data!$A$3:$A$26=Calculations!$B$7)*(Data!$B$2:$K$2=Calculations!A12)*(Data!$B$3:$K$26))</f>
        <v>82</v>
      </c>
      <c r="C12" s="19">
        <f>+SUMPRODUCT((Data!$A$3:$A$26=Calculations!$C$7)*(Data!$B$2:$K$2=Calculations!A12)*(Data!$B$3:$K$26))</f>
        <v>88</v>
      </c>
      <c r="D12" s="20">
        <f t="shared" si="1"/>
        <v>-6.8181818181818177E-2</v>
      </c>
      <c r="E12" s="19">
        <f>+SUMPRODUCT((Data!$A$3:$A$26=Calculations!$E$7)*(Data!$B$2:$K$2=Calculations!A12)*(Data!$B$3:$K$26))</f>
        <v>82</v>
      </c>
      <c r="F12" s="21">
        <f t="shared" si="2"/>
        <v>852</v>
      </c>
      <c r="G12" s="19">
        <f t="shared" si="3"/>
        <v>82</v>
      </c>
      <c r="H12" s="19">
        <f t="shared" si="4"/>
        <v>88</v>
      </c>
      <c r="I12" s="19">
        <f>+SUMPRODUCT((Data!$A$3:$A$26=Calculations!$I$7)*(Data!$B$2:$K$2=Calculations!A12)*(Data!$B$3:$K$26))</f>
        <v>52</v>
      </c>
      <c r="J12" s="19">
        <f>+SUMPRODUCT((Data!$A$3:$A$26=Calculations!$J$7)*(Data!$B$2:$K$2=Calculations!A12)*(Data!$B$3:$K$26))</f>
        <v>69</v>
      </c>
      <c r="K12" s="19">
        <f>+SUMPRODUCT((Data!$A$3:$A$26=Calculations!$K$7)*(Data!$B$2:$K$2=Calculations!A12)*(Data!$B$3:$K$26))</f>
        <v>67</v>
      </c>
      <c r="L12" s="19">
        <f>+SUMPRODUCT((Data!$A$3:$A$26=Calculations!$L$7)*(Data!$B$2:$K$2=Calculations!A12)*(Data!$B$3:$K$26))</f>
        <v>63</v>
      </c>
      <c r="M12" s="19">
        <f>+SUMPRODUCT((Data!$A$3:$A$26=Calculations!$M$7)*(Data!$B$2:$K$2=Calculations!A12)*(Data!$B$3:$K$26))</f>
        <v>80</v>
      </c>
      <c r="N12" s="19">
        <f>+SUMPRODUCT((Data!$A$3:$A$26=Calculations!$N$7)*(Data!$B$2:$K$2=Calculations!A12)*(Data!$B$3:$K$26))</f>
        <v>71</v>
      </c>
      <c r="O12" s="19">
        <f>+SUMPRODUCT((Data!$A$3:$A$26=Calculations!$O$7)*(Data!$B$2:$K$2=Calculations!A12)*(Data!$B$3:$K$26))</f>
        <v>72</v>
      </c>
      <c r="P12" s="19">
        <f>+SUMPRODUCT((Data!$A$3:$A$26=Calculations!$P$7)*(Data!$B$2:$K$2=Calculations!A12)*(Data!$B$3:$K$26))</f>
        <v>63</v>
      </c>
      <c r="Q12" s="19">
        <f>+SUMPRODUCT((Data!$A$3:$A$26=Calculations!$Q$7)*(Data!$B$2:$K$2=Calculations!A12)*(Data!$B$3:$K$26))</f>
        <v>58</v>
      </c>
      <c r="R12" s="28">
        <f>+SUMPRODUCT((Data!$A$3:$A$26=Calculations!$R$7)*(Data!$B$2:$K$2=Calculations!A12)*(Data!$B$3:$K$26))</f>
        <v>87</v>
      </c>
    </row>
    <row r="13" spans="1:18" x14ac:dyDescent="0.25">
      <c r="A13" s="27" t="s">
        <v>0</v>
      </c>
      <c r="B13" s="19">
        <f>+SUMPRODUCT((Data!$A$3:$A$26=Calculations!$B$7)*(Data!$B$2:$K$2=Calculations!A13)*(Data!$B$3:$K$26))</f>
        <v>25</v>
      </c>
      <c r="C13" s="19">
        <f>+SUMPRODUCT((Data!$A$3:$A$26=Calculations!$C$7)*(Data!$B$2:$K$2=Calculations!A13)*(Data!$B$3:$K$26))</f>
        <v>28</v>
      </c>
      <c r="D13" s="20">
        <f t="shared" si="1"/>
        <v>-0.10714285714285714</v>
      </c>
      <c r="E13" s="19">
        <f>+SUMPRODUCT((Data!$A$3:$A$26=Calculations!$E$7)*(Data!$B$2:$K$2=Calculations!A13)*(Data!$B$3:$K$26))</f>
        <v>44</v>
      </c>
      <c r="F13" s="21">
        <f t="shared" si="2"/>
        <v>340</v>
      </c>
      <c r="G13" s="19">
        <f t="shared" si="3"/>
        <v>25</v>
      </c>
      <c r="H13" s="19">
        <f t="shared" si="4"/>
        <v>28</v>
      </c>
      <c r="I13" s="19">
        <f>+SUMPRODUCT((Data!$A$3:$A$26=Calculations!$I$7)*(Data!$B$2:$K$2=Calculations!A13)*(Data!$B$3:$K$26))</f>
        <v>50</v>
      </c>
      <c r="J13" s="19">
        <f>+SUMPRODUCT((Data!$A$3:$A$26=Calculations!$J$7)*(Data!$B$2:$K$2=Calculations!A13)*(Data!$B$3:$K$26))</f>
        <v>40</v>
      </c>
      <c r="K13" s="19">
        <f>+SUMPRODUCT((Data!$A$3:$A$26=Calculations!$K$7)*(Data!$B$2:$K$2=Calculations!A13)*(Data!$B$3:$K$26))</f>
        <v>10</v>
      </c>
      <c r="L13" s="19">
        <f>+SUMPRODUCT((Data!$A$3:$A$26=Calculations!$L$7)*(Data!$B$2:$K$2=Calculations!A13)*(Data!$B$3:$K$26))</f>
        <v>15</v>
      </c>
      <c r="M13" s="19">
        <f>+SUMPRODUCT((Data!$A$3:$A$26=Calculations!$M$7)*(Data!$B$2:$K$2=Calculations!A13)*(Data!$B$3:$K$26))</f>
        <v>36</v>
      </c>
      <c r="N13" s="19">
        <f>+SUMPRODUCT((Data!$A$3:$A$26=Calculations!$N$7)*(Data!$B$2:$K$2=Calculations!A13)*(Data!$B$3:$K$26))</f>
        <v>19</v>
      </c>
      <c r="O13" s="19">
        <f>+SUMPRODUCT((Data!$A$3:$A$26=Calculations!$O$7)*(Data!$B$2:$K$2=Calculations!A13)*(Data!$B$3:$K$26))</f>
        <v>11</v>
      </c>
      <c r="P13" s="19">
        <f>+SUMPRODUCT((Data!$A$3:$A$26=Calculations!$P$7)*(Data!$B$2:$K$2=Calculations!A13)*(Data!$B$3:$K$26))</f>
        <v>39</v>
      </c>
      <c r="Q13" s="19">
        <f>+SUMPRODUCT((Data!$A$3:$A$26=Calculations!$Q$7)*(Data!$B$2:$K$2=Calculations!A13)*(Data!$B$3:$K$26))</f>
        <v>37</v>
      </c>
      <c r="R13" s="28">
        <f>+SUMPRODUCT((Data!$A$3:$A$26=Calculations!$R$7)*(Data!$B$2:$K$2=Calculations!A13)*(Data!$B$3:$K$26))</f>
        <v>30</v>
      </c>
    </row>
    <row r="14" spans="1:18" x14ac:dyDescent="0.25">
      <c r="A14" s="27" t="s">
        <v>6</v>
      </c>
      <c r="B14" s="19">
        <f>+SUMPRODUCT((Data!$A$3:$A$26=Calculations!$B$7)*(Data!$B$2:$K$2=Calculations!A14)*(Data!$B$3:$K$26))</f>
        <v>1247</v>
      </c>
      <c r="C14" s="19">
        <f>+SUMPRODUCT((Data!$A$3:$A$26=Calculations!$C$7)*(Data!$B$2:$K$2=Calculations!A14)*(Data!$B$3:$K$26))</f>
        <v>1371</v>
      </c>
      <c r="D14" s="20">
        <f t="shared" si="1"/>
        <v>-9.0444930707512763E-2</v>
      </c>
      <c r="E14" s="19">
        <f>+SUMPRODUCT((Data!$A$3:$A$26=Calculations!$E$7)*(Data!$B$2:$K$2=Calculations!A14)*(Data!$B$3:$K$26))</f>
        <v>1448</v>
      </c>
      <c r="F14" s="21">
        <f t="shared" si="2"/>
        <v>15379</v>
      </c>
      <c r="G14" s="19">
        <f t="shared" si="3"/>
        <v>1247</v>
      </c>
      <c r="H14" s="19">
        <f t="shared" si="4"/>
        <v>1371</v>
      </c>
      <c r="I14" s="19">
        <f>+SUMPRODUCT((Data!$A$3:$A$26=Calculations!$I$7)*(Data!$B$2:$K$2=Calculations!A14)*(Data!$B$3:$K$26))</f>
        <v>1281</v>
      </c>
      <c r="J14" s="19">
        <f>+SUMPRODUCT((Data!$A$3:$A$26=Calculations!$J$7)*(Data!$B$2:$K$2=Calculations!A14)*(Data!$B$3:$K$26))</f>
        <v>1302</v>
      </c>
      <c r="K14" s="19">
        <f>+SUMPRODUCT((Data!$A$3:$A$26=Calculations!$K$7)*(Data!$B$2:$K$2=Calculations!A14)*(Data!$B$3:$K$26))</f>
        <v>1242</v>
      </c>
      <c r="L14" s="19">
        <f>+SUMPRODUCT((Data!$A$3:$A$26=Calculations!$L$7)*(Data!$B$2:$K$2=Calculations!A14)*(Data!$B$3:$K$26))</f>
        <v>1477</v>
      </c>
      <c r="M14" s="19">
        <f>+SUMPRODUCT((Data!$A$3:$A$26=Calculations!$M$7)*(Data!$B$2:$K$2=Calculations!A14)*(Data!$B$3:$K$26))</f>
        <v>1164</v>
      </c>
      <c r="N14" s="19">
        <f>+SUMPRODUCT((Data!$A$3:$A$26=Calculations!$N$7)*(Data!$B$2:$K$2=Calculations!A14)*(Data!$B$3:$K$26))</f>
        <v>986</v>
      </c>
      <c r="O14" s="19">
        <f>+SUMPRODUCT((Data!$A$3:$A$26=Calculations!$O$7)*(Data!$B$2:$K$2=Calculations!A14)*(Data!$B$3:$K$26))</f>
        <v>1549</v>
      </c>
      <c r="P14" s="19">
        <f>+SUMPRODUCT((Data!$A$3:$A$26=Calculations!$P$7)*(Data!$B$2:$K$2=Calculations!A14)*(Data!$B$3:$K$26))</f>
        <v>1371</v>
      </c>
      <c r="Q14" s="19">
        <f>+SUMPRODUCT((Data!$A$3:$A$26=Calculations!$Q$7)*(Data!$B$2:$K$2=Calculations!A14)*(Data!$B$3:$K$26))</f>
        <v>960</v>
      </c>
      <c r="R14" s="28">
        <f>+SUMPRODUCT((Data!$A$3:$A$26=Calculations!$R$7)*(Data!$B$2:$K$2=Calculations!A14)*(Data!$B$3:$K$26))</f>
        <v>1429</v>
      </c>
    </row>
    <row r="15" spans="1:18" x14ac:dyDescent="0.25">
      <c r="A15" s="27" t="s">
        <v>7</v>
      </c>
      <c r="B15" s="19">
        <f>+SUMPRODUCT((Data!$A$3:$A$26=Calculations!$B$7)*(Data!$B$2:$K$2=Calculations!A15)*(Data!$B$3:$K$26))</f>
        <v>123</v>
      </c>
      <c r="C15" s="19">
        <f>+SUMPRODUCT((Data!$A$3:$A$26=Calculations!$C$7)*(Data!$B$2:$K$2=Calculations!A15)*(Data!$B$3:$K$26))</f>
        <v>88</v>
      </c>
      <c r="D15" s="20">
        <f t="shared" si="1"/>
        <v>0.39772727272727271</v>
      </c>
      <c r="E15" s="19">
        <f>+SUMPRODUCT((Data!$A$3:$A$26=Calculations!$E$7)*(Data!$B$2:$K$2=Calculations!A15)*(Data!$B$3:$K$26))</f>
        <v>78</v>
      </c>
      <c r="F15" s="21">
        <f t="shared" si="2"/>
        <v>1298</v>
      </c>
      <c r="G15" s="19">
        <f t="shared" si="3"/>
        <v>123</v>
      </c>
      <c r="H15" s="19">
        <f t="shared" si="4"/>
        <v>88</v>
      </c>
      <c r="I15" s="19">
        <f>+SUMPRODUCT((Data!$A$3:$A$26=Calculations!$I$7)*(Data!$B$2:$K$2=Calculations!A15)*(Data!$B$3:$K$26))</f>
        <v>94</v>
      </c>
      <c r="J15" s="19">
        <f>+SUMPRODUCT((Data!$A$3:$A$26=Calculations!$J$7)*(Data!$B$2:$K$2=Calculations!A15)*(Data!$B$3:$K$26))</f>
        <v>62</v>
      </c>
      <c r="K15" s="19">
        <f>+SUMPRODUCT((Data!$A$3:$A$26=Calculations!$K$7)*(Data!$B$2:$K$2=Calculations!A15)*(Data!$B$3:$K$26))</f>
        <v>101</v>
      </c>
      <c r="L15" s="19">
        <f>+SUMPRODUCT((Data!$A$3:$A$26=Calculations!$L$7)*(Data!$B$2:$K$2=Calculations!A15)*(Data!$B$3:$K$26))</f>
        <v>76</v>
      </c>
      <c r="M15" s="19">
        <f>+SUMPRODUCT((Data!$A$3:$A$26=Calculations!$M$7)*(Data!$B$2:$K$2=Calculations!A15)*(Data!$B$3:$K$26))</f>
        <v>125</v>
      </c>
      <c r="N15" s="19">
        <f>+SUMPRODUCT((Data!$A$3:$A$26=Calculations!$N$7)*(Data!$B$2:$K$2=Calculations!A15)*(Data!$B$3:$K$26))</f>
        <v>139</v>
      </c>
      <c r="O15" s="19">
        <f>+SUMPRODUCT((Data!$A$3:$A$26=Calculations!$O$7)*(Data!$B$2:$K$2=Calculations!A15)*(Data!$B$3:$K$26))</f>
        <v>110</v>
      </c>
      <c r="P15" s="19">
        <f>+SUMPRODUCT((Data!$A$3:$A$26=Calculations!$P$7)*(Data!$B$2:$K$2=Calculations!A15)*(Data!$B$3:$K$26))</f>
        <v>134</v>
      </c>
      <c r="Q15" s="19">
        <f>+SUMPRODUCT((Data!$A$3:$A$26=Calculations!$Q$7)*(Data!$B$2:$K$2=Calculations!A15)*(Data!$B$3:$K$26))</f>
        <v>113</v>
      </c>
      <c r="R15" s="28">
        <f>+SUMPRODUCT((Data!$A$3:$A$26=Calculations!$R$7)*(Data!$B$2:$K$2=Calculations!A15)*(Data!$B$3:$K$26))</f>
        <v>133</v>
      </c>
    </row>
    <row r="16" spans="1:18" x14ac:dyDescent="0.25">
      <c r="A16" s="27" t="s">
        <v>8</v>
      </c>
      <c r="B16" s="19">
        <f>+SUMPRODUCT((Data!$A$3:$A$26=Calculations!$B$7)*(Data!$B$2:$K$2=Calculations!A16)*(Data!$B$3:$K$26))</f>
        <v>108</v>
      </c>
      <c r="C16" s="19">
        <f>+SUMPRODUCT((Data!$A$3:$A$26=Calculations!$C$7)*(Data!$B$2:$K$2=Calculations!A16)*(Data!$B$3:$K$26))</f>
        <v>125</v>
      </c>
      <c r="D16" s="20">
        <f t="shared" si="1"/>
        <v>-0.13600000000000001</v>
      </c>
      <c r="E16" s="19">
        <f>+SUMPRODUCT((Data!$A$3:$A$26=Calculations!$E$7)*(Data!$B$2:$K$2=Calculations!A16)*(Data!$B$3:$K$26))</f>
        <v>148</v>
      </c>
      <c r="F16" s="21">
        <f t="shared" si="2"/>
        <v>1501</v>
      </c>
      <c r="G16" s="19">
        <f t="shared" si="3"/>
        <v>108</v>
      </c>
      <c r="H16" s="19">
        <f t="shared" si="4"/>
        <v>125</v>
      </c>
      <c r="I16" s="19">
        <f>+SUMPRODUCT((Data!$A$3:$A$26=Calculations!$I$7)*(Data!$B$2:$K$2=Calculations!A16)*(Data!$B$3:$K$26))</f>
        <v>116</v>
      </c>
      <c r="J16" s="19">
        <f>+SUMPRODUCT((Data!$A$3:$A$26=Calculations!$J$7)*(Data!$B$2:$K$2=Calculations!A16)*(Data!$B$3:$K$26))</f>
        <v>138</v>
      </c>
      <c r="K16" s="19">
        <f>+SUMPRODUCT((Data!$A$3:$A$26=Calculations!$K$7)*(Data!$B$2:$K$2=Calculations!A16)*(Data!$B$3:$K$26))</f>
        <v>107</v>
      </c>
      <c r="L16" s="19">
        <f>+SUMPRODUCT((Data!$A$3:$A$26=Calculations!$L$7)*(Data!$B$2:$K$2=Calculations!A16)*(Data!$B$3:$K$26))</f>
        <v>117</v>
      </c>
      <c r="M16" s="19">
        <f>+SUMPRODUCT((Data!$A$3:$A$26=Calculations!$M$7)*(Data!$B$2:$K$2=Calculations!A16)*(Data!$B$3:$K$26))</f>
        <v>89</v>
      </c>
      <c r="N16" s="19">
        <f>+SUMPRODUCT((Data!$A$3:$A$26=Calculations!$N$7)*(Data!$B$2:$K$2=Calculations!A16)*(Data!$B$3:$K$26))</f>
        <v>110</v>
      </c>
      <c r="O16" s="19">
        <f>+SUMPRODUCT((Data!$A$3:$A$26=Calculations!$O$7)*(Data!$B$2:$K$2=Calculations!A16)*(Data!$B$3:$K$26))</f>
        <v>148</v>
      </c>
      <c r="P16" s="19">
        <f>+SUMPRODUCT((Data!$A$3:$A$26=Calculations!$P$7)*(Data!$B$2:$K$2=Calculations!A16)*(Data!$B$3:$K$26))</f>
        <v>131</v>
      </c>
      <c r="Q16" s="19">
        <f>+SUMPRODUCT((Data!$A$3:$A$26=Calculations!$Q$7)*(Data!$B$2:$K$2=Calculations!A16)*(Data!$B$3:$K$26))</f>
        <v>168</v>
      </c>
      <c r="R16" s="28">
        <f>+SUMPRODUCT((Data!$A$3:$A$26=Calculations!$R$7)*(Data!$B$2:$K$2=Calculations!A16)*(Data!$B$3:$K$26))</f>
        <v>144</v>
      </c>
    </row>
    <row r="17" spans="1:18" ht="15.75" thickBot="1" x14ac:dyDescent="0.3">
      <c r="A17" s="29" t="s">
        <v>9</v>
      </c>
      <c r="B17" s="30">
        <f>+SUMPRODUCT((Data!$A$3:$A$26=Calculations!$B$7)*(Data!$B$2:$K$2=Calculations!A17)*(Data!$B$3:$K$26))</f>
        <v>1405</v>
      </c>
      <c r="C17" s="30">
        <f>+SUMPRODUCT((Data!$A$3:$A$26=Calculations!$C$7)*(Data!$B$2:$K$2=Calculations!A17)*(Data!$B$3:$K$26))</f>
        <v>1716</v>
      </c>
      <c r="D17" s="31">
        <f t="shared" si="1"/>
        <v>-0.18123543123543123</v>
      </c>
      <c r="E17" s="30">
        <f>+SUMPRODUCT((Data!$A$3:$A$26=Calculations!$E$7)*(Data!$B$2:$K$2=Calculations!A17)*(Data!$B$3:$K$26))</f>
        <v>1974</v>
      </c>
      <c r="F17" s="32">
        <f t="shared" si="2"/>
        <v>18963</v>
      </c>
      <c r="G17" s="30">
        <f t="shared" si="3"/>
        <v>1405</v>
      </c>
      <c r="H17" s="30">
        <f t="shared" si="4"/>
        <v>1716</v>
      </c>
      <c r="I17" s="30">
        <f>+SUMPRODUCT((Data!$A$3:$A$26=Calculations!$I$7)*(Data!$B$2:$K$2=Calculations!A17)*(Data!$B$3:$K$26))</f>
        <v>1873</v>
      </c>
      <c r="J17" s="30">
        <f>+SUMPRODUCT((Data!$A$3:$A$26=Calculations!$J$7)*(Data!$B$2:$K$2=Calculations!A17)*(Data!$B$3:$K$26))</f>
        <v>1818</v>
      </c>
      <c r="K17" s="30">
        <f>+SUMPRODUCT((Data!$A$3:$A$26=Calculations!$K$7)*(Data!$B$2:$K$2=Calculations!A17)*(Data!$B$3:$K$26))</f>
        <v>1036</v>
      </c>
      <c r="L17" s="30">
        <f>+SUMPRODUCT((Data!$A$3:$A$26=Calculations!$L$7)*(Data!$B$2:$K$2=Calculations!A17)*(Data!$B$3:$K$26))</f>
        <v>1708</v>
      </c>
      <c r="M17" s="30">
        <f>+SUMPRODUCT((Data!$A$3:$A$26=Calculations!$M$7)*(Data!$B$2:$K$2=Calculations!A17)*(Data!$B$3:$K$26))</f>
        <v>1700</v>
      </c>
      <c r="N17" s="30">
        <f>+SUMPRODUCT((Data!$A$3:$A$26=Calculations!$N$7)*(Data!$B$2:$K$2=Calculations!A17)*(Data!$B$3:$K$26))</f>
        <v>1330</v>
      </c>
      <c r="O17" s="30">
        <f>+SUMPRODUCT((Data!$A$3:$A$26=Calculations!$O$7)*(Data!$B$2:$K$2=Calculations!A17)*(Data!$B$3:$K$26))</f>
        <v>1444</v>
      </c>
      <c r="P17" s="30">
        <f>+SUMPRODUCT((Data!$A$3:$A$26=Calculations!$P$7)*(Data!$B$2:$K$2=Calculations!A17)*(Data!$B$3:$K$26))</f>
        <v>1587</v>
      </c>
      <c r="Q17" s="30">
        <f>+SUMPRODUCT((Data!$A$3:$A$26=Calculations!$Q$7)*(Data!$B$2:$K$2=Calculations!A17)*(Data!$B$3:$K$26))</f>
        <v>1375</v>
      </c>
      <c r="R17" s="33">
        <f>+SUMPRODUCT((Data!$A$3:$A$26=Calculations!$R$7)*(Data!$B$2:$K$2=Calculations!A17)*(Data!$B$3:$K$26))</f>
        <v>1971</v>
      </c>
    </row>
    <row r="18" spans="1:18" ht="15.75" thickBot="1" x14ac:dyDescent="0.3">
      <c r="E18" s="4"/>
    </row>
    <row r="19" spans="1:18" x14ac:dyDescent="0.25">
      <c r="A19" s="22"/>
      <c r="B19" s="41" t="s">
        <v>3</v>
      </c>
      <c r="C19" s="41" t="s">
        <v>4</v>
      </c>
      <c r="D19" s="41" t="s">
        <v>5</v>
      </c>
      <c r="E19" s="42" t="s">
        <v>1</v>
      </c>
    </row>
    <row r="20" spans="1:18" x14ac:dyDescent="0.25">
      <c r="A20" s="43">
        <f>B2</f>
        <v>42979</v>
      </c>
      <c r="B20" s="19">
        <f>+SUMPRODUCT((Data!$A$3:$A$26=Calculations!$B$7)*(Data!$B$2:$K$2=Calculations!B19)*(Data!$B$3:$K$26))</f>
        <v>802</v>
      </c>
      <c r="C20" s="19">
        <f>+SUMPRODUCT((Data!$A$3:$A$26=Calculations!$B$7)*(Data!$B$2:$K$2=Calculations!C19)*(Data!$B$3:$K$26))</f>
        <v>280</v>
      </c>
      <c r="D20" s="19">
        <f>+SUMPRODUCT((Data!$A$3:$A$26=Calculations!$B$7)*(Data!$B$2:$K$2=Calculations!D19)*(Data!$B$3:$K$26))</f>
        <v>108</v>
      </c>
      <c r="E20" s="28">
        <f>+SUMPRODUCT((Data!$A$3:$A$26=Calculations!$B$7)*(Data!$B$2:$K$2=Calculations!E19)*(Data!$B$3:$K$26))</f>
        <v>82</v>
      </c>
    </row>
    <row r="21" spans="1:18" ht="15.75" thickBot="1" x14ac:dyDescent="0.3">
      <c r="A21" s="44">
        <f>B3</f>
        <v>42948</v>
      </c>
      <c r="B21" s="30">
        <f>+SUMPRODUCT((Data!$A$3:$A$26=Calculations!$C$7)*(Data!$B$2:$K$2=Calculations!B19)*(Data!$B$3:$K$26))</f>
        <v>977</v>
      </c>
      <c r="C21" s="30">
        <f>+SUMPRODUCT((Data!$A$3:$A$26=Calculations!$C$7)*(Data!$B$2:$K$2=Calculations!C19)*(Data!$B$3:$K$26))</f>
        <v>226</v>
      </c>
      <c r="D21" s="30">
        <f>+SUMPRODUCT((Data!$A$3:$A$26=Calculations!$C$7)*(Data!$B$2:$K$2=Calculations!D19)*(Data!$B$3:$K$26))</f>
        <v>108</v>
      </c>
      <c r="E21" s="33">
        <f>+SUMPRODUCT((Data!$A$3:$A$26=Calculations!$C$7)*(Data!$B$2:$K$2=Calculations!E19)*(Data!$B$3:$K$26))</f>
        <v>88</v>
      </c>
      <c r="F21" s="4"/>
    </row>
    <row r="22" spans="1:18" x14ac:dyDescent="0.25">
      <c r="E22" s="4"/>
    </row>
    <row r="23" spans="1:18" ht="15.75" thickBot="1" x14ac:dyDescent="0.3">
      <c r="E23" s="4"/>
    </row>
    <row r="24" spans="1:18" x14ac:dyDescent="0.25">
      <c r="A24" s="22"/>
      <c r="B24" s="47">
        <f>G7</f>
        <v>42979</v>
      </c>
      <c r="C24" s="47">
        <f t="shared" ref="C24:E24" si="5">H7</f>
        <v>42948</v>
      </c>
      <c r="D24" s="47">
        <f t="shared" si="5"/>
        <v>42917</v>
      </c>
      <c r="E24" s="48">
        <f t="shared" si="5"/>
        <v>42887</v>
      </c>
    </row>
    <row r="25" spans="1:18" x14ac:dyDescent="0.25">
      <c r="A25" s="45" t="s">
        <v>31</v>
      </c>
      <c r="B25" s="19">
        <v>600</v>
      </c>
      <c r="C25" s="19">
        <v>600</v>
      </c>
      <c r="D25" s="19">
        <v>600</v>
      </c>
      <c r="E25" s="19">
        <v>600</v>
      </c>
    </row>
    <row r="26" spans="1:18" x14ac:dyDescent="0.25">
      <c r="A26" s="45" t="s">
        <v>32</v>
      </c>
      <c r="B26" s="19">
        <v>600</v>
      </c>
      <c r="C26" s="19">
        <v>600</v>
      </c>
      <c r="D26" s="19">
        <v>600</v>
      </c>
      <c r="E26" s="19">
        <v>600</v>
      </c>
    </row>
    <row r="27" spans="1:18" x14ac:dyDescent="0.25">
      <c r="A27" s="45" t="s">
        <v>33</v>
      </c>
      <c r="B27" s="19">
        <v>600</v>
      </c>
      <c r="C27" s="19">
        <v>600</v>
      </c>
      <c r="D27" s="19">
        <v>600</v>
      </c>
      <c r="E27" s="19">
        <v>600</v>
      </c>
    </row>
    <row r="28" spans="1:18" x14ac:dyDescent="0.25">
      <c r="A28" s="45" t="s">
        <v>34</v>
      </c>
      <c r="B28" s="19">
        <v>1500</v>
      </c>
      <c r="C28" s="19">
        <v>1500</v>
      </c>
      <c r="D28" s="19">
        <v>1500</v>
      </c>
      <c r="E28" s="19">
        <v>1500</v>
      </c>
    </row>
    <row r="29" spans="1:18" ht="15.75" thickBot="1" x14ac:dyDescent="0.3">
      <c r="A29" s="46" t="s">
        <v>35</v>
      </c>
      <c r="B29" s="30">
        <f>G14</f>
        <v>1247</v>
      </c>
      <c r="C29" s="30">
        <f t="shared" ref="C29:E29" si="6">H14</f>
        <v>1371</v>
      </c>
      <c r="D29" s="30">
        <f t="shared" si="6"/>
        <v>1281</v>
      </c>
      <c r="E29" s="30">
        <f t="shared" si="6"/>
        <v>1302</v>
      </c>
    </row>
    <row r="32" spans="1:18" x14ac:dyDescent="0.25">
      <c r="B32" s="49" t="str">
        <f>A14</f>
        <v>Revenue</v>
      </c>
      <c r="D32" s="49" t="str">
        <f>A15</f>
        <v>Students</v>
      </c>
      <c r="F32" s="49" t="str">
        <f>A16</f>
        <v>YouTube Subscribers</v>
      </c>
      <c r="H32" s="49" t="str">
        <f>A17</f>
        <v>Website Unique visitors</v>
      </c>
    </row>
    <row r="33" spans="2:8" ht="21" x14ac:dyDescent="0.35">
      <c r="B33" s="50">
        <f>B14</f>
        <v>1247</v>
      </c>
      <c r="D33" s="52">
        <f>B15</f>
        <v>123</v>
      </c>
      <c r="F33" s="52">
        <f>B16</f>
        <v>108</v>
      </c>
      <c r="H33" s="52">
        <f>B17</f>
        <v>1405</v>
      </c>
    </row>
    <row r="34" spans="2:8" x14ac:dyDescent="0.25">
      <c r="B34" s="51">
        <f>D14</f>
        <v>-9.0444930707512763E-2</v>
      </c>
      <c r="D34" s="51">
        <f>D15</f>
        <v>0.39772727272727271</v>
      </c>
      <c r="F34" s="51">
        <f>D16</f>
        <v>-0.13600000000000001</v>
      </c>
      <c r="H34" s="51">
        <f>D17</f>
        <v>-0.18123543123543123</v>
      </c>
    </row>
    <row r="35" spans="2:8" ht="40.5" customHeight="1" x14ac:dyDescent="0.25"/>
  </sheetData>
  <mergeCells count="1">
    <mergeCell ref="F6:R6"/>
  </mergeCells>
  <conditionalFormatting sqref="B34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D34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4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H34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Calculations!G14:R14</xm:f>
              <xm:sqref>B35</xm:sqref>
            </x14:sparkline>
          </x14:sparklines>
        </x14:sparklineGroup>
        <x14:sparklineGroup displayEmptyCellsAs="gap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Calculations!G15:R15</xm:f>
              <xm:sqref>D35</xm:sqref>
            </x14:sparkline>
          </x14:sparklines>
        </x14:sparklineGroup>
        <x14:sparklineGroup displayEmptyCellsAs="gap" xr2:uid="{00000000-0003-0000-01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Calculations!G16:R16</xm:f>
              <xm:sqref>F35</xm:sqref>
            </x14:sparkline>
          </x14:sparklines>
        </x14:sparklineGroup>
        <x14:sparklineGroup displayEmptyCellsAs="gap" xr2:uid="{00000000-0003-0000-01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Calculations!G17:R17</xm:f>
              <xm:sqref>H35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6"/>
  <sheetViews>
    <sheetView zoomScaleNormal="100" workbookViewId="0">
      <selection activeCell="B2" sqref="B2:K2"/>
    </sheetView>
  </sheetViews>
  <sheetFormatPr defaultRowHeight="15" x14ac:dyDescent="0.25"/>
  <cols>
    <col min="1" max="1" width="9.140625" style="2"/>
    <col min="2" max="3" width="10" customWidth="1"/>
    <col min="4" max="4" width="11.7109375" customWidth="1"/>
    <col min="5" max="9" width="10" customWidth="1"/>
    <col min="10" max="10" width="11.85546875" customWidth="1"/>
    <col min="11" max="11" width="17.5703125" customWidth="1"/>
  </cols>
  <sheetData>
    <row r="2" spans="1:11" s="1" customFormat="1" ht="30" x14ac:dyDescent="0.25">
      <c r="A2" s="9" t="s">
        <v>2</v>
      </c>
      <c r="B2" s="9" t="s">
        <v>10</v>
      </c>
      <c r="C2" s="9" t="s">
        <v>3</v>
      </c>
      <c r="D2" s="9" t="s">
        <v>4</v>
      </c>
      <c r="E2" s="9" t="s">
        <v>5</v>
      </c>
      <c r="F2" s="9" t="s">
        <v>1</v>
      </c>
      <c r="G2" s="9" t="s">
        <v>0</v>
      </c>
      <c r="H2" s="9" t="s">
        <v>6</v>
      </c>
      <c r="I2" s="9" t="s">
        <v>7</v>
      </c>
      <c r="J2" s="9" t="s">
        <v>8</v>
      </c>
      <c r="K2" s="9" t="s">
        <v>9</v>
      </c>
    </row>
    <row r="3" spans="1:11" x14ac:dyDescent="0.25">
      <c r="A3" s="5">
        <v>42370</v>
      </c>
      <c r="B3" s="6">
        <f t="shared" ref="B3:B26" si="0">SUM(C3:F3)</f>
        <v>1460</v>
      </c>
      <c r="C3" s="7">
        <v>1041</v>
      </c>
      <c r="D3" s="7">
        <v>284</v>
      </c>
      <c r="E3" s="7">
        <v>90</v>
      </c>
      <c r="F3" s="7">
        <v>45</v>
      </c>
      <c r="G3" s="7">
        <v>38</v>
      </c>
      <c r="H3" s="6">
        <f t="shared" ref="H3:H26" si="1">B3-G3</f>
        <v>1422</v>
      </c>
      <c r="I3" s="7">
        <v>77</v>
      </c>
      <c r="J3" s="7">
        <v>151</v>
      </c>
      <c r="K3" s="8">
        <v>1286</v>
      </c>
    </row>
    <row r="4" spans="1:11" x14ac:dyDescent="0.25">
      <c r="A4" s="5">
        <v>42401</v>
      </c>
      <c r="B4" s="6">
        <f t="shared" si="0"/>
        <v>1491</v>
      </c>
      <c r="C4" s="7">
        <v>1196</v>
      </c>
      <c r="D4" s="7">
        <v>143</v>
      </c>
      <c r="E4" s="7">
        <v>62</v>
      </c>
      <c r="F4" s="7">
        <v>90</v>
      </c>
      <c r="G4" s="7">
        <v>24</v>
      </c>
      <c r="H4" s="6">
        <f t="shared" si="1"/>
        <v>1467</v>
      </c>
      <c r="I4" s="7">
        <v>119</v>
      </c>
      <c r="J4" s="7">
        <v>178</v>
      </c>
      <c r="K4" s="8">
        <v>1245</v>
      </c>
    </row>
    <row r="5" spans="1:11" x14ac:dyDescent="0.25">
      <c r="A5" s="5">
        <v>42430</v>
      </c>
      <c r="B5" s="6">
        <f t="shared" si="0"/>
        <v>1082</v>
      </c>
      <c r="C5" s="7">
        <v>769</v>
      </c>
      <c r="D5" s="7">
        <v>158</v>
      </c>
      <c r="E5" s="7">
        <v>81</v>
      </c>
      <c r="F5" s="7">
        <v>74</v>
      </c>
      <c r="G5" s="7">
        <v>43</v>
      </c>
      <c r="H5" s="6">
        <f t="shared" si="1"/>
        <v>1039</v>
      </c>
      <c r="I5" s="7">
        <v>110</v>
      </c>
      <c r="J5" s="7">
        <v>122</v>
      </c>
      <c r="K5" s="8">
        <v>1573</v>
      </c>
    </row>
    <row r="6" spans="1:11" x14ac:dyDescent="0.25">
      <c r="A6" s="5">
        <v>42461</v>
      </c>
      <c r="B6" s="6">
        <f t="shared" si="0"/>
        <v>1497</v>
      </c>
      <c r="C6" s="7">
        <v>1232</v>
      </c>
      <c r="D6" s="7">
        <v>113</v>
      </c>
      <c r="E6" s="7">
        <v>77</v>
      </c>
      <c r="F6" s="7">
        <v>75</v>
      </c>
      <c r="G6" s="7">
        <v>32</v>
      </c>
      <c r="H6" s="6">
        <f t="shared" si="1"/>
        <v>1465</v>
      </c>
      <c r="I6" s="7">
        <v>117</v>
      </c>
      <c r="J6" s="7">
        <v>130</v>
      </c>
      <c r="K6" s="8">
        <v>1279</v>
      </c>
    </row>
    <row r="7" spans="1:11" x14ac:dyDescent="0.25">
      <c r="A7" s="5">
        <v>42491</v>
      </c>
      <c r="B7" s="6">
        <f t="shared" si="0"/>
        <v>1210</v>
      </c>
      <c r="C7" s="7">
        <v>821</v>
      </c>
      <c r="D7" s="7">
        <v>225</v>
      </c>
      <c r="E7" s="7">
        <v>102</v>
      </c>
      <c r="F7" s="7">
        <v>62</v>
      </c>
      <c r="G7" s="7">
        <v>18</v>
      </c>
      <c r="H7" s="6">
        <f t="shared" si="1"/>
        <v>1192</v>
      </c>
      <c r="I7" s="7">
        <v>58</v>
      </c>
      <c r="J7" s="7">
        <v>121</v>
      </c>
      <c r="K7" s="8">
        <v>1961</v>
      </c>
    </row>
    <row r="8" spans="1:11" x14ac:dyDescent="0.25">
      <c r="A8" s="5">
        <v>42522</v>
      </c>
      <c r="B8" s="6">
        <f t="shared" si="0"/>
        <v>1482</v>
      </c>
      <c r="C8" s="7">
        <v>1039</v>
      </c>
      <c r="D8" s="7">
        <v>269</v>
      </c>
      <c r="E8" s="7">
        <v>116</v>
      </c>
      <c r="F8" s="7">
        <v>58</v>
      </c>
      <c r="G8" s="7">
        <v>27</v>
      </c>
      <c r="H8" s="6">
        <f t="shared" si="1"/>
        <v>1455</v>
      </c>
      <c r="I8" s="7">
        <v>83</v>
      </c>
      <c r="J8" s="7">
        <v>96</v>
      </c>
      <c r="K8" s="8">
        <v>1437</v>
      </c>
    </row>
    <row r="9" spans="1:11" x14ac:dyDescent="0.25">
      <c r="A9" s="5">
        <v>42552</v>
      </c>
      <c r="B9" s="6">
        <f t="shared" si="0"/>
        <v>1707</v>
      </c>
      <c r="C9" s="7">
        <v>1300</v>
      </c>
      <c r="D9" s="7">
        <v>281</v>
      </c>
      <c r="E9" s="7">
        <v>63</v>
      </c>
      <c r="F9" s="7">
        <v>63</v>
      </c>
      <c r="G9" s="7">
        <v>46</v>
      </c>
      <c r="H9" s="6">
        <f t="shared" si="1"/>
        <v>1661</v>
      </c>
      <c r="I9" s="7">
        <v>132</v>
      </c>
      <c r="J9" s="7">
        <v>132</v>
      </c>
      <c r="K9" s="8">
        <v>1740</v>
      </c>
    </row>
    <row r="10" spans="1:11" x14ac:dyDescent="0.25">
      <c r="A10" s="5">
        <v>42583</v>
      </c>
      <c r="B10" s="6">
        <f t="shared" si="0"/>
        <v>1125</v>
      </c>
      <c r="C10" s="7">
        <v>830</v>
      </c>
      <c r="D10" s="7">
        <v>172</v>
      </c>
      <c r="E10" s="7">
        <v>59</v>
      </c>
      <c r="F10" s="7">
        <v>64</v>
      </c>
      <c r="G10" s="7">
        <v>46</v>
      </c>
      <c r="H10" s="6">
        <f t="shared" si="1"/>
        <v>1079</v>
      </c>
      <c r="I10" s="7">
        <v>133</v>
      </c>
      <c r="J10" s="7">
        <v>172</v>
      </c>
      <c r="K10" s="8">
        <v>1191</v>
      </c>
    </row>
    <row r="11" spans="1:11" x14ac:dyDescent="0.25">
      <c r="A11" s="5">
        <v>42614</v>
      </c>
      <c r="B11" s="6">
        <f t="shared" si="0"/>
        <v>1492</v>
      </c>
      <c r="C11" s="7">
        <v>1006</v>
      </c>
      <c r="D11" s="7">
        <v>350</v>
      </c>
      <c r="E11" s="7">
        <v>54</v>
      </c>
      <c r="F11" s="7">
        <v>82</v>
      </c>
      <c r="G11" s="7">
        <v>44</v>
      </c>
      <c r="H11" s="6">
        <f t="shared" si="1"/>
        <v>1448</v>
      </c>
      <c r="I11" s="7">
        <v>78</v>
      </c>
      <c r="J11" s="7">
        <v>148</v>
      </c>
      <c r="K11" s="8">
        <v>1974</v>
      </c>
    </row>
    <row r="12" spans="1:11" x14ac:dyDescent="0.25">
      <c r="A12" s="5">
        <v>42644</v>
      </c>
      <c r="B12" s="6">
        <f t="shared" si="0"/>
        <v>1459</v>
      </c>
      <c r="C12" s="7">
        <v>1025</v>
      </c>
      <c r="D12" s="7">
        <v>287</v>
      </c>
      <c r="E12" s="7">
        <v>60</v>
      </c>
      <c r="F12" s="7">
        <v>87</v>
      </c>
      <c r="G12" s="7">
        <v>30</v>
      </c>
      <c r="H12" s="6">
        <f t="shared" si="1"/>
        <v>1429</v>
      </c>
      <c r="I12" s="7">
        <v>133</v>
      </c>
      <c r="J12" s="7">
        <v>144</v>
      </c>
      <c r="K12" s="8">
        <v>1971</v>
      </c>
    </row>
    <row r="13" spans="1:11" x14ac:dyDescent="0.25">
      <c r="A13" s="5">
        <v>42675</v>
      </c>
      <c r="B13" s="6">
        <f t="shared" si="0"/>
        <v>997</v>
      </c>
      <c r="C13" s="7">
        <v>771</v>
      </c>
      <c r="D13" s="7">
        <v>115</v>
      </c>
      <c r="E13" s="7">
        <v>53</v>
      </c>
      <c r="F13" s="7">
        <v>58</v>
      </c>
      <c r="G13" s="7">
        <v>37</v>
      </c>
      <c r="H13" s="6">
        <f t="shared" si="1"/>
        <v>960</v>
      </c>
      <c r="I13" s="7">
        <v>113</v>
      </c>
      <c r="J13" s="7">
        <v>168</v>
      </c>
      <c r="K13" s="8">
        <v>1375</v>
      </c>
    </row>
    <row r="14" spans="1:11" x14ac:dyDescent="0.25">
      <c r="A14" s="5">
        <v>42705</v>
      </c>
      <c r="B14" s="6">
        <f t="shared" si="0"/>
        <v>1410</v>
      </c>
      <c r="C14" s="7">
        <v>950</v>
      </c>
      <c r="D14" s="7">
        <v>332</v>
      </c>
      <c r="E14" s="7">
        <v>65</v>
      </c>
      <c r="F14" s="7">
        <v>63</v>
      </c>
      <c r="G14" s="7">
        <v>39</v>
      </c>
      <c r="H14" s="6">
        <f t="shared" si="1"/>
        <v>1371</v>
      </c>
      <c r="I14" s="7">
        <v>134</v>
      </c>
      <c r="J14" s="7">
        <v>131</v>
      </c>
      <c r="K14" s="8">
        <v>1587</v>
      </c>
    </row>
    <row r="15" spans="1:11" x14ac:dyDescent="0.25">
      <c r="A15" s="5">
        <v>42736</v>
      </c>
      <c r="B15" s="6">
        <f t="shared" si="0"/>
        <v>1560</v>
      </c>
      <c r="C15" s="7">
        <v>1146</v>
      </c>
      <c r="D15" s="7">
        <v>230</v>
      </c>
      <c r="E15" s="7">
        <v>112</v>
      </c>
      <c r="F15" s="7">
        <v>72</v>
      </c>
      <c r="G15" s="7">
        <v>11</v>
      </c>
      <c r="H15" s="6">
        <f t="shared" si="1"/>
        <v>1549</v>
      </c>
      <c r="I15" s="7">
        <v>110</v>
      </c>
      <c r="J15" s="7">
        <v>148</v>
      </c>
      <c r="K15" s="8">
        <v>1444</v>
      </c>
    </row>
    <row r="16" spans="1:11" x14ac:dyDescent="0.25">
      <c r="A16" s="5">
        <v>42767</v>
      </c>
      <c r="B16" s="6">
        <f t="shared" si="0"/>
        <v>1005</v>
      </c>
      <c r="C16" s="7">
        <v>732</v>
      </c>
      <c r="D16" s="7">
        <v>110</v>
      </c>
      <c r="E16" s="7">
        <v>92</v>
      </c>
      <c r="F16" s="7">
        <v>71</v>
      </c>
      <c r="G16" s="7">
        <v>19</v>
      </c>
      <c r="H16" s="6">
        <f t="shared" si="1"/>
        <v>986</v>
      </c>
      <c r="I16" s="7">
        <v>139</v>
      </c>
      <c r="J16" s="7">
        <v>110</v>
      </c>
      <c r="K16" s="8">
        <v>1330</v>
      </c>
    </row>
    <row r="17" spans="1:11" x14ac:dyDescent="0.25">
      <c r="A17" s="5">
        <v>42795</v>
      </c>
      <c r="B17" s="6">
        <f t="shared" si="0"/>
        <v>1200</v>
      </c>
      <c r="C17" s="7">
        <v>828</v>
      </c>
      <c r="D17" s="7">
        <v>210</v>
      </c>
      <c r="E17" s="7">
        <v>82</v>
      </c>
      <c r="F17" s="7">
        <v>80</v>
      </c>
      <c r="G17" s="7">
        <v>36</v>
      </c>
      <c r="H17" s="6">
        <f t="shared" si="1"/>
        <v>1164</v>
      </c>
      <c r="I17" s="7">
        <v>125</v>
      </c>
      <c r="J17" s="7">
        <v>89</v>
      </c>
      <c r="K17" s="8">
        <v>1700</v>
      </c>
    </row>
    <row r="18" spans="1:11" x14ac:dyDescent="0.25">
      <c r="A18" s="5">
        <v>42826</v>
      </c>
      <c r="B18" s="6">
        <f t="shared" si="0"/>
        <v>1492</v>
      </c>
      <c r="C18" s="7">
        <v>1114</v>
      </c>
      <c r="D18" s="7">
        <v>230</v>
      </c>
      <c r="E18" s="7">
        <v>85</v>
      </c>
      <c r="F18" s="7">
        <v>63</v>
      </c>
      <c r="G18" s="7">
        <v>15</v>
      </c>
      <c r="H18" s="6">
        <f t="shared" si="1"/>
        <v>1477</v>
      </c>
      <c r="I18" s="7">
        <v>76</v>
      </c>
      <c r="J18" s="7">
        <v>117</v>
      </c>
      <c r="K18" s="8">
        <v>1708</v>
      </c>
    </row>
    <row r="19" spans="1:11" x14ac:dyDescent="0.25">
      <c r="A19" s="5">
        <v>42856</v>
      </c>
      <c r="B19" s="6">
        <f t="shared" si="0"/>
        <v>1252</v>
      </c>
      <c r="C19" s="7">
        <v>936</v>
      </c>
      <c r="D19" s="7">
        <v>172</v>
      </c>
      <c r="E19" s="7">
        <v>77</v>
      </c>
      <c r="F19" s="7">
        <v>67</v>
      </c>
      <c r="G19" s="7">
        <v>10</v>
      </c>
      <c r="H19" s="6">
        <f t="shared" si="1"/>
        <v>1242</v>
      </c>
      <c r="I19" s="7">
        <v>101</v>
      </c>
      <c r="J19" s="7">
        <v>107</v>
      </c>
      <c r="K19" s="8">
        <v>1036</v>
      </c>
    </row>
    <row r="20" spans="1:11" x14ac:dyDescent="0.25">
      <c r="A20" s="5">
        <v>42887</v>
      </c>
      <c r="B20" s="6">
        <f t="shared" si="0"/>
        <v>1342</v>
      </c>
      <c r="C20" s="7">
        <v>872</v>
      </c>
      <c r="D20" s="7">
        <v>309</v>
      </c>
      <c r="E20" s="7">
        <v>92</v>
      </c>
      <c r="F20" s="7">
        <v>69</v>
      </c>
      <c r="G20" s="7">
        <v>40</v>
      </c>
      <c r="H20" s="6">
        <f t="shared" si="1"/>
        <v>1302</v>
      </c>
      <c r="I20" s="7">
        <v>62</v>
      </c>
      <c r="J20" s="7">
        <v>138</v>
      </c>
      <c r="K20" s="8">
        <v>1818</v>
      </c>
    </row>
    <row r="21" spans="1:11" x14ac:dyDescent="0.25">
      <c r="A21" s="5">
        <v>42917</v>
      </c>
      <c r="B21" s="6">
        <f t="shared" si="0"/>
        <v>1331</v>
      </c>
      <c r="C21" s="7">
        <v>928</v>
      </c>
      <c r="D21" s="7">
        <v>275</v>
      </c>
      <c r="E21" s="7">
        <v>76</v>
      </c>
      <c r="F21" s="7">
        <v>52</v>
      </c>
      <c r="G21" s="7">
        <v>50</v>
      </c>
      <c r="H21" s="6">
        <f t="shared" si="1"/>
        <v>1281</v>
      </c>
      <c r="I21" s="7">
        <v>94</v>
      </c>
      <c r="J21" s="7">
        <v>116</v>
      </c>
      <c r="K21" s="8">
        <v>1873</v>
      </c>
    </row>
    <row r="22" spans="1:11" x14ac:dyDescent="0.25">
      <c r="A22" s="5">
        <v>42948</v>
      </c>
      <c r="B22" s="6">
        <f t="shared" si="0"/>
        <v>1399</v>
      </c>
      <c r="C22" s="7">
        <v>977</v>
      </c>
      <c r="D22" s="7">
        <v>226</v>
      </c>
      <c r="E22" s="7">
        <v>108</v>
      </c>
      <c r="F22" s="7">
        <v>88</v>
      </c>
      <c r="G22" s="7">
        <v>28</v>
      </c>
      <c r="H22" s="6">
        <f t="shared" si="1"/>
        <v>1371</v>
      </c>
      <c r="I22" s="7">
        <v>88</v>
      </c>
      <c r="J22" s="7">
        <v>125</v>
      </c>
      <c r="K22" s="8">
        <v>1716</v>
      </c>
    </row>
    <row r="23" spans="1:11" x14ac:dyDescent="0.25">
      <c r="A23" s="5">
        <v>42979</v>
      </c>
      <c r="B23" s="6">
        <f t="shared" si="0"/>
        <v>1272</v>
      </c>
      <c r="C23" s="7">
        <v>802</v>
      </c>
      <c r="D23" s="7">
        <v>280</v>
      </c>
      <c r="E23" s="7">
        <v>108</v>
      </c>
      <c r="F23" s="7">
        <v>82</v>
      </c>
      <c r="G23" s="7">
        <v>25</v>
      </c>
      <c r="H23" s="6">
        <f t="shared" si="1"/>
        <v>1247</v>
      </c>
      <c r="I23" s="7">
        <v>123</v>
      </c>
      <c r="J23" s="7">
        <v>108</v>
      </c>
      <c r="K23" s="8">
        <v>1405</v>
      </c>
    </row>
    <row r="24" spans="1:11" x14ac:dyDescent="0.25">
      <c r="A24" s="5">
        <v>43009</v>
      </c>
      <c r="B24" s="6">
        <f t="shared" si="0"/>
        <v>1049</v>
      </c>
      <c r="C24" s="7">
        <v>817</v>
      </c>
      <c r="D24" s="7">
        <v>120</v>
      </c>
      <c r="E24" s="7">
        <v>60</v>
      </c>
      <c r="F24" s="7">
        <v>52</v>
      </c>
      <c r="G24" s="7">
        <v>30</v>
      </c>
      <c r="H24" s="6">
        <f t="shared" si="1"/>
        <v>1019</v>
      </c>
      <c r="I24" s="7">
        <v>61</v>
      </c>
      <c r="J24" s="7">
        <v>142</v>
      </c>
      <c r="K24" s="8">
        <v>1518</v>
      </c>
    </row>
    <row r="25" spans="1:11" x14ac:dyDescent="0.25">
      <c r="A25" s="5">
        <v>43040</v>
      </c>
      <c r="B25" s="6">
        <f t="shared" si="0"/>
        <v>1157</v>
      </c>
      <c r="C25" s="7">
        <v>820</v>
      </c>
      <c r="D25" s="7">
        <v>158</v>
      </c>
      <c r="E25" s="7">
        <v>96</v>
      </c>
      <c r="F25" s="7">
        <v>83</v>
      </c>
      <c r="G25" s="7">
        <v>17</v>
      </c>
      <c r="H25" s="6">
        <f t="shared" si="1"/>
        <v>1140</v>
      </c>
      <c r="I25" s="7">
        <v>68</v>
      </c>
      <c r="J25" s="7">
        <v>179</v>
      </c>
      <c r="K25" s="8">
        <v>1637</v>
      </c>
    </row>
    <row r="26" spans="1:11" x14ac:dyDescent="0.25">
      <c r="A26" s="5">
        <v>43070</v>
      </c>
      <c r="B26" s="6">
        <f t="shared" si="0"/>
        <v>1572</v>
      </c>
      <c r="C26" s="7">
        <v>1258</v>
      </c>
      <c r="D26" s="7">
        <v>146</v>
      </c>
      <c r="E26" s="7">
        <v>118</v>
      </c>
      <c r="F26" s="7">
        <v>50</v>
      </c>
      <c r="G26" s="7">
        <v>47</v>
      </c>
      <c r="H26" s="6">
        <f t="shared" si="1"/>
        <v>1525</v>
      </c>
      <c r="I26" s="7">
        <v>103</v>
      </c>
      <c r="J26" s="7">
        <v>123</v>
      </c>
      <c r="K26" s="8">
        <v>1224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33"/>
  <sheetViews>
    <sheetView workbookViewId="0"/>
  </sheetViews>
  <sheetFormatPr defaultRowHeight="15" x14ac:dyDescent="0.25"/>
  <sheetData>
    <row r="1" spans="2:16" ht="15.75" thickBot="1" x14ac:dyDescent="0.3"/>
    <row r="2" spans="2:16" ht="15.75" thickBot="1" x14ac:dyDescent="0.3">
      <c r="B2" s="64" t="s">
        <v>11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2:16" ht="15.75" thickBot="1" x14ac:dyDescent="0.3"/>
    <row r="4" spans="2:16" x14ac:dyDescent="0.25">
      <c r="B4" s="67" t="s">
        <v>6</v>
      </c>
      <c r="C4" s="68"/>
      <c r="D4" s="69"/>
      <c r="F4" s="67" t="s">
        <v>7</v>
      </c>
      <c r="G4" s="68"/>
      <c r="H4" s="69"/>
      <c r="J4" s="67" t="s">
        <v>12</v>
      </c>
      <c r="K4" s="68"/>
      <c r="L4" s="69"/>
      <c r="N4" s="67" t="s">
        <v>13</v>
      </c>
      <c r="O4" s="68"/>
      <c r="P4" s="69"/>
    </row>
    <row r="5" spans="2:16" x14ac:dyDescent="0.25">
      <c r="B5" s="10"/>
      <c r="C5" s="11"/>
      <c r="D5" s="12"/>
      <c r="F5" s="10"/>
      <c r="G5" s="11"/>
      <c r="H5" s="12"/>
      <c r="J5" s="10"/>
      <c r="K5" s="11"/>
      <c r="L5" s="12"/>
      <c r="N5" s="10"/>
      <c r="O5" s="11"/>
      <c r="P5" s="12"/>
    </row>
    <row r="6" spans="2:16" x14ac:dyDescent="0.25">
      <c r="B6" s="10"/>
      <c r="C6" s="11"/>
      <c r="D6" s="12"/>
      <c r="F6" s="10"/>
      <c r="G6" s="11"/>
      <c r="H6" s="12"/>
      <c r="J6" s="10"/>
      <c r="K6" s="11"/>
      <c r="L6" s="12"/>
      <c r="N6" s="10"/>
      <c r="O6" s="11"/>
      <c r="P6" s="12"/>
    </row>
    <row r="7" spans="2:16" ht="15.75" thickBot="1" x14ac:dyDescent="0.3">
      <c r="B7" s="13"/>
      <c r="C7" s="14"/>
      <c r="D7" s="15"/>
      <c r="F7" s="13"/>
      <c r="G7" s="14"/>
      <c r="H7" s="15"/>
      <c r="J7" s="13"/>
      <c r="K7" s="14"/>
      <c r="L7" s="15"/>
      <c r="N7" s="13"/>
      <c r="O7" s="14"/>
      <c r="P7" s="15"/>
    </row>
    <row r="8" spans="2:16" ht="15.75" thickBot="1" x14ac:dyDescent="0.3"/>
    <row r="9" spans="2:16" x14ac:dyDescent="0.25">
      <c r="B9" s="16"/>
      <c r="C9" s="17"/>
      <c r="D9" s="17"/>
      <c r="E9" s="17"/>
      <c r="F9" s="17"/>
      <c r="G9" s="17"/>
      <c r="H9" s="18"/>
      <c r="J9" s="16"/>
      <c r="K9" s="17"/>
      <c r="L9" s="17"/>
      <c r="M9" s="17"/>
      <c r="N9" s="17"/>
      <c r="O9" s="17"/>
      <c r="P9" s="18"/>
    </row>
    <row r="10" spans="2:16" x14ac:dyDescent="0.25">
      <c r="B10" s="10"/>
      <c r="C10" s="11"/>
      <c r="D10" s="11"/>
      <c r="E10" s="11"/>
      <c r="F10" s="11"/>
      <c r="G10" s="11"/>
      <c r="H10" s="12"/>
      <c r="J10" s="10"/>
      <c r="K10" s="11"/>
      <c r="L10" s="11"/>
      <c r="M10" s="11"/>
      <c r="N10" s="11"/>
      <c r="O10" s="11"/>
      <c r="P10" s="12"/>
    </row>
    <row r="11" spans="2:16" x14ac:dyDescent="0.25">
      <c r="B11" s="10"/>
      <c r="C11" s="11"/>
      <c r="D11" s="11"/>
      <c r="E11" s="11"/>
      <c r="F11" s="11"/>
      <c r="G11" s="11"/>
      <c r="H11" s="12"/>
      <c r="J11" s="10"/>
      <c r="K11" s="11"/>
      <c r="L11" s="11"/>
      <c r="M11" s="11"/>
      <c r="N11" s="11"/>
      <c r="O11" s="11"/>
      <c r="P11" s="12"/>
    </row>
    <row r="12" spans="2:16" x14ac:dyDescent="0.25">
      <c r="B12" s="10"/>
      <c r="C12" s="11"/>
      <c r="D12" s="11"/>
      <c r="E12" s="11"/>
      <c r="F12" s="11"/>
      <c r="G12" s="11"/>
      <c r="H12" s="12"/>
      <c r="J12" s="10"/>
      <c r="K12" s="11"/>
      <c r="L12" s="11"/>
      <c r="M12" s="11"/>
      <c r="N12" s="11"/>
      <c r="O12" s="11"/>
      <c r="P12" s="12"/>
    </row>
    <row r="13" spans="2:16" x14ac:dyDescent="0.25">
      <c r="B13" s="10"/>
      <c r="C13" s="11" t="s">
        <v>14</v>
      </c>
      <c r="D13" s="11"/>
      <c r="E13" s="11"/>
      <c r="F13" s="11"/>
      <c r="G13" s="11"/>
      <c r="H13" s="12"/>
      <c r="J13" s="10"/>
      <c r="K13" s="11" t="s">
        <v>15</v>
      </c>
      <c r="L13" s="11"/>
      <c r="M13" s="11"/>
      <c r="N13" s="11"/>
      <c r="O13" s="11"/>
      <c r="P13" s="12"/>
    </row>
    <row r="14" spans="2:16" x14ac:dyDescent="0.25">
      <c r="B14" s="10"/>
      <c r="C14" s="11"/>
      <c r="D14" s="11"/>
      <c r="E14" s="11"/>
      <c r="F14" s="11"/>
      <c r="G14" s="11"/>
      <c r="H14" s="12"/>
      <c r="J14" s="10"/>
      <c r="K14" s="11"/>
      <c r="L14" s="11"/>
      <c r="M14" s="11"/>
      <c r="N14" s="11"/>
      <c r="O14" s="11"/>
      <c r="P14" s="12"/>
    </row>
    <row r="15" spans="2:16" x14ac:dyDescent="0.25">
      <c r="B15" s="10"/>
      <c r="C15" s="11"/>
      <c r="D15" s="11"/>
      <c r="E15" s="11"/>
      <c r="F15" s="11"/>
      <c r="G15" s="11"/>
      <c r="H15" s="12"/>
      <c r="J15" s="10"/>
      <c r="K15" s="11"/>
      <c r="L15" s="11"/>
      <c r="M15" s="11"/>
      <c r="N15" s="11"/>
      <c r="O15" s="11"/>
      <c r="P15" s="12"/>
    </row>
    <row r="16" spans="2:16" x14ac:dyDescent="0.25">
      <c r="B16" s="10"/>
      <c r="C16" s="11"/>
      <c r="D16" s="11"/>
      <c r="E16" s="11"/>
      <c r="F16" s="11"/>
      <c r="G16" s="11"/>
      <c r="H16" s="12"/>
      <c r="J16" s="10"/>
      <c r="K16" s="11"/>
      <c r="L16" s="11"/>
      <c r="M16" s="11"/>
      <c r="N16" s="11"/>
      <c r="O16" s="11"/>
      <c r="P16" s="12"/>
    </row>
    <row r="17" spans="2:16" x14ac:dyDescent="0.25">
      <c r="B17" s="10"/>
      <c r="C17" s="11"/>
      <c r="D17" s="11"/>
      <c r="E17" s="11"/>
      <c r="F17" s="11"/>
      <c r="G17" s="11"/>
      <c r="H17" s="12"/>
      <c r="J17" s="10"/>
      <c r="K17" s="11"/>
      <c r="L17" s="11"/>
      <c r="M17" s="11"/>
      <c r="N17" s="11"/>
      <c r="O17" s="11"/>
      <c r="P17" s="12"/>
    </row>
    <row r="18" spans="2:16" ht="15.75" thickBot="1" x14ac:dyDescent="0.3">
      <c r="B18" s="13"/>
      <c r="C18" s="14"/>
      <c r="D18" s="14"/>
      <c r="E18" s="14"/>
      <c r="F18" s="14"/>
      <c r="G18" s="14"/>
      <c r="H18" s="15"/>
      <c r="J18" s="13"/>
      <c r="K18" s="14"/>
      <c r="L18" s="14"/>
      <c r="M18" s="14"/>
      <c r="N18" s="14"/>
      <c r="O18" s="14"/>
      <c r="P18" s="15"/>
    </row>
    <row r="19" spans="2:16" ht="15.75" thickBot="1" x14ac:dyDescent="0.3"/>
    <row r="20" spans="2:16" x14ac:dyDescent="0.25">
      <c r="B20" s="16" t="s">
        <v>16</v>
      </c>
      <c r="C20" s="18"/>
      <c r="D20" s="16" t="s">
        <v>17</v>
      </c>
      <c r="E20" s="18"/>
      <c r="F20" s="16" t="s">
        <v>18</v>
      </c>
      <c r="G20" s="18"/>
      <c r="H20" s="16" t="s">
        <v>19</v>
      </c>
      <c r="I20" s="18"/>
      <c r="J20" s="16" t="s">
        <v>20</v>
      </c>
      <c r="K20" s="17"/>
      <c r="L20" s="18"/>
      <c r="M20" s="16" t="s">
        <v>21</v>
      </c>
      <c r="N20" s="18"/>
      <c r="O20" s="17" t="s">
        <v>22</v>
      </c>
      <c r="P20" s="18"/>
    </row>
    <row r="21" spans="2:16" x14ac:dyDescent="0.25">
      <c r="B21" s="10" t="s">
        <v>10</v>
      </c>
      <c r="C21" s="12"/>
      <c r="D21" s="10"/>
      <c r="E21" s="12"/>
      <c r="F21" s="10"/>
      <c r="G21" s="12"/>
      <c r="H21" s="10"/>
      <c r="I21" s="12"/>
      <c r="J21" s="10"/>
      <c r="K21" s="11"/>
      <c r="L21" s="12"/>
      <c r="M21" s="10"/>
      <c r="N21" s="12"/>
      <c r="O21" s="11"/>
      <c r="P21" s="12"/>
    </row>
    <row r="22" spans="2:16" x14ac:dyDescent="0.25">
      <c r="B22" s="10" t="s">
        <v>23</v>
      </c>
      <c r="C22" s="12"/>
      <c r="D22" s="10"/>
      <c r="E22" s="12"/>
      <c r="F22" s="10"/>
      <c r="G22" s="12"/>
      <c r="H22" s="10"/>
      <c r="I22" s="12"/>
      <c r="J22" s="10"/>
      <c r="K22" s="11"/>
      <c r="L22" s="12"/>
      <c r="M22" s="10"/>
      <c r="N22" s="12"/>
      <c r="O22" s="11"/>
      <c r="P22" s="12"/>
    </row>
    <row r="23" spans="2:16" x14ac:dyDescent="0.25">
      <c r="B23" s="10"/>
      <c r="C23" s="12"/>
      <c r="D23" s="10"/>
      <c r="E23" s="12"/>
      <c r="F23" s="10"/>
      <c r="G23" s="12"/>
      <c r="H23" s="10"/>
      <c r="I23" s="12"/>
      <c r="J23" s="10"/>
      <c r="K23" s="11"/>
      <c r="L23" s="12"/>
      <c r="M23" s="10"/>
      <c r="N23" s="12"/>
      <c r="O23" s="11"/>
      <c r="P23" s="12"/>
    </row>
    <row r="24" spans="2:16" x14ac:dyDescent="0.25">
      <c r="B24" s="10"/>
      <c r="C24" s="12"/>
      <c r="D24" s="10"/>
      <c r="E24" s="12"/>
      <c r="F24" s="10"/>
      <c r="G24" s="12"/>
      <c r="H24" s="10"/>
      <c r="I24" s="12"/>
      <c r="J24" s="10"/>
      <c r="K24" s="11"/>
      <c r="L24" s="12"/>
      <c r="M24" s="10"/>
      <c r="N24" s="12"/>
      <c r="O24" s="11"/>
      <c r="P24" s="12"/>
    </row>
    <row r="25" spans="2:16" x14ac:dyDescent="0.25">
      <c r="B25" s="10"/>
      <c r="C25" s="12"/>
      <c r="D25" s="10"/>
      <c r="E25" s="12"/>
      <c r="F25" s="10"/>
      <c r="G25" s="12"/>
      <c r="H25" s="10"/>
      <c r="I25" s="12"/>
      <c r="J25" s="10"/>
      <c r="K25" s="11"/>
      <c r="L25" s="12"/>
      <c r="M25" s="10"/>
      <c r="N25" s="12"/>
      <c r="O25" s="11"/>
      <c r="P25" s="12"/>
    </row>
    <row r="26" spans="2:16" x14ac:dyDescent="0.25">
      <c r="B26" s="10"/>
      <c r="C26" s="12"/>
      <c r="D26" s="10"/>
      <c r="E26" s="12"/>
      <c r="F26" s="10"/>
      <c r="G26" s="12"/>
      <c r="H26" s="10"/>
      <c r="I26" s="12"/>
      <c r="J26" s="10"/>
      <c r="K26" s="11"/>
      <c r="L26" s="12"/>
      <c r="M26" s="10"/>
      <c r="N26" s="12"/>
      <c r="O26" s="11"/>
      <c r="P26" s="12"/>
    </row>
    <row r="27" spans="2:16" x14ac:dyDescent="0.25">
      <c r="B27" s="10"/>
      <c r="C27" s="12"/>
      <c r="D27" s="10"/>
      <c r="E27" s="12"/>
      <c r="F27" s="10"/>
      <c r="G27" s="12"/>
      <c r="H27" s="10"/>
      <c r="I27" s="12"/>
      <c r="J27" s="10"/>
      <c r="K27" s="11"/>
      <c r="L27" s="12"/>
      <c r="M27" s="10"/>
      <c r="N27" s="12"/>
      <c r="O27" s="11"/>
      <c r="P27" s="12"/>
    </row>
    <row r="28" spans="2:16" x14ac:dyDescent="0.25">
      <c r="B28" s="10"/>
      <c r="C28" s="12"/>
      <c r="D28" s="10"/>
      <c r="E28" s="12"/>
      <c r="F28" s="10"/>
      <c r="G28" s="12"/>
      <c r="H28" s="10"/>
      <c r="I28" s="12"/>
      <c r="J28" s="10"/>
      <c r="K28" s="11"/>
      <c r="L28" s="12"/>
      <c r="M28" s="10"/>
      <c r="N28" s="12"/>
      <c r="O28" s="11"/>
      <c r="P28" s="12"/>
    </row>
    <row r="29" spans="2:16" x14ac:dyDescent="0.25">
      <c r="B29" s="10"/>
      <c r="C29" s="12"/>
      <c r="D29" s="10"/>
      <c r="E29" s="12"/>
      <c r="F29" s="10"/>
      <c r="G29" s="12"/>
      <c r="H29" s="10"/>
      <c r="I29" s="12"/>
      <c r="J29" s="10"/>
      <c r="K29" s="11"/>
      <c r="L29" s="12"/>
      <c r="M29" s="10"/>
      <c r="N29" s="12"/>
      <c r="O29" s="11"/>
      <c r="P29" s="12"/>
    </row>
    <row r="30" spans="2:16" x14ac:dyDescent="0.25">
      <c r="B30" s="10"/>
      <c r="C30" s="12"/>
      <c r="D30" s="10"/>
      <c r="E30" s="12"/>
      <c r="F30" s="10"/>
      <c r="G30" s="12"/>
      <c r="H30" s="10"/>
      <c r="I30" s="12"/>
      <c r="J30" s="10"/>
      <c r="K30" s="11"/>
      <c r="L30" s="12"/>
      <c r="M30" s="10"/>
      <c r="N30" s="12"/>
      <c r="O30" s="11"/>
      <c r="P30" s="12"/>
    </row>
    <row r="31" spans="2:16" x14ac:dyDescent="0.25">
      <c r="B31" s="10"/>
      <c r="C31" s="12"/>
      <c r="D31" s="10"/>
      <c r="E31" s="12"/>
      <c r="F31" s="10"/>
      <c r="G31" s="12"/>
      <c r="H31" s="10"/>
      <c r="I31" s="12"/>
      <c r="J31" s="10"/>
      <c r="K31" s="11"/>
      <c r="L31" s="12"/>
      <c r="M31" s="10"/>
      <c r="N31" s="12"/>
      <c r="O31" s="11"/>
      <c r="P31" s="12"/>
    </row>
    <row r="32" spans="2:16" x14ac:dyDescent="0.25">
      <c r="B32" s="10"/>
      <c r="C32" s="12"/>
      <c r="D32" s="10"/>
      <c r="E32" s="12"/>
      <c r="F32" s="10"/>
      <c r="G32" s="12"/>
      <c r="H32" s="10"/>
      <c r="I32" s="12"/>
      <c r="J32" s="10"/>
      <c r="K32" s="11"/>
      <c r="L32" s="12"/>
      <c r="M32" s="10"/>
      <c r="N32" s="12"/>
      <c r="O32" s="11"/>
      <c r="P32" s="12"/>
    </row>
    <row r="33" spans="2:16" ht="15.75" thickBot="1" x14ac:dyDescent="0.3">
      <c r="B33" s="13"/>
      <c r="C33" s="15"/>
      <c r="D33" s="13"/>
      <c r="E33" s="15"/>
      <c r="F33" s="13"/>
      <c r="G33" s="15"/>
      <c r="H33" s="13"/>
      <c r="I33" s="15"/>
      <c r="J33" s="13"/>
      <c r="K33" s="14"/>
      <c r="L33" s="15"/>
      <c r="M33" s="13"/>
      <c r="N33" s="15"/>
      <c r="O33" s="14"/>
      <c r="P33" s="15"/>
    </row>
  </sheetData>
  <mergeCells count="5">
    <mergeCell ref="B2:P2"/>
    <mergeCell ref="B4:D4"/>
    <mergeCell ref="F4:H4"/>
    <mergeCell ref="J4:L4"/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Calculations</vt:lpstr>
      <vt:lpstr>Data</vt:lpstr>
      <vt:lpstr>mock-up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Andreas E</cp:lastModifiedBy>
  <dcterms:created xsi:type="dcterms:W3CDTF">2010-10-23T09:13:26Z</dcterms:created>
  <dcterms:modified xsi:type="dcterms:W3CDTF">2021-04-18T16:41:42Z</dcterms:modified>
</cp:coreProperties>
</file>