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9AD4F9C1-9A31-4FA7-9818-BA837E10E327}" xr6:coauthVersionLast="46" xr6:coauthVersionMax="46" xr10:uidLastSave="{00000000-0000-0000-0000-000000000000}"/>
  <bookViews>
    <workbookView xWindow="-120" yWindow="-120" windowWidth="29040" windowHeight="15840" activeTab="2" xr2:uid="{BA5C1451-325D-4F39-ADE2-8430F86CA5CA}"/>
  </bookViews>
  <sheets>
    <sheet name="Data" sheetId="1" r:id="rId1"/>
    <sheet name="Analysis" sheetId="2" r:id="rId2"/>
    <sheet name="Scroll and Sort Table" sheetId="3" r:id="rId3"/>
  </sheets>
  <definedNames>
    <definedName name="order">Analysis!$B$4</definedName>
    <definedName name="scroll_position">Analysis!$B$3</definedName>
    <definedName name="selection">Analysis!$B$2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 l="1"/>
  <c r="B7" i="3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7" i="2"/>
  <c r="D7" i="2" s="1"/>
  <c r="C6" i="2"/>
  <c r="B4" i="1"/>
  <c r="H4" i="1" s="1"/>
  <c r="B5" i="1"/>
  <c r="B6" i="1"/>
  <c r="B7" i="1"/>
  <c r="B8" i="1"/>
  <c r="H8" i="1" s="1"/>
  <c r="B9" i="1"/>
  <c r="H9" i="1" s="1"/>
  <c r="B10" i="1"/>
  <c r="B11" i="1"/>
  <c r="B12" i="1"/>
  <c r="H12" i="1" s="1"/>
  <c r="B13" i="1"/>
  <c r="H13" i="1" s="1"/>
  <c r="B14" i="1"/>
  <c r="B15" i="1"/>
  <c r="H15" i="1" s="1"/>
  <c r="B16" i="1"/>
  <c r="H16" i="1" s="1"/>
  <c r="B17" i="1"/>
  <c r="B18" i="1"/>
  <c r="B19" i="1"/>
  <c r="B20" i="1"/>
  <c r="H20" i="1" s="1"/>
  <c r="B21" i="1"/>
  <c r="H21" i="1" s="1"/>
  <c r="B22" i="1"/>
  <c r="B23" i="1"/>
  <c r="B24" i="1"/>
  <c r="H24" i="1" s="1"/>
  <c r="B25" i="1"/>
  <c r="H25" i="1" s="1"/>
  <c r="B26" i="1"/>
  <c r="B3" i="1"/>
  <c r="H3" i="1" s="1"/>
  <c r="H26" i="1"/>
  <c r="H23" i="1"/>
  <c r="H22" i="1"/>
  <c r="H19" i="1"/>
  <c r="H18" i="1"/>
  <c r="H17" i="1"/>
  <c r="H14" i="1"/>
  <c r="H11" i="1"/>
  <c r="H10" i="1"/>
  <c r="H7" i="1"/>
  <c r="H6" i="1"/>
  <c r="H5" i="1"/>
  <c r="B8" i="3" l="1"/>
  <c r="E28" i="2"/>
  <c r="E29" i="2"/>
  <c r="E30" i="2"/>
  <c r="E26" i="2"/>
  <c r="E22" i="2"/>
  <c r="E18" i="2"/>
  <c r="E14" i="2"/>
  <c r="E10" i="2"/>
  <c r="E25" i="2"/>
  <c r="E21" i="2"/>
  <c r="E17" i="2"/>
  <c r="E13" i="2"/>
  <c r="E9" i="2"/>
  <c r="E24" i="2"/>
  <c r="E20" i="2"/>
  <c r="E16" i="2"/>
  <c r="E12" i="2"/>
  <c r="E8" i="2"/>
  <c r="E27" i="2"/>
  <c r="E23" i="2"/>
  <c r="E19" i="2"/>
  <c r="E15" i="2"/>
  <c r="E11" i="2"/>
  <c r="E7" i="2"/>
  <c r="B9" i="3" l="1"/>
  <c r="G8" i="2"/>
  <c r="G12" i="2"/>
  <c r="G16" i="2"/>
  <c r="G20" i="2"/>
  <c r="G24" i="2"/>
  <c r="G28" i="2"/>
  <c r="G19" i="2"/>
  <c r="G9" i="2"/>
  <c r="G13" i="2"/>
  <c r="G17" i="2"/>
  <c r="G21" i="2"/>
  <c r="G25" i="2"/>
  <c r="G29" i="2"/>
  <c r="G27" i="2"/>
  <c r="G10" i="2"/>
  <c r="C8" i="3" s="1"/>
  <c r="G14" i="2"/>
  <c r="G18" i="2"/>
  <c r="G22" i="2"/>
  <c r="G26" i="2"/>
  <c r="G30" i="2"/>
  <c r="G7" i="2"/>
  <c r="G11" i="2"/>
  <c r="G15" i="2"/>
  <c r="G23" i="2"/>
  <c r="C5" i="3" l="1"/>
  <c r="C6" i="3"/>
  <c r="C7" i="3"/>
  <c r="C9" i="3"/>
  <c r="B10" i="3"/>
  <c r="I11" i="2"/>
  <c r="M11" i="2"/>
  <c r="Q11" i="2"/>
  <c r="J11" i="2"/>
  <c r="N11" i="2"/>
  <c r="K11" i="2"/>
  <c r="O11" i="2"/>
  <c r="L11" i="2"/>
  <c r="P11" i="2"/>
  <c r="H11" i="2"/>
  <c r="L28" i="2"/>
  <c r="P28" i="2"/>
  <c r="I28" i="2"/>
  <c r="M28" i="2"/>
  <c r="Q28" i="2"/>
  <c r="J28" i="2"/>
  <c r="N28" i="2"/>
  <c r="K28" i="2"/>
  <c r="O28" i="2"/>
  <c r="H28" i="2"/>
  <c r="I7" i="2"/>
  <c r="M7" i="2"/>
  <c r="Q7" i="2"/>
  <c r="J7" i="2"/>
  <c r="N7" i="2"/>
  <c r="K7" i="2"/>
  <c r="O7" i="2"/>
  <c r="L7" i="2"/>
  <c r="P7" i="2"/>
  <c r="I23" i="2"/>
  <c r="M23" i="2"/>
  <c r="Q23" i="2"/>
  <c r="J23" i="2"/>
  <c r="N23" i="2"/>
  <c r="K23" i="2"/>
  <c r="O23" i="2"/>
  <c r="L23" i="2"/>
  <c r="P23" i="2"/>
  <c r="H23" i="2"/>
  <c r="J30" i="2"/>
  <c r="N30" i="2"/>
  <c r="K30" i="2"/>
  <c r="O30" i="2"/>
  <c r="L30" i="2"/>
  <c r="P30" i="2"/>
  <c r="H30" i="2"/>
  <c r="I30" i="2"/>
  <c r="M30" i="2"/>
  <c r="Q30" i="2"/>
  <c r="J14" i="2"/>
  <c r="N14" i="2"/>
  <c r="K14" i="2"/>
  <c r="O14" i="2"/>
  <c r="L14" i="2"/>
  <c r="P14" i="2"/>
  <c r="H14" i="2"/>
  <c r="I14" i="2"/>
  <c r="M14" i="2"/>
  <c r="Q14" i="2"/>
  <c r="K25" i="2"/>
  <c r="O25" i="2"/>
  <c r="L25" i="2"/>
  <c r="P25" i="2"/>
  <c r="H25" i="2"/>
  <c r="I25" i="2"/>
  <c r="M25" i="2"/>
  <c r="Q25" i="2"/>
  <c r="J25" i="2"/>
  <c r="N25" i="2"/>
  <c r="K9" i="2"/>
  <c r="O9" i="2"/>
  <c r="L9" i="2"/>
  <c r="P9" i="2"/>
  <c r="H9" i="2"/>
  <c r="I9" i="2"/>
  <c r="F7" i="3" s="1"/>
  <c r="M9" i="2"/>
  <c r="Q9" i="2"/>
  <c r="J9" i="2"/>
  <c r="N9" i="2"/>
  <c r="K7" i="3" s="1"/>
  <c r="L20" i="2"/>
  <c r="P20" i="2"/>
  <c r="H20" i="2"/>
  <c r="I20" i="2"/>
  <c r="M20" i="2"/>
  <c r="Q20" i="2"/>
  <c r="J20" i="2"/>
  <c r="N20" i="2"/>
  <c r="K20" i="2"/>
  <c r="O20" i="2"/>
  <c r="J22" i="2"/>
  <c r="N22" i="2"/>
  <c r="K22" i="2"/>
  <c r="O22" i="2"/>
  <c r="L22" i="2"/>
  <c r="P22" i="2"/>
  <c r="H22" i="2"/>
  <c r="I22" i="2"/>
  <c r="M22" i="2"/>
  <c r="Q22" i="2"/>
  <c r="K17" i="2"/>
  <c r="O17" i="2"/>
  <c r="L17" i="2"/>
  <c r="P17" i="2"/>
  <c r="H17" i="2"/>
  <c r="I17" i="2"/>
  <c r="M17" i="2"/>
  <c r="Q17" i="2"/>
  <c r="J17" i="2"/>
  <c r="N17" i="2"/>
  <c r="I15" i="2"/>
  <c r="M15" i="2"/>
  <c r="Q15" i="2"/>
  <c r="J15" i="2"/>
  <c r="N15" i="2"/>
  <c r="K15" i="2"/>
  <c r="O15" i="2"/>
  <c r="L15" i="2"/>
  <c r="P15" i="2"/>
  <c r="H15" i="2"/>
  <c r="J26" i="2"/>
  <c r="N26" i="2"/>
  <c r="K26" i="2"/>
  <c r="O26" i="2"/>
  <c r="L26" i="2"/>
  <c r="P26" i="2"/>
  <c r="H26" i="2"/>
  <c r="I26" i="2"/>
  <c r="M26" i="2"/>
  <c r="Q26" i="2"/>
  <c r="J10" i="2"/>
  <c r="N10" i="2"/>
  <c r="K10" i="2"/>
  <c r="O10" i="2"/>
  <c r="L10" i="2"/>
  <c r="P10" i="2"/>
  <c r="H10" i="2"/>
  <c r="I10" i="2"/>
  <c r="M10" i="2"/>
  <c r="Q10" i="2"/>
  <c r="K21" i="2"/>
  <c r="O21" i="2"/>
  <c r="L21" i="2"/>
  <c r="P21" i="2"/>
  <c r="H21" i="2"/>
  <c r="I21" i="2"/>
  <c r="M21" i="2"/>
  <c r="Q21" i="2"/>
  <c r="J21" i="2"/>
  <c r="N21" i="2"/>
  <c r="I19" i="2"/>
  <c r="M19" i="2"/>
  <c r="Q19" i="2"/>
  <c r="J19" i="2"/>
  <c r="N19" i="2"/>
  <c r="K19" i="2"/>
  <c r="O19" i="2"/>
  <c r="L19" i="2"/>
  <c r="P19" i="2"/>
  <c r="H19" i="2"/>
  <c r="L16" i="2"/>
  <c r="P16" i="2"/>
  <c r="H16" i="2"/>
  <c r="I16" i="2"/>
  <c r="M16" i="2"/>
  <c r="Q16" i="2"/>
  <c r="J16" i="2"/>
  <c r="N16" i="2"/>
  <c r="K16" i="2"/>
  <c r="O16" i="2"/>
  <c r="I27" i="2"/>
  <c r="M27" i="2"/>
  <c r="Q27" i="2"/>
  <c r="J27" i="2"/>
  <c r="N27" i="2"/>
  <c r="K27" i="2"/>
  <c r="O27" i="2"/>
  <c r="L27" i="2"/>
  <c r="P27" i="2"/>
  <c r="H27" i="2"/>
  <c r="L12" i="2"/>
  <c r="P12" i="2"/>
  <c r="H12" i="2"/>
  <c r="I12" i="2"/>
  <c r="M12" i="2"/>
  <c r="Q12" i="2"/>
  <c r="J12" i="2"/>
  <c r="N12" i="2"/>
  <c r="K12" i="2"/>
  <c r="O12" i="2"/>
  <c r="J18" i="2"/>
  <c r="N18" i="2"/>
  <c r="K18" i="2"/>
  <c r="O18" i="2"/>
  <c r="L18" i="2"/>
  <c r="P18" i="2"/>
  <c r="H18" i="2"/>
  <c r="I18" i="2"/>
  <c r="M18" i="2"/>
  <c r="Q18" i="2"/>
  <c r="K29" i="2"/>
  <c r="O29" i="2"/>
  <c r="L29" i="2"/>
  <c r="P29" i="2"/>
  <c r="H29" i="2"/>
  <c r="I29" i="2"/>
  <c r="M29" i="2"/>
  <c r="Q29" i="2"/>
  <c r="J29" i="2"/>
  <c r="N29" i="2"/>
  <c r="K13" i="2"/>
  <c r="O13" i="2"/>
  <c r="L13" i="2"/>
  <c r="P13" i="2"/>
  <c r="H13" i="2"/>
  <c r="I13" i="2"/>
  <c r="M13" i="2"/>
  <c r="Q13" i="2"/>
  <c r="J13" i="2"/>
  <c r="N13" i="2"/>
  <c r="L24" i="2"/>
  <c r="P24" i="2"/>
  <c r="H24" i="2"/>
  <c r="I24" i="2"/>
  <c r="M24" i="2"/>
  <c r="Q24" i="2"/>
  <c r="J24" i="2"/>
  <c r="N24" i="2"/>
  <c r="K24" i="2"/>
  <c r="O24" i="2"/>
  <c r="L8" i="2"/>
  <c r="I6" i="3" s="1"/>
  <c r="P8" i="2"/>
  <c r="M6" i="3" s="1"/>
  <c r="H8" i="2"/>
  <c r="E6" i="3" s="1"/>
  <c r="I8" i="2"/>
  <c r="F6" i="3" s="1"/>
  <c r="M8" i="2"/>
  <c r="J6" i="3" s="1"/>
  <c r="Q8" i="2"/>
  <c r="N6" i="3" s="1"/>
  <c r="J8" i="2"/>
  <c r="N8" i="2"/>
  <c r="K8" i="2"/>
  <c r="O8" i="2"/>
  <c r="L6" i="3" s="1"/>
  <c r="H7" i="2"/>
  <c r="E5" i="3" s="1"/>
  <c r="I7" i="3" l="1"/>
  <c r="M7" i="3"/>
  <c r="G6" i="3"/>
  <c r="G7" i="3"/>
  <c r="E7" i="3"/>
  <c r="H7" i="3"/>
  <c r="K6" i="3"/>
  <c r="E8" i="3"/>
  <c r="J7" i="3"/>
  <c r="I5" i="3"/>
  <c r="I9" i="3"/>
  <c r="G5" i="3"/>
  <c r="G9" i="3"/>
  <c r="N8" i="3"/>
  <c r="M8" i="3"/>
  <c r="K8" i="3"/>
  <c r="L7" i="3"/>
  <c r="L5" i="3"/>
  <c r="N5" i="3"/>
  <c r="L9" i="3"/>
  <c r="N9" i="3"/>
  <c r="H6" i="3"/>
  <c r="J8" i="3"/>
  <c r="I8" i="3"/>
  <c r="G8" i="3"/>
  <c r="H5" i="3"/>
  <c r="J5" i="3"/>
  <c r="E9" i="3"/>
  <c r="H9" i="3"/>
  <c r="J9" i="3"/>
  <c r="H8" i="3"/>
  <c r="F8" i="3"/>
  <c r="L8" i="3"/>
  <c r="N7" i="3"/>
  <c r="M5" i="3"/>
  <c r="K5" i="3"/>
  <c r="F5" i="3"/>
  <c r="M9" i="3"/>
  <c r="K9" i="3"/>
  <c r="F9" i="3"/>
  <c r="I10" i="3"/>
  <c r="M10" i="3"/>
  <c r="E10" i="3"/>
  <c r="C10" i="3"/>
  <c r="H10" i="3"/>
  <c r="F10" i="3"/>
  <c r="J10" i="3"/>
  <c r="N10" i="3"/>
  <c r="G10" i="3"/>
  <c r="K10" i="3"/>
  <c r="L10" i="3"/>
  <c r="B11" i="3"/>
  <c r="H11" i="3" l="1"/>
  <c r="L11" i="3"/>
  <c r="I11" i="3"/>
  <c r="M11" i="3"/>
  <c r="E11" i="3"/>
  <c r="C11" i="3"/>
  <c r="F11" i="3"/>
  <c r="J11" i="3"/>
  <c r="N11" i="3"/>
  <c r="G11" i="3"/>
  <c r="K11" i="3"/>
  <c r="B12" i="3"/>
  <c r="G12" i="3" l="1"/>
  <c r="K12" i="3"/>
  <c r="E12" i="3"/>
  <c r="C12" i="3"/>
  <c r="H12" i="3"/>
  <c r="L12" i="3"/>
  <c r="I12" i="3"/>
  <c r="M12" i="3"/>
  <c r="N12" i="3"/>
  <c r="J12" i="3"/>
  <c r="F12" i="3"/>
  <c r="B13" i="3"/>
  <c r="F13" i="3" l="1"/>
  <c r="J13" i="3"/>
  <c r="N13" i="3"/>
  <c r="G13" i="3"/>
  <c r="K13" i="3"/>
  <c r="H13" i="3"/>
  <c r="L13" i="3"/>
  <c r="C13" i="3"/>
  <c r="I13" i="3"/>
  <c r="M13" i="3"/>
  <c r="E13" i="3"/>
  <c r="B14" i="3"/>
  <c r="I14" i="3" l="1"/>
  <c r="M14" i="3"/>
  <c r="E14" i="3"/>
  <c r="C14" i="3"/>
  <c r="F14" i="3"/>
  <c r="J14" i="3"/>
  <c r="N14" i="3"/>
  <c r="G14" i="3"/>
  <c r="K14" i="3"/>
  <c r="L14" i="3"/>
  <c r="H14" i="3"/>
</calcChain>
</file>

<file path=xl/sharedStrings.xml><?xml version="1.0" encoding="utf-8"?>
<sst xmlns="http://schemas.openxmlformats.org/spreadsheetml/2006/main" count="43" uniqueCount="21">
  <si>
    <t>Month</t>
  </si>
  <si>
    <t>Student Purchases</t>
  </si>
  <si>
    <t>Udemy Organic</t>
  </si>
  <si>
    <t>My Promotions</t>
  </si>
  <si>
    <t>Ad Program</t>
  </si>
  <si>
    <t>Other</t>
  </si>
  <si>
    <t>Refunds</t>
  </si>
  <si>
    <t>Revenue</t>
  </si>
  <si>
    <t>Students</t>
  </si>
  <si>
    <t>YouTube Subscribers</t>
  </si>
  <si>
    <t>Website Unique visitors</t>
  </si>
  <si>
    <t>Sort by Selection</t>
  </si>
  <si>
    <t>Scroll Position</t>
  </si>
  <si>
    <t>Order</t>
  </si>
  <si>
    <t>Unique Value</t>
  </si>
  <si>
    <t>Rank</t>
  </si>
  <si>
    <t>Sorted Data</t>
  </si>
  <si>
    <t>Ascending</t>
  </si>
  <si>
    <t>Descending</t>
  </si>
  <si>
    <t>Form Controls</t>
  </si>
  <si>
    <t>Descending=1, Ascending=2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</si>
</sst>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7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left"/>
    </xf>
    <xf numFmtId="17" fontId="3" fillId="0" borderId="2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" fontId="3" fillId="0" borderId="7" xfId="0" applyNumberFormat="1" applyFont="1" applyBorder="1" applyAlignment="1">
      <alignment horizontal="left"/>
    </xf>
    <xf numFmtId="0" fontId="3" fillId="0" borderId="8" xfId="0" applyFont="1" applyBorder="1"/>
    <xf numFmtId="0" fontId="0" fillId="0" borderId="1" xfId="0" applyBorder="1"/>
    <xf numFmtId="17" fontId="0" fillId="0" borderId="1" xfId="0" applyNumberFormat="1" applyBorder="1"/>
    <xf numFmtId="1" fontId="0" fillId="0" borderId="1" xfId="0" applyNumberFormat="1" applyBorder="1"/>
    <xf numFmtId="0" fontId="3" fillId="0" borderId="3" xfId="0" applyNumberFormat="1" applyFont="1" applyBorder="1"/>
    <xf numFmtId="0" fontId="3" fillId="0" borderId="9" xfId="0" applyNumberFormat="1" applyFont="1" applyBorder="1"/>
    <xf numFmtId="17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17" fontId="0" fillId="0" borderId="0" xfId="0" applyNumberFormat="1" applyBorder="1"/>
    <xf numFmtId="17" fontId="0" fillId="0" borderId="16" xfId="0" applyNumberFormat="1" applyBorder="1"/>
    <xf numFmtId="0" fontId="0" fillId="0" borderId="19" xfId="0" applyBorder="1"/>
    <xf numFmtId="0" fontId="0" fillId="0" borderId="20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8" xfId="0" applyFont="1" applyFill="1" applyBorder="1"/>
    <xf numFmtId="0" fontId="4" fillId="2" borderId="13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4" fillId="2" borderId="13" xfId="0" applyFont="1" applyFill="1" applyBorder="1"/>
    <xf numFmtId="0" fontId="4" fillId="2" borderId="19" xfId="0" applyFont="1" applyFill="1" applyBorder="1"/>
    <xf numFmtId="0" fontId="4" fillId="2" borderId="0" xfId="0" applyFont="1" applyFill="1" applyBorder="1"/>
    <xf numFmtId="0" fontId="4" fillId="2" borderId="15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5" xfId="0" applyFont="1" applyFill="1" applyBorder="1"/>
    <xf numFmtId="0" fontId="1" fillId="2" borderId="20" xfId="0" applyFont="1" applyFill="1" applyBorder="1"/>
    <xf numFmtId="0" fontId="1" fillId="2" borderId="16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Analysis!$B$3" max="15" min="1" page="10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Analysis!$B$4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Analysis!$B$2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66675</xdr:rowOff>
        </xdr:from>
        <xdr:to>
          <xdr:col>3</xdr:col>
          <xdr:colOff>504825</xdr:colOff>
          <xdr:row>13</xdr:row>
          <xdr:rowOff>152400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2</xdr:row>
          <xdr:rowOff>200025</xdr:rowOff>
        </xdr:from>
        <xdr:to>
          <xdr:col>3</xdr:col>
          <xdr:colOff>542925</xdr:colOff>
          <xdr:row>3</xdr:row>
          <xdr:rowOff>200025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</xdr:row>
          <xdr:rowOff>180975</xdr:rowOff>
        </xdr:from>
        <xdr:to>
          <xdr:col>3</xdr:col>
          <xdr:colOff>466725</xdr:colOff>
          <xdr:row>2</xdr:row>
          <xdr:rowOff>209550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19050</xdr:rowOff>
        </xdr:from>
        <xdr:to>
          <xdr:col>3</xdr:col>
          <xdr:colOff>638175</xdr:colOff>
          <xdr:row>4</xdr:row>
          <xdr:rowOff>0</xdr:rowOff>
        </xdr:to>
        <xdr:sp macro="" textlink="">
          <xdr:nvSpPr>
            <xdr:cNvPr id="3076" name="Group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</xdr:row>
          <xdr:rowOff>200025</xdr:rowOff>
        </xdr:from>
        <xdr:to>
          <xdr:col>4</xdr:col>
          <xdr:colOff>771525</xdr:colOff>
          <xdr:row>3</xdr:row>
          <xdr:rowOff>219075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</xdr:row>
          <xdr:rowOff>200025</xdr:rowOff>
        </xdr:from>
        <xdr:to>
          <xdr:col>5</xdr:col>
          <xdr:colOff>695325</xdr:colOff>
          <xdr:row>3</xdr:row>
          <xdr:rowOff>209550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2</xdr:row>
          <xdr:rowOff>200025</xdr:rowOff>
        </xdr:from>
        <xdr:to>
          <xdr:col>6</xdr:col>
          <xdr:colOff>714375</xdr:colOff>
          <xdr:row>3</xdr:row>
          <xdr:rowOff>209550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2</xdr:row>
          <xdr:rowOff>209550</xdr:rowOff>
        </xdr:from>
        <xdr:to>
          <xdr:col>7</xdr:col>
          <xdr:colOff>581025</xdr:colOff>
          <xdr:row>3</xdr:row>
          <xdr:rowOff>200025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190500</xdr:rowOff>
        </xdr:from>
        <xdr:to>
          <xdr:col>8</xdr:col>
          <xdr:colOff>333375</xdr:colOff>
          <xdr:row>3</xdr:row>
          <xdr:rowOff>219075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209550</xdr:rowOff>
        </xdr:from>
        <xdr:to>
          <xdr:col>9</xdr:col>
          <xdr:colOff>438150</xdr:colOff>
          <xdr:row>3</xdr:row>
          <xdr:rowOff>209550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2</xdr:row>
          <xdr:rowOff>209550</xdr:rowOff>
        </xdr:from>
        <xdr:to>
          <xdr:col>10</xdr:col>
          <xdr:colOff>457200</xdr:colOff>
          <xdr:row>3</xdr:row>
          <xdr:rowOff>209550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3</xdr:row>
          <xdr:rowOff>9525</xdr:rowOff>
        </xdr:from>
        <xdr:to>
          <xdr:col>11</xdr:col>
          <xdr:colOff>447675</xdr:colOff>
          <xdr:row>3</xdr:row>
          <xdr:rowOff>190500</xdr:rowOff>
        </xdr:to>
        <xdr:sp macro="" textlink=""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495300</xdr:colOff>
          <xdr:row>2</xdr:row>
          <xdr:rowOff>200025</xdr:rowOff>
        </xdr:from>
        <xdr:to>
          <xdr:col>12</xdr:col>
          <xdr:colOff>904875</xdr:colOff>
          <xdr:row>3</xdr:row>
          <xdr:rowOff>219075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571500</xdr:colOff>
          <xdr:row>2</xdr:row>
          <xdr:rowOff>200025</xdr:rowOff>
        </xdr:from>
        <xdr:to>
          <xdr:col>13</xdr:col>
          <xdr:colOff>914400</xdr:colOff>
          <xdr:row>3</xdr:row>
          <xdr:rowOff>219075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19050</xdr:rowOff>
        </xdr:from>
        <xdr:to>
          <xdr:col>13</xdr:col>
          <xdr:colOff>1495425</xdr:colOff>
          <xdr:row>3</xdr:row>
          <xdr:rowOff>238125</xdr:rowOff>
        </xdr:to>
        <xdr:sp macro="" textlink="">
          <xdr:nvSpPr>
            <xdr:cNvPr id="3087" name="Group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67390-7980-40E1-B8E0-D425CD25C237}" name="Table1" displayName="Table1" ref="A2:K26" totalsRowShown="0" headerRowDxfId="25" dataDxfId="23" headerRowBorderDxfId="24" tableBorderDxfId="22" totalsRowBorderDxfId="21">
  <autoFilter ref="A2:K26" xr:uid="{78FB4075-8F73-4BAF-AED3-840229A0809B}"/>
  <tableColumns count="11">
    <tableColumn id="1" xr3:uid="{E1760400-E0E6-47C5-B599-FFC1A6BC4387}" name="Month" dataDxfId="20"/>
    <tableColumn id="2" xr3:uid="{15E20093-CED5-46AB-885B-3E23FB881ACA}" name="Student Purchases" dataDxfId="19">
      <calculatedColumnFormula>SUM(C3:G3)</calculatedColumnFormula>
    </tableColumn>
    <tableColumn id="3" xr3:uid="{00D0B9FD-D90F-4A65-B903-053E66C3D6EF}" name="Udemy Organic" dataDxfId="18"/>
    <tableColumn id="4" xr3:uid="{839F2FE5-278E-41A8-AD58-2B260387E939}" name="My Promotions" dataDxfId="17"/>
    <tableColumn id="5" xr3:uid="{E31DDF97-4A69-4B8E-8A57-41BD9C3F3E78}" name="Ad Program" dataDxfId="16"/>
    <tableColumn id="6" xr3:uid="{31DE73B3-B4AA-4F95-AC5F-DBEF499D0A6A}" name="Other" dataDxfId="15"/>
    <tableColumn id="7" xr3:uid="{64C69B2E-A329-4F8B-9EAE-C0434F9A655A}" name="Refunds" dataDxfId="14"/>
    <tableColumn id="8" xr3:uid="{2B8D9C17-DD36-48B3-97B4-784995A90F28}" name="Revenue" dataDxfId="13">
      <calculatedColumnFormula>B3-G3</calculatedColumnFormula>
    </tableColumn>
    <tableColumn id="9" xr3:uid="{1E1EE520-B6C3-49A7-99F0-434AE6219DA3}" name="Students" dataDxfId="12"/>
    <tableColumn id="10" xr3:uid="{31ED6AA9-3BE5-440B-A4D5-13B97F64B4FC}" name="YouTube Subscribers" dataDxfId="11"/>
    <tableColumn id="11" xr3:uid="{A3F1BBC6-5E69-468E-A962-49436A90A31C}" name="Website Unique visitors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319C-B7C0-4D89-A93F-234C9EC4012A}">
  <dimension ref="A2:K26"/>
  <sheetViews>
    <sheetView showGridLines="0" zoomScaleNormal="100" workbookViewId="0">
      <selection activeCell="M9" sqref="M9"/>
    </sheetView>
  </sheetViews>
  <sheetFormatPr defaultRowHeight="15" x14ac:dyDescent="0.25"/>
  <cols>
    <col min="1" max="1" width="9.140625" style="5"/>
    <col min="2" max="2" width="16" customWidth="1"/>
    <col min="3" max="3" width="13.42578125" customWidth="1"/>
    <col min="4" max="4" width="12.140625" customWidth="1"/>
    <col min="5" max="5" width="9.140625" customWidth="1"/>
    <col min="6" max="6" width="10" customWidth="1"/>
    <col min="7" max="7" width="10.42578125" customWidth="1"/>
    <col min="8" max="9" width="11" customWidth="1"/>
    <col min="10" max="10" width="18.28515625" customWidth="1"/>
    <col min="11" max="11" width="17.7109375" customWidth="1"/>
  </cols>
  <sheetData>
    <row r="2" spans="1:11" s="2" customFormat="1" ht="30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9" t="s">
        <v>10</v>
      </c>
    </row>
    <row r="3" spans="1:11" x14ac:dyDescent="0.25">
      <c r="A3" s="6">
        <v>42370</v>
      </c>
      <c r="B3" s="4">
        <f>SUM(C3:G3)</f>
        <v>1498</v>
      </c>
      <c r="C3" s="4">
        <v>1041</v>
      </c>
      <c r="D3" s="4">
        <v>284</v>
      </c>
      <c r="E3" s="4">
        <v>90</v>
      </c>
      <c r="F3" s="4">
        <v>45</v>
      </c>
      <c r="G3" s="4">
        <v>38</v>
      </c>
      <c r="H3" s="4">
        <f t="shared" ref="H3:H26" si="0">B3-G3</f>
        <v>1460</v>
      </c>
      <c r="I3" s="4">
        <v>77</v>
      </c>
      <c r="J3" s="4">
        <v>151</v>
      </c>
      <c r="K3" s="15">
        <v>1286</v>
      </c>
    </row>
    <row r="4" spans="1:11" x14ac:dyDescent="0.25">
      <c r="A4" s="6">
        <v>42401</v>
      </c>
      <c r="B4" s="4">
        <f t="shared" ref="B4:B26" si="1">SUM(C4:G4)</f>
        <v>1515</v>
      </c>
      <c r="C4" s="4">
        <v>1196</v>
      </c>
      <c r="D4" s="4">
        <v>143</v>
      </c>
      <c r="E4" s="4">
        <v>62</v>
      </c>
      <c r="F4" s="4">
        <v>90</v>
      </c>
      <c r="G4" s="4">
        <v>24</v>
      </c>
      <c r="H4" s="4">
        <f t="shared" si="0"/>
        <v>1491</v>
      </c>
      <c r="I4" s="4">
        <v>119</v>
      </c>
      <c r="J4" s="4">
        <v>178</v>
      </c>
      <c r="K4" s="15">
        <v>1245</v>
      </c>
    </row>
    <row r="5" spans="1:11" x14ac:dyDescent="0.25">
      <c r="A5" s="6">
        <v>42430</v>
      </c>
      <c r="B5" s="4">
        <f t="shared" si="1"/>
        <v>1125</v>
      </c>
      <c r="C5" s="4">
        <v>769</v>
      </c>
      <c r="D5" s="4">
        <v>158</v>
      </c>
      <c r="E5" s="4">
        <v>81</v>
      </c>
      <c r="F5" s="4">
        <v>74</v>
      </c>
      <c r="G5" s="4">
        <v>43</v>
      </c>
      <c r="H5" s="4">
        <f t="shared" si="0"/>
        <v>1082</v>
      </c>
      <c r="I5" s="4">
        <v>110</v>
      </c>
      <c r="J5" s="4">
        <v>122</v>
      </c>
      <c r="K5" s="15">
        <v>1573</v>
      </c>
    </row>
    <row r="6" spans="1:11" x14ac:dyDescent="0.25">
      <c r="A6" s="6">
        <v>42461</v>
      </c>
      <c r="B6" s="4">
        <f t="shared" si="1"/>
        <v>1529</v>
      </c>
      <c r="C6" s="4">
        <v>1232</v>
      </c>
      <c r="D6" s="4">
        <v>113</v>
      </c>
      <c r="E6" s="4">
        <v>77</v>
      </c>
      <c r="F6" s="4">
        <v>75</v>
      </c>
      <c r="G6" s="4">
        <v>32</v>
      </c>
      <c r="H6" s="4">
        <f t="shared" si="0"/>
        <v>1497</v>
      </c>
      <c r="I6" s="4">
        <v>117</v>
      </c>
      <c r="J6" s="4">
        <v>130</v>
      </c>
      <c r="K6" s="15">
        <v>1279</v>
      </c>
    </row>
    <row r="7" spans="1:11" x14ac:dyDescent="0.25">
      <c r="A7" s="6">
        <v>42491</v>
      </c>
      <c r="B7" s="4">
        <f t="shared" si="1"/>
        <v>1228</v>
      </c>
      <c r="C7" s="4">
        <v>821</v>
      </c>
      <c r="D7" s="4">
        <v>225</v>
      </c>
      <c r="E7" s="4">
        <v>102</v>
      </c>
      <c r="F7" s="4">
        <v>62</v>
      </c>
      <c r="G7" s="4">
        <v>18</v>
      </c>
      <c r="H7" s="4">
        <f t="shared" si="0"/>
        <v>1210</v>
      </c>
      <c r="I7" s="4">
        <v>58</v>
      </c>
      <c r="J7" s="4">
        <v>121</v>
      </c>
      <c r="K7" s="15">
        <v>1961</v>
      </c>
    </row>
    <row r="8" spans="1:11" x14ac:dyDescent="0.25">
      <c r="A8" s="6">
        <v>42522</v>
      </c>
      <c r="B8" s="4">
        <f t="shared" si="1"/>
        <v>1509</v>
      </c>
      <c r="C8" s="4">
        <v>1039</v>
      </c>
      <c r="D8" s="4">
        <v>269</v>
      </c>
      <c r="E8" s="4">
        <v>116</v>
      </c>
      <c r="F8" s="4">
        <v>58</v>
      </c>
      <c r="G8" s="4">
        <v>27</v>
      </c>
      <c r="H8" s="4">
        <f t="shared" si="0"/>
        <v>1482</v>
      </c>
      <c r="I8" s="4">
        <v>83</v>
      </c>
      <c r="J8" s="4">
        <v>96</v>
      </c>
      <c r="K8" s="15">
        <v>1437</v>
      </c>
    </row>
    <row r="9" spans="1:11" x14ac:dyDescent="0.25">
      <c r="A9" s="6">
        <v>42552</v>
      </c>
      <c r="B9" s="4">
        <f t="shared" si="1"/>
        <v>1753</v>
      </c>
      <c r="C9" s="4">
        <v>1300</v>
      </c>
      <c r="D9" s="4">
        <v>281</v>
      </c>
      <c r="E9" s="4">
        <v>63</v>
      </c>
      <c r="F9" s="4">
        <v>63</v>
      </c>
      <c r="G9" s="4">
        <v>46</v>
      </c>
      <c r="H9" s="4">
        <f t="shared" si="0"/>
        <v>1707</v>
      </c>
      <c r="I9" s="4">
        <v>132</v>
      </c>
      <c r="J9" s="4">
        <v>132</v>
      </c>
      <c r="K9" s="15">
        <v>1740</v>
      </c>
    </row>
    <row r="10" spans="1:11" x14ac:dyDescent="0.25">
      <c r="A10" s="6">
        <v>42583</v>
      </c>
      <c r="B10" s="4">
        <f t="shared" si="1"/>
        <v>1171</v>
      </c>
      <c r="C10" s="4">
        <v>830</v>
      </c>
      <c r="D10" s="4">
        <v>172</v>
      </c>
      <c r="E10" s="4">
        <v>59</v>
      </c>
      <c r="F10" s="4">
        <v>64</v>
      </c>
      <c r="G10" s="4">
        <v>46</v>
      </c>
      <c r="H10" s="4">
        <f t="shared" si="0"/>
        <v>1125</v>
      </c>
      <c r="I10" s="4">
        <v>133</v>
      </c>
      <c r="J10" s="4">
        <v>172</v>
      </c>
      <c r="K10" s="15">
        <v>1191</v>
      </c>
    </row>
    <row r="11" spans="1:11" x14ac:dyDescent="0.25">
      <c r="A11" s="6">
        <v>42614</v>
      </c>
      <c r="B11" s="4">
        <f t="shared" si="1"/>
        <v>1536</v>
      </c>
      <c r="C11" s="4">
        <v>1006</v>
      </c>
      <c r="D11" s="4">
        <v>350</v>
      </c>
      <c r="E11" s="4">
        <v>54</v>
      </c>
      <c r="F11" s="4">
        <v>82</v>
      </c>
      <c r="G11" s="4">
        <v>44</v>
      </c>
      <c r="H11" s="4">
        <f t="shared" si="0"/>
        <v>1492</v>
      </c>
      <c r="I11" s="4">
        <v>78</v>
      </c>
      <c r="J11" s="4">
        <v>148</v>
      </c>
      <c r="K11" s="15">
        <v>1974</v>
      </c>
    </row>
    <row r="12" spans="1:11" x14ac:dyDescent="0.25">
      <c r="A12" s="6">
        <v>42644</v>
      </c>
      <c r="B12" s="4">
        <f t="shared" si="1"/>
        <v>1489</v>
      </c>
      <c r="C12" s="4">
        <v>1025</v>
      </c>
      <c r="D12" s="4">
        <v>287</v>
      </c>
      <c r="E12" s="4">
        <v>60</v>
      </c>
      <c r="F12" s="4">
        <v>87</v>
      </c>
      <c r="G12" s="4">
        <v>30</v>
      </c>
      <c r="H12" s="4">
        <f t="shared" si="0"/>
        <v>1459</v>
      </c>
      <c r="I12" s="4">
        <v>133</v>
      </c>
      <c r="J12" s="4">
        <v>144</v>
      </c>
      <c r="K12" s="15">
        <v>1971</v>
      </c>
    </row>
    <row r="13" spans="1:11" x14ac:dyDescent="0.25">
      <c r="A13" s="6">
        <v>42675</v>
      </c>
      <c r="B13" s="4">
        <f t="shared" si="1"/>
        <v>1034</v>
      </c>
      <c r="C13" s="4">
        <v>771</v>
      </c>
      <c r="D13" s="4">
        <v>115</v>
      </c>
      <c r="E13" s="4">
        <v>53</v>
      </c>
      <c r="F13" s="4">
        <v>58</v>
      </c>
      <c r="G13" s="4">
        <v>37</v>
      </c>
      <c r="H13" s="4">
        <f t="shared" si="0"/>
        <v>997</v>
      </c>
      <c r="I13" s="4">
        <v>113</v>
      </c>
      <c r="J13" s="4">
        <v>168</v>
      </c>
      <c r="K13" s="15">
        <v>1375</v>
      </c>
    </row>
    <row r="14" spans="1:11" x14ac:dyDescent="0.25">
      <c r="A14" s="6">
        <v>42705</v>
      </c>
      <c r="B14" s="4">
        <f t="shared" si="1"/>
        <v>1449</v>
      </c>
      <c r="C14" s="4">
        <v>950</v>
      </c>
      <c r="D14" s="4">
        <v>332</v>
      </c>
      <c r="E14" s="4">
        <v>65</v>
      </c>
      <c r="F14" s="4">
        <v>63</v>
      </c>
      <c r="G14" s="4">
        <v>39</v>
      </c>
      <c r="H14" s="4">
        <f t="shared" si="0"/>
        <v>1410</v>
      </c>
      <c r="I14" s="4">
        <v>134</v>
      </c>
      <c r="J14" s="4">
        <v>131</v>
      </c>
      <c r="K14" s="15">
        <v>1587</v>
      </c>
    </row>
    <row r="15" spans="1:11" x14ac:dyDescent="0.25">
      <c r="A15" s="6">
        <v>42736</v>
      </c>
      <c r="B15" s="4">
        <f t="shared" si="1"/>
        <v>1571</v>
      </c>
      <c r="C15" s="4">
        <v>1146</v>
      </c>
      <c r="D15" s="4">
        <v>230</v>
      </c>
      <c r="E15" s="4">
        <v>112</v>
      </c>
      <c r="F15" s="4">
        <v>72</v>
      </c>
      <c r="G15" s="4">
        <v>11</v>
      </c>
      <c r="H15" s="4">
        <f t="shared" si="0"/>
        <v>1560</v>
      </c>
      <c r="I15" s="4">
        <v>110</v>
      </c>
      <c r="J15" s="4">
        <v>148</v>
      </c>
      <c r="K15" s="15">
        <v>1444</v>
      </c>
    </row>
    <row r="16" spans="1:11" x14ac:dyDescent="0.25">
      <c r="A16" s="6">
        <v>42767</v>
      </c>
      <c r="B16" s="4">
        <f t="shared" si="1"/>
        <v>1024</v>
      </c>
      <c r="C16" s="4">
        <v>732</v>
      </c>
      <c r="D16" s="4">
        <v>110</v>
      </c>
      <c r="E16" s="4">
        <v>92</v>
      </c>
      <c r="F16" s="4">
        <v>71</v>
      </c>
      <c r="G16" s="4">
        <v>19</v>
      </c>
      <c r="H16" s="4">
        <f t="shared" si="0"/>
        <v>1005</v>
      </c>
      <c r="I16" s="4">
        <v>139</v>
      </c>
      <c r="J16" s="4">
        <v>110</v>
      </c>
      <c r="K16" s="15">
        <v>1330</v>
      </c>
    </row>
    <row r="17" spans="1:11" x14ac:dyDescent="0.25">
      <c r="A17" s="6">
        <v>42795</v>
      </c>
      <c r="B17" s="4">
        <f t="shared" si="1"/>
        <v>1236</v>
      </c>
      <c r="C17" s="4">
        <v>828</v>
      </c>
      <c r="D17" s="4">
        <v>210</v>
      </c>
      <c r="E17" s="4">
        <v>82</v>
      </c>
      <c r="F17" s="4">
        <v>80</v>
      </c>
      <c r="G17" s="4">
        <v>36</v>
      </c>
      <c r="H17" s="4">
        <f t="shared" si="0"/>
        <v>1200</v>
      </c>
      <c r="I17" s="4">
        <v>125</v>
      </c>
      <c r="J17" s="4">
        <v>89</v>
      </c>
      <c r="K17" s="15">
        <v>1700</v>
      </c>
    </row>
    <row r="18" spans="1:11" x14ac:dyDescent="0.25">
      <c r="A18" s="6">
        <v>42826</v>
      </c>
      <c r="B18" s="4">
        <f t="shared" si="1"/>
        <v>1507</v>
      </c>
      <c r="C18" s="4">
        <v>1114</v>
      </c>
      <c r="D18" s="4">
        <v>230</v>
      </c>
      <c r="E18" s="4">
        <v>85</v>
      </c>
      <c r="F18" s="4">
        <v>63</v>
      </c>
      <c r="G18" s="4">
        <v>15</v>
      </c>
      <c r="H18" s="4">
        <f t="shared" si="0"/>
        <v>1492</v>
      </c>
      <c r="I18" s="4">
        <v>76</v>
      </c>
      <c r="J18" s="4">
        <v>117</v>
      </c>
      <c r="K18" s="15">
        <v>1708</v>
      </c>
    </row>
    <row r="19" spans="1:11" x14ac:dyDescent="0.25">
      <c r="A19" s="6">
        <v>42856</v>
      </c>
      <c r="B19" s="4">
        <f t="shared" si="1"/>
        <v>1262</v>
      </c>
      <c r="C19" s="4">
        <v>936</v>
      </c>
      <c r="D19" s="4">
        <v>172</v>
      </c>
      <c r="E19" s="4">
        <v>77</v>
      </c>
      <c r="F19" s="4">
        <v>67</v>
      </c>
      <c r="G19" s="4">
        <v>10</v>
      </c>
      <c r="H19" s="4">
        <f t="shared" si="0"/>
        <v>1252</v>
      </c>
      <c r="I19" s="4">
        <v>101</v>
      </c>
      <c r="J19" s="4">
        <v>107</v>
      </c>
      <c r="K19" s="15">
        <v>1036</v>
      </c>
    </row>
    <row r="20" spans="1:11" x14ac:dyDescent="0.25">
      <c r="A20" s="6">
        <v>42887</v>
      </c>
      <c r="B20" s="4">
        <f t="shared" si="1"/>
        <v>1382</v>
      </c>
      <c r="C20" s="4">
        <v>872</v>
      </c>
      <c r="D20" s="4">
        <v>309</v>
      </c>
      <c r="E20" s="4">
        <v>92</v>
      </c>
      <c r="F20" s="4">
        <v>69</v>
      </c>
      <c r="G20" s="4">
        <v>40</v>
      </c>
      <c r="H20" s="4">
        <f t="shared" si="0"/>
        <v>1342</v>
      </c>
      <c r="I20" s="4">
        <v>62</v>
      </c>
      <c r="J20" s="4">
        <v>138</v>
      </c>
      <c r="K20" s="15">
        <v>1818</v>
      </c>
    </row>
    <row r="21" spans="1:11" x14ac:dyDescent="0.25">
      <c r="A21" s="6">
        <v>42917</v>
      </c>
      <c r="B21" s="4">
        <f t="shared" si="1"/>
        <v>1381</v>
      </c>
      <c r="C21" s="4">
        <v>928</v>
      </c>
      <c r="D21" s="4">
        <v>275</v>
      </c>
      <c r="E21" s="4">
        <v>76</v>
      </c>
      <c r="F21" s="4">
        <v>52</v>
      </c>
      <c r="G21" s="4">
        <v>50</v>
      </c>
      <c r="H21" s="4">
        <f t="shared" si="0"/>
        <v>1331</v>
      </c>
      <c r="I21" s="4">
        <v>94</v>
      </c>
      <c r="J21" s="4">
        <v>116</v>
      </c>
      <c r="K21" s="15">
        <v>1873</v>
      </c>
    </row>
    <row r="22" spans="1:11" x14ac:dyDescent="0.25">
      <c r="A22" s="6">
        <v>42948</v>
      </c>
      <c r="B22" s="4">
        <f t="shared" si="1"/>
        <v>1427</v>
      </c>
      <c r="C22" s="4">
        <v>977</v>
      </c>
      <c r="D22" s="4">
        <v>226</v>
      </c>
      <c r="E22" s="4">
        <v>108</v>
      </c>
      <c r="F22" s="4">
        <v>88</v>
      </c>
      <c r="G22" s="4">
        <v>28</v>
      </c>
      <c r="H22" s="4">
        <f t="shared" si="0"/>
        <v>1399</v>
      </c>
      <c r="I22" s="4">
        <v>88</v>
      </c>
      <c r="J22" s="4">
        <v>125</v>
      </c>
      <c r="K22" s="15">
        <v>1716</v>
      </c>
    </row>
    <row r="23" spans="1:11" x14ac:dyDescent="0.25">
      <c r="A23" s="6">
        <v>42979</v>
      </c>
      <c r="B23" s="4">
        <f t="shared" si="1"/>
        <v>1297</v>
      </c>
      <c r="C23" s="4">
        <v>802</v>
      </c>
      <c r="D23" s="4">
        <v>280</v>
      </c>
      <c r="E23" s="4">
        <v>108</v>
      </c>
      <c r="F23" s="4">
        <v>82</v>
      </c>
      <c r="G23" s="4">
        <v>25</v>
      </c>
      <c r="H23" s="4">
        <f t="shared" si="0"/>
        <v>1272</v>
      </c>
      <c r="I23" s="4">
        <v>123</v>
      </c>
      <c r="J23" s="4">
        <v>108</v>
      </c>
      <c r="K23" s="15">
        <v>1405</v>
      </c>
    </row>
    <row r="24" spans="1:11" x14ac:dyDescent="0.25">
      <c r="A24" s="6">
        <v>43009</v>
      </c>
      <c r="B24" s="4">
        <f t="shared" si="1"/>
        <v>1079</v>
      </c>
      <c r="C24" s="4">
        <v>817</v>
      </c>
      <c r="D24" s="4">
        <v>120</v>
      </c>
      <c r="E24" s="4">
        <v>60</v>
      </c>
      <c r="F24" s="4">
        <v>52</v>
      </c>
      <c r="G24" s="4">
        <v>30</v>
      </c>
      <c r="H24" s="4">
        <f t="shared" si="0"/>
        <v>1049</v>
      </c>
      <c r="I24" s="4">
        <v>61</v>
      </c>
      <c r="J24" s="4">
        <v>142</v>
      </c>
      <c r="K24" s="15">
        <v>1518</v>
      </c>
    </row>
    <row r="25" spans="1:11" x14ac:dyDescent="0.25">
      <c r="A25" s="6">
        <v>43040</v>
      </c>
      <c r="B25" s="4">
        <f t="shared" si="1"/>
        <v>1174</v>
      </c>
      <c r="C25" s="4">
        <v>820</v>
      </c>
      <c r="D25" s="4">
        <v>158</v>
      </c>
      <c r="E25" s="4">
        <v>96</v>
      </c>
      <c r="F25" s="4">
        <v>83</v>
      </c>
      <c r="G25" s="4">
        <v>17</v>
      </c>
      <c r="H25" s="4">
        <f t="shared" si="0"/>
        <v>1157</v>
      </c>
      <c r="I25" s="4">
        <v>68</v>
      </c>
      <c r="J25" s="4">
        <v>179</v>
      </c>
      <c r="K25" s="15">
        <v>1637</v>
      </c>
    </row>
    <row r="26" spans="1:11" x14ac:dyDescent="0.25">
      <c r="A26" s="10">
        <v>43070</v>
      </c>
      <c r="B26" s="11">
        <f t="shared" si="1"/>
        <v>1619</v>
      </c>
      <c r="C26" s="11">
        <v>1258</v>
      </c>
      <c r="D26" s="11">
        <v>146</v>
      </c>
      <c r="E26" s="11">
        <v>118</v>
      </c>
      <c r="F26" s="11">
        <v>50</v>
      </c>
      <c r="G26" s="11">
        <v>47</v>
      </c>
      <c r="H26" s="11">
        <f t="shared" si="0"/>
        <v>1572</v>
      </c>
      <c r="I26" s="11">
        <v>103</v>
      </c>
      <c r="J26" s="11">
        <v>123</v>
      </c>
      <c r="K26" s="16">
        <v>1224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6F01-E218-4A7B-A3FB-A66ADF103B55}">
  <dimension ref="A1:Q30"/>
  <sheetViews>
    <sheetView showGridLines="0" workbookViewId="0">
      <selection activeCell="H7" sqref="H7"/>
    </sheetView>
  </sheetViews>
  <sheetFormatPr defaultRowHeight="15" x14ac:dyDescent="0.25"/>
  <cols>
    <col min="1" max="1" width="16" bestFit="1" customWidth="1"/>
    <col min="3" max="3" width="17.5703125" bestFit="1" customWidth="1"/>
    <col min="4" max="4" width="13.140625" bestFit="1" customWidth="1"/>
    <col min="7" max="7" width="13.28515625" bestFit="1" customWidth="1"/>
    <col min="8" max="8" width="19" customWidth="1"/>
    <col min="9" max="10" width="14.5703125" bestFit="1" customWidth="1"/>
    <col min="11" max="11" width="11.28515625" bestFit="1" customWidth="1"/>
    <col min="15" max="15" width="8.85546875" bestFit="1" customWidth="1"/>
    <col min="16" max="16" width="19.5703125" bestFit="1" customWidth="1"/>
    <col min="17" max="17" width="22.5703125" bestFit="1" customWidth="1"/>
  </cols>
  <sheetData>
    <row r="1" spans="1:17" x14ac:dyDescent="0.25">
      <c r="A1" s="43" t="s">
        <v>19</v>
      </c>
      <c r="B1" s="43"/>
    </row>
    <row r="2" spans="1:17" x14ac:dyDescent="0.25">
      <c r="A2" t="s">
        <v>11</v>
      </c>
      <c r="B2">
        <v>2</v>
      </c>
    </row>
    <row r="3" spans="1:17" x14ac:dyDescent="0.25">
      <c r="A3" t="s">
        <v>12</v>
      </c>
      <c r="B3">
        <v>1</v>
      </c>
    </row>
    <row r="4" spans="1:17" x14ac:dyDescent="0.25">
      <c r="A4" t="s">
        <v>13</v>
      </c>
      <c r="B4">
        <v>1</v>
      </c>
      <c r="C4" t="s">
        <v>20</v>
      </c>
    </row>
    <row r="5" spans="1:17" x14ac:dyDescent="0.25">
      <c r="G5" s="42" t="s">
        <v>16</v>
      </c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 x14ac:dyDescent="0.25">
      <c r="A6" s="12"/>
      <c r="B6" s="1" t="s">
        <v>0</v>
      </c>
      <c r="C6" s="12" t="str">
        <f>INDEX(Table1[[#Headers],[Student Purchases]:[Website Unique visitors]],,selection)</f>
        <v>Udemy Organic</v>
      </c>
      <c r="D6" s="12" t="s">
        <v>14</v>
      </c>
      <c r="E6" s="12" t="s">
        <v>15</v>
      </c>
      <c r="G6" s="12" t="s">
        <v>0</v>
      </c>
      <c r="H6" s="12" t="s">
        <v>1</v>
      </c>
      <c r="I6" s="12" t="s">
        <v>2</v>
      </c>
      <c r="J6" s="12" t="s">
        <v>3</v>
      </c>
      <c r="K6" s="12" t="s">
        <v>4</v>
      </c>
      <c r="L6" s="12" t="s">
        <v>5</v>
      </c>
      <c r="M6" s="12" t="s">
        <v>6</v>
      </c>
      <c r="N6" s="12" t="s">
        <v>7</v>
      </c>
      <c r="O6" s="12" t="s">
        <v>8</v>
      </c>
      <c r="P6" s="12" t="s">
        <v>9</v>
      </c>
      <c r="Q6" s="12" t="s">
        <v>10</v>
      </c>
    </row>
    <row r="7" spans="1:17" x14ac:dyDescent="0.25">
      <c r="A7" s="12">
        <v>1</v>
      </c>
      <c r="B7" s="3">
        <v>42370</v>
      </c>
      <c r="C7" s="12">
        <f>INDEX(Table1[[Student Purchases]:[Website Unique visitors]],A7,selection)</f>
        <v>1041</v>
      </c>
      <c r="D7" s="14">
        <f>C7+(A7/1000000)</f>
        <v>1041.0000010000001</v>
      </c>
      <c r="E7" s="12">
        <f t="shared" ref="E7:E30" si="0">RANK(D7,$D$7:$D$30,CHOOSE(order,0,1))</f>
        <v>7</v>
      </c>
      <c r="G7" s="13">
        <f>INDEX($B$7:$B$30,MATCH($A7,$E$7:$E$30,0))</f>
        <v>42552</v>
      </c>
      <c r="H7" s="12">
        <f>INDEX(Table1[],MATCH($G7,Table1[[Month]:[Month]],0),MATCH(H$6,Table1[#Headers],0))</f>
        <v>1753</v>
      </c>
      <c r="I7" s="12">
        <f>INDEX(Table1[],MATCH($G7,Table1[[Month]:[Month]],0),MATCH(I$6,Table1[#Headers],0))</f>
        <v>1300</v>
      </c>
      <c r="J7" s="12">
        <f>INDEX(Table1[],MATCH($G7,Table1[[Month]:[Month]],0),MATCH(J$6,Table1[#Headers],0))</f>
        <v>281</v>
      </c>
      <c r="K7" s="12">
        <f>INDEX(Table1[],MATCH($G7,Table1[[Month]:[Month]],0),MATCH(K$6,Table1[#Headers],0))</f>
        <v>63</v>
      </c>
      <c r="L7" s="12">
        <f>INDEX(Table1[],MATCH($G7,Table1[[Month]:[Month]],0),MATCH(L$6,Table1[#Headers],0))</f>
        <v>63</v>
      </c>
      <c r="M7" s="12">
        <f>INDEX(Table1[],MATCH($G7,Table1[[Month]:[Month]],0),MATCH(M$6,Table1[#Headers],0))</f>
        <v>46</v>
      </c>
      <c r="N7" s="12">
        <f>INDEX(Table1[],MATCH($G7,Table1[[Month]:[Month]],0),MATCH(N$6,Table1[#Headers],0))</f>
        <v>1707</v>
      </c>
      <c r="O7" s="12">
        <f>INDEX(Table1[],MATCH($G7,Table1[[Month]:[Month]],0),MATCH(O$6,Table1[#Headers],0))</f>
        <v>132</v>
      </c>
      <c r="P7" s="12">
        <f>INDEX(Table1[],MATCH($G7,Table1[[Month]:[Month]],0),MATCH(P$6,Table1[#Headers],0))</f>
        <v>132</v>
      </c>
      <c r="Q7" s="12">
        <f>INDEX(Table1[],MATCH($G7,Table1[[Month]:[Month]],0),MATCH(Q$6,Table1[#Headers],0))</f>
        <v>1740</v>
      </c>
    </row>
    <row r="8" spans="1:17" x14ac:dyDescent="0.25">
      <c r="A8" s="12">
        <v>2</v>
      </c>
      <c r="B8" s="3">
        <v>42401</v>
      </c>
      <c r="C8" s="12">
        <f>INDEX(Table1[[Student Purchases]:[Website Unique visitors]],A8,selection)</f>
        <v>1196</v>
      </c>
      <c r="D8" s="14">
        <f t="shared" ref="D8:D30" si="1">C8+(A8/1000000)</f>
        <v>1196.000002</v>
      </c>
      <c r="E8" s="12">
        <f t="shared" si="0"/>
        <v>4</v>
      </c>
      <c r="G8" s="13">
        <f t="shared" ref="G8:G30" si="2">INDEX($B$7:$B$30,MATCH($A8,$E$7:$E$30,0))</f>
        <v>43070</v>
      </c>
      <c r="H8" s="12">
        <f>INDEX(Table1[],MATCH($G8,Table1[[Month]:[Month]],0),MATCH(H$6,Table1[#Headers],0))</f>
        <v>1619</v>
      </c>
      <c r="I8" s="12">
        <f>INDEX(Table1[],MATCH($G8,Table1[[Month]:[Month]],0),MATCH(I$6,Table1[#Headers],0))</f>
        <v>1258</v>
      </c>
      <c r="J8" s="12">
        <f>INDEX(Table1[],MATCH($G8,Table1[[Month]:[Month]],0),MATCH(J$6,Table1[#Headers],0))</f>
        <v>146</v>
      </c>
      <c r="K8" s="12">
        <f>INDEX(Table1[],MATCH($G8,Table1[[Month]:[Month]],0),MATCH(K$6,Table1[#Headers],0))</f>
        <v>118</v>
      </c>
      <c r="L8" s="12">
        <f>INDEX(Table1[],MATCH($G8,Table1[[Month]:[Month]],0),MATCH(L$6,Table1[#Headers],0))</f>
        <v>50</v>
      </c>
      <c r="M8" s="12">
        <f>INDEX(Table1[],MATCH($G8,Table1[[Month]:[Month]],0),MATCH(M$6,Table1[#Headers],0))</f>
        <v>47</v>
      </c>
      <c r="N8" s="12">
        <f>INDEX(Table1[],MATCH($G8,Table1[[Month]:[Month]],0),MATCH(N$6,Table1[#Headers],0))</f>
        <v>1572</v>
      </c>
      <c r="O8" s="12">
        <f>INDEX(Table1[],MATCH($G8,Table1[[Month]:[Month]],0),MATCH(O$6,Table1[#Headers],0))</f>
        <v>103</v>
      </c>
      <c r="P8" s="12">
        <f>INDEX(Table1[],MATCH($G8,Table1[[Month]:[Month]],0),MATCH(P$6,Table1[#Headers],0))</f>
        <v>123</v>
      </c>
      <c r="Q8" s="12">
        <f>INDEX(Table1[],MATCH($G8,Table1[[Month]:[Month]],0),MATCH(Q$6,Table1[#Headers],0))</f>
        <v>1224</v>
      </c>
    </row>
    <row r="9" spans="1:17" x14ac:dyDescent="0.25">
      <c r="A9" s="12">
        <v>3</v>
      </c>
      <c r="B9" s="3">
        <v>42430</v>
      </c>
      <c r="C9" s="12">
        <f>INDEX(Table1[[Student Purchases]:[Website Unique visitors]],A9,selection)</f>
        <v>769</v>
      </c>
      <c r="D9" s="14">
        <f t="shared" si="1"/>
        <v>769.00000299999999</v>
      </c>
      <c r="E9" s="12">
        <f t="shared" si="0"/>
        <v>23</v>
      </c>
      <c r="G9" s="13">
        <f t="shared" si="2"/>
        <v>42461</v>
      </c>
      <c r="H9" s="12">
        <f>INDEX(Table1[],MATCH($G9,Table1[[Month]:[Month]],0),MATCH(H$6,Table1[#Headers],0))</f>
        <v>1529</v>
      </c>
      <c r="I9" s="12">
        <f>INDEX(Table1[],MATCH($G9,Table1[[Month]:[Month]],0),MATCH(I$6,Table1[#Headers],0))</f>
        <v>1232</v>
      </c>
      <c r="J9" s="12">
        <f>INDEX(Table1[],MATCH($G9,Table1[[Month]:[Month]],0),MATCH(J$6,Table1[#Headers],0))</f>
        <v>113</v>
      </c>
      <c r="K9" s="12">
        <f>INDEX(Table1[],MATCH($G9,Table1[[Month]:[Month]],0),MATCH(K$6,Table1[#Headers],0))</f>
        <v>77</v>
      </c>
      <c r="L9" s="12">
        <f>INDEX(Table1[],MATCH($G9,Table1[[Month]:[Month]],0),MATCH(L$6,Table1[#Headers],0))</f>
        <v>75</v>
      </c>
      <c r="M9" s="12">
        <f>INDEX(Table1[],MATCH($G9,Table1[[Month]:[Month]],0),MATCH(M$6,Table1[#Headers],0))</f>
        <v>32</v>
      </c>
      <c r="N9" s="12">
        <f>INDEX(Table1[],MATCH($G9,Table1[[Month]:[Month]],0),MATCH(N$6,Table1[#Headers],0))</f>
        <v>1497</v>
      </c>
      <c r="O9" s="12">
        <f>INDEX(Table1[],MATCH($G9,Table1[[Month]:[Month]],0),MATCH(O$6,Table1[#Headers],0))</f>
        <v>117</v>
      </c>
      <c r="P9" s="12">
        <f>INDEX(Table1[],MATCH($G9,Table1[[Month]:[Month]],0),MATCH(P$6,Table1[#Headers],0))</f>
        <v>130</v>
      </c>
      <c r="Q9" s="12">
        <f>INDEX(Table1[],MATCH($G9,Table1[[Month]:[Month]],0),MATCH(Q$6,Table1[#Headers],0))</f>
        <v>1279</v>
      </c>
    </row>
    <row r="10" spans="1:17" x14ac:dyDescent="0.25">
      <c r="A10" s="12">
        <v>4</v>
      </c>
      <c r="B10" s="3">
        <v>42461</v>
      </c>
      <c r="C10" s="12">
        <f>INDEX(Table1[[Student Purchases]:[Website Unique visitors]],A10,selection)</f>
        <v>1232</v>
      </c>
      <c r="D10" s="14">
        <f t="shared" si="1"/>
        <v>1232.000004</v>
      </c>
      <c r="E10" s="12">
        <f t="shared" si="0"/>
        <v>3</v>
      </c>
      <c r="G10" s="13">
        <f t="shared" si="2"/>
        <v>42401</v>
      </c>
      <c r="H10" s="12">
        <f>INDEX(Table1[],MATCH($G10,Table1[[Month]:[Month]],0),MATCH(H$6,Table1[#Headers],0))</f>
        <v>1515</v>
      </c>
      <c r="I10" s="12">
        <f>INDEX(Table1[],MATCH($G10,Table1[[Month]:[Month]],0),MATCH(I$6,Table1[#Headers],0))</f>
        <v>1196</v>
      </c>
      <c r="J10" s="12">
        <f>INDEX(Table1[],MATCH($G10,Table1[[Month]:[Month]],0),MATCH(J$6,Table1[#Headers],0))</f>
        <v>143</v>
      </c>
      <c r="K10" s="12">
        <f>INDEX(Table1[],MATCH($G10,Table1[[Month]:[Month]],0),MATCH(K$6,Table1[#Headers],0))</f>
        <v>62</v>
      </c>
      <c r="L10" s="12">
        <f>INDEX(Table1[],MATCH($G10,Table1[[Month]:[Month]],0),MATCH(L$6,Table1[#Headers],0))</f>
        <v>90</v>
      </c>
      <c r="M10" s="12">
        <f>INDEX(Table1[],MATCH($G10,Table1[[Month]:[Month]],0),MATCH(M$6,Table1[#Headers],0))</f>
        <v>24</v>
      </c>
      <c r="N10" s="12">
        <f>INDEX(Table1[],MATCH($G10,Table1[[Month]:[Month]],0),MATCH(N$6,Table1[#Headers],0))</f>
        <v>1491</v>
      </c>
      <c r="O10" s="12">
        <f>INDEX(Table1[],MATCH($G10,Table1[[Month]:[Month]],0),MATCH(O$6,Table1[#Headers],0))</f>
        <v>119</v>
      </c>
      <c r="P10" s="12">
        <f>INDEX(Table1[],MATCH($G10,Table1[[Month]:[Month]],0),MATCH(P$6,Table1[#Headers],0))</f>
        <v>178</v>
      </c>
      <c r="Q10" s="12">
        <f>INDEX(Table1[],MATCH($G10,Table1[[Month]:[Month]],0),MATCH(Q$6,Table1[#Headers],0))</f>
        <v>1245</v>
      </c>
    </row>
    <row r="11" spans="1:17" x14ac:dyDescent="0.25">
      <c r="A11" s="12">
        <v>5</v>
      </c>
      <c r="B11" s="3">
        <v>42491</v>
      </c>
      <c r="C11" s="12">
        <f>INDEX(Table1[[Student Purchases]:[Website Unique visitors]],A11,selection)</f>
        <v>821</v>
      </c>
      <c r="D11" s="14">
        <f t="shared" si="1"/>
        <v>821.00000499999999</v>
      </c>
      <c r="E11" s="12">
        <f t="shared" si="0"/>
        <v>18</v>
      </c>
      <c r="G11" s="13">
        <f t="shared" si="2"/>
        <v>42736</v>
      </c>
      <c r="H11" s="12">
        <f>INDEX(Table1[],MATCH($G11,Table1[[Month]:[Month]],0),MATCH(H$6,Table1[#Headers],0))</f>
        <v>1571</v>
      </c>
      <c r="I11" s="12">
        <f>INDEX(Table1[],MATCH($G11,Table1[[Month]:[Month]],0),MATCH(I$6,Table1[#Headers],0))</f>
        <v>1146</v>
      </c>
      <c r="J11" s="12">
        <f>INDEX(Table1[],MATCH($G11,Table1[[Month]:[Month]],0),MATCH(J$6,Table1[#Headers],0))</f>
        <v>230</v>
      </c>
      <c r="K11" s="12">
        <f>INDEX(Table1[],MATCH($G11,Table1[[Month]:[Month]],0),MATCH(K$6,Table1[#Headers],0))</f>
        <v>112</v>
      </c>
      <c r="L11" s="12">
        <f>INDEX(Table1[],MATCH($G11,Table1[[Month]:[Month]],0),MATCH(L$6,Table1[#Headers],0))</f>
        <v>72</v>
      </c>
      <c r="M11" s="12">
        <f>INDEX(Table1[],MATCH($G11,Table1[[Month]:[Month]],0),MATCH(M$6,Table1[#Headers],0))</f>
        <v>11</v>
      </c>
      <c r="N11" s="12">
        <f>INDEX(Table1[],MATCH($G11,Table1[[Month]:[Month]],0),MATCH(N$6,Table1[#Headers],0))</f>
        <v>1560</v>
      </c>
      <c r="O11" s="12">
        <f>INDEX(Table1[],MATCH($G11,Table1[[Month]:[Month]],0),MATCH(O$6,Table1[#Headers],0))</f>
        <v>110</v>
      </c>
      <c r="P11" s="12">
        <f>INDEX(Table1[],MATCH($G11,Table1[[Month]:[Month]],0),MATCH(P$6,Table1[#Headers],0))</f>
        <v>148</v>
      </c>
      <c r="Q11" s="12">
        <f>INDEX(Table1[],MATCH($G11,Table1[[Month]:[Month]],0),MATCH(Q$6,Table1[#Headers],0))</f>
        <v>1444</v>
      </c>
    </row>
    <row r="12" spans="1:17" x14ac:dyDescent="0.25">
      <c r="A12" s="12">
        <v>6</v>
      </c>
      <c r="B12" s="3">
        <v>42522</v>
      </c>
      <c r="C12" s="12">
        <f>INDEX(Table1[[Student Purchases]:[Website Unique visitors]],A12,selection)</f>
        <v>1039</v>
      </c>
      <c r="D12" s="14">
        <f t="shared" si="1"/>
        <v>1039.000006</v>
      </c>
      <c r="E12" s="12">
        <f t="shared" si="0"/>
        <v>8</v>
      </c>
      <c r="G12" s="13">
        <f t="shared" si="2"/>
        <v>42826</v>
      </c>
      <c r="H12" s="12">
        <f>INDEX(Table1[],MATCH($G12,Table1[[Month]:[Month]],0),MATCH(H$6,Table1[#Headers],0))</f>
        <v>1507</v>
      </c>
      <c r="I12" s="12">
        <f>INDEX(Table1[],MATCH($G12,Table1[[Month]:[Month]],0),MATCH(I$6,Table1[#Headers],0))</f>
        <v>1114</v>
      </c>
      <c r="J12" s="12">
        <f>INDEX(Table1[],MATCH($G12,Table1[[Month]:[Month]],0),MATCH(J$6,Table1[#Headers],0))</f>
        <v>230</v>
      </c>
      <c r="K12" s="12">
        <f>INDEX(Table1[],MATCH($G12,Table1[[Month]:[Month]],0),MATCH(K$6,Table1[#Headers],0))</f>
        <v>85</v>
      </c>
      <c r="L12" s="12">
        <f>INDEX(Table1[],MATCH($G12,Table1[[Month]:[Month]],0),MATCH(L$6,Table1[#Headers],0))</f>
        <v>63</v>
      </c>
      <c r="M12" s="12">
        <f>INDEX(Table1[],MATCH($G12,Table1[[Month]:[Month]],0),MATCH(M$6,Table1[#Headers],0))</f>
        <v>15</v>
      </c>
      <c r="N12" s="12">
        <f>INDEX(Table1[],MATCH($G12,Table1[[Month]:[Month]],0),MATCH(N$6,Table1[#Headers],0))</f>
        <v>1492</v>
      </c>
      <c r="O12" s="12">
        <f>INDEX(Table1[],MATCH($G12,Table1[[Month]:[Month]],0),MATCH(O$6,Table1[#Headers],0))</f>
        <v>76</v>
      </c>
      <c r="P12" s="12">
        <f>INDEX(Table1[],MATCH($G12,Table1[[Month]:[Month]],0),MATCH(P$6,Table1[#Headers],0))</f>
        <v>117</v>
      </c>
      <c r="Q12" s="12">
        <f>INDEX(Table1[],MATCH($G12,Table1[[Month]:[Month]],0),MATCH(Q$6,Table1[#Headers],0))</f>
        <v>1708</v>
      </c>
    </row>
    <row r="13" spans="1:17" x14ac:dyDescent="0.25">
      <c r="A13" s="12">
        <v>7</v>
      </c>
      <c r="B13" s="3">
        <v>42552</v>
      </c>
      <c r="C13" s="12">
        <f>INDEX(Table1[[Student Purchases]:[Website Unique visitors]],A13,selection)</f>
        <v>1300</v>
      </c>
      <c r="D13" s="14">
        <f t="shared" si="1"/>
        <v>1300.0000070000001</v>
      </c>
      <c r="E13" s="12">
        <f t="shared" si="0"/>
        <v>1</v>
      </c>
      <c r="G13" s="13">
        <f t="shared" si="2"/>
        <v>42370</v>
      </c>
      <c r="H13" s="12">
        <f>INDEX(Table1[],MATCH($G13,Table1[[Month]:[Month]],0),MATCH(H$6,Table1[#Headers],0))</f>
        <v>1498</v>
      </c>
      <c r="I13" s="12">
        <f>INDEX(Table1[],MATCH($G13,Table1[[Month]:[Month]],0),MATCH(I$6,Table1[#Headers],0))</f>
        <v>1041</v>
      </c>
      <c r="J13" s="12">
        <f>INDEX(Table1[],MATCH($G13,Table1[[Month]:[Month]],0),MATCH(J$6,Table1[#Headers],0))</f>
        <v>284</v>
      </c>
      <c r="K13" s="12">
        <f>INDEX(Table1[],MATCH($G13,Table1[[Month]:[Month]],0),MATCH(K$6,Table1[#Headers],0))</f>
        <v>90</v>
      </c>
      <c r="L13" s="12">
        <f>INDEX(Table1[],MATCH($G13,Table1[[Month]:[Month]],0),MATCH(L$6,Table1[#Headers],0))</f>
        <v>45</v>
      </c>
      <c r="M13" s="12">
        <f>INDEX(Table1[],MATCH($G13,Table1[[Month]:[Month]],0),MATCH(M$6,Table1[#Headers],0))</f>
        <v>38</v>
      </c>
      <c r="N13" s="12">
        <f>INDEX(Table1[],MATCH($G13,Table1[[Month]:[Month]],0),MATCH(N$6,Table1[#Headers],0))</f>
        <v>1460</v>
      </c>
      <c r="O13" s="12">
        <f>INDEX(Table1[],MATCH($G13,Table1[[Month]:[Month]],0),MATCH(O$6,Table1[#Headers],0))</f>
        <v>77</v>
      </c>
      <c r="P13" s="12">
        <f>INDEX(Table1[],MATCH($G13,Table1[[Month]:[Month]],0),MATCH(P$6,Table1[#Headers],0))</f>
        <v>151</v>
      </c>
      <c r="Q13" s="12">
        <f>INDEX(Table1[],MATCH($G13,Table1[[Month]:[Month]],0),MATCH(Q$6,Table1[#Headers],0))</f>
        <v>1286</v>
      </c>
    </row>
    <row r="14" spans="1:17" x14ac:dyDescent="0.25">
      <c r="A14" s="12">
        <v>8</v>
      </c>
      <c r="B14" s="3">
        <v>42583</v>
      </c>
      <c r="C14" s="12">
        <f>INDEX(Table1[[Student Purchases]:[Website Unique visitors]],A14,selection)</f>
        <v>830</v>
      </c>
      <c r="D14" s="14">
        <f t="shared" si="1"/>
        <v>830.00000799999998</v>
      </c>
      <c r="E14" s="12">
        <f t="shared" si="0"/>
        <v>16</v>
      </c>
      <c r="G14" s="13">
        <f t="shared" si="2"/>
        <v>42522</v>
      </c>
      <c r="H14" s="12">
        <f>INDEX(Table1[],MATCH($G14,Table1[[Month]:[Month]],0),MATCH(H$6,Table1[#Headers],0))</f>
        <v>1509</v>
      </c>
      <c r="I14" s="12">
        <f>INDEX(Table1[],MATCH($G14,Table1[[Month]:[Month]],0),MATCH(I$6,Table1[#Headers],0))</f>
        <v>1039</v>
      </c>
      <c r="J14" s="12">
        <f>INDEX(Table1[],MATCH($G14,Table1[[Month]:[Month]],0),MATCH(J$6,Table1[#Headers],0))</f>
        <v>269</v>
      </c>
      <c r="K14" s="12">
        <f>INDEX(Table1[],MATCH($G14,Table1[[Month]:[Month]],0),MATCH(K$6,Table1[#Headers],0))</f>
        <v>116</v>
      </c>
      <c r="L14" s="12">
        <f>INDEX(Table1[],MATCH($G14,Table1[[Month]:[Month]],0),MATCH(L$6,Table1[#Headers],0))</f>
        <v>58</v>
      </c>
      <c r="M14" s="12">
        <f>INDEX(Table1[],MATCH($G14,Table1[[Month]:[Month]],0),MATCH(M$6,Table1[#Headers],0))</f>
        <v>27</v>
      </c>
      <c r="N14" s="12">
        <f>INDEX(Table1[],MATCH($G14,Table1[[Month]:[Month]],0),MATCH(N$6,Table1[#Headers],0))</f>
        <v>1482</v>
      </c>
      <c r="O14" s="12">
        <f>INDEX(Table1[],MATCH($G14,Table1[[Month]:[Month]],0),MATCH(O$6,Table1[#Headers],0))</f>
        <v>83</v>
      </c>
      <c r="P14" s="12">
        <f>INDEX(Table1[],MATCH($G14,Table1[[Month]:[Month]],0),MATCH(P$6,Table1[#Headers],0))</f>
        <v>96</v>
      </c>
      <c r="Q14" s="12">
        <f>INDEX(Table1[],MATCH($G14,Table1[[Month]:[Month]],0),MATCH(Q$6,Table1[#Headers],0))</f>
        <v>1437</v>
      </c>
    </row>
    <row r="15" spans="1:17" x14ac:dyDescent="0.25">
      <c r="A15" s="12">
        <v>9</v>
      </c>
      <c r="B15" s="3">
        <v>42614</v>
      </c>
      <c r="C15" s="12">
        <f>INDEX(Table1[[Student Purchases]:[Website Unique visitors]],A15,selection)</f>
        <v>1006</v>
      </c>
      <c r="D15" s="14">
        <f t="shared" si="1"/>
        <v>1006.000009</v>
      </c>
      <c r="E15" s="12">
        <f t="shared" si="0"/>
        <v>10</v>
      </c>
      <c r="G15" s="13">
        <f t="shared" si="2"/>
        <v>42644</v>
      </c>
      <c r="H15" s="12">
        <f>INDEX(Table1[],MATCH($G15,Table1[[Month]:[Month]],0),MATCH(H$6,Table1[#Headers],0))</f>
        <v>1489</v>
      </c>
      <c r="I15" s="12">
        <f>INDEX(Table1[],MATCH($G15,Table1[[Month]:[Month]],0),MATCH(I$6,Table1[#Headers],0))</f>
        <v>1025</v>
      </c>
      <c r="J15" s="12">
        <f>INDEX(Table1[],MATCH($G15,Table1[[Month]:[Month]],0),MATCH(J$6,Table1[#Headers],0))</f>
        <v>287</v>
      </c>
      <c r="K15" s="12">
        <f>INDEX(Table1[],MATCH($G15,Table1[[Month]:[Month]],0),MATCH(K$6,Table1[#Headers],0))</f>
        <v>60</v>
      </c>
      <c r="L15" s="12">
        <f>INDEX(Table1[],MATCH($G15,Table1[[Month]:[Month]],0),MATCH(L$6,Table1[#Headers],0))</f>
        <v>87</v>
      </c>
      <c r="M15" s="12">
        <f>INDEX(Table1[],MATCH($G15,Table1[[Month]:[Month]],0),MATCH(M$6,Table1[#Headers],0))</f>
        <v>30</v>
      </c>
      <c r="N15" s="12">
        <f>INDEX(Table1[],MATCH($G15,Table1[[Month]:[Month]],0),MATCH(N$6,Table1[#Headers],0))</f>
        <v>1459</v>
      </c>
      <c r="O15" s="12">
        <f>INDEX(Table1[],MATCH($G15,Table1[[Month]:[Month]],0),MATCH(O$6,Table1[#Headers],0))</f>
        <v>133</v>
      </c>
      <c r="P15" s="12">
        <f>INDEX(Table1[],MATCH($G15,Table1[[Month]:[Month]],0),MATCH(P$6,Table1[#Headers],0))</f>
        <v>144</v>
      </c>
      <c r="Q15" s="12">
        <f>INDEX(Table1[],MATCH($G15,Table1[[Month]:[Month]],0),MATCH(Q$6,Table1[#Headers],0))</f>
        <v>1971</v>
      </c>
    </row>
    <row r="16" spans="1:17" x14ac:dyDescent="0.25">
      <c r="A16" s="12">
        <v>10</v>
      </c>
      <c r="B16" s="3">
        <v>42644</v>
      </c>
      <c r="C16" s="12">
        <f>INDEX(Table1[[Student Purchases]:[Website Unique visitors]],A16,selection)</f>
        <v>1025</v>
      </c>
      <c r="D16" s="14">
        <f t="shared" si="1"/>
        <v>1025.00001</v>
      </c>
      <c r="E16" s="12">
        <f t="shared" si="0"/>
        <v>9</v>
      </c>
      <c r="G16" s="13">
        <f t="shared" si="2"/>
        <v>42614</v>
      </c>
      <c r="H16" s="12">
        <f>INDEX(Table1[],MATCH($G16,Table1[[Month]:[Month]],0),MATCH(H$6,Table1[#Headers],0))</f>
        <v>1536</v>
      </c>
      <c r="I16" s="12">
        <f>INDEX(Table1[],MATCH($G16,Table1[[Month]:[Month]],0),MATCH(I$6,Table1[#Headers],0))</f>
        <v>1006</v>
      </c>
      <c r="J16" s="12">
        <f>INDEX(Table1[],MATCH($G16,Table1[[Month]:[Month]],0),MATCH(J$6,Table1[#Headers],0))</f>
        <v>350</v>
      </c>
      <c r="K16" s="12">
        <f>INDEX(Table1[],MATCH($G16,Table1[[Month]:[Month]],0),MATCH(K$6,Table1[#Headers],0))</f>
        <v>54</v>
      </c>
      <c r="L16" s="12">
        <f>INDEX(Table1[],MATCH($G16,Table1[[Month]:[Month]],0),MATCH(L$6,Table1[#Headers],0))</f>
        <v>82</v>
      </c>
      <c r="M16" s="12">
        <f>INDEX(Table1[],MATCH($G16,Table1[[Month]:[Month]],0),MATCH(M$6,Table1[#Headers],0))</f>
        <v>44</v>
      </c>
      <c r="N16" s="12">
        <f>INDEX(Table1[],MATCH($G16,Table1[[Month]:[Month]],0),MATCH(N$6,Table1[#Headers],0))</f>
        <v>1492</v>
      </c>
      <c r="O16" s="12">
        <f>INDEX(Table1[],MATCH($G16,Table1[[Month]:[Month]],0),MATCH(O$6,Table1[#Headers],0))</f>
        <v>78</v>
      </c>
      <c r="P16" s="12">
        <f>INDEX(Table1[],MATCH($G16,Table1[[Month]:[Month]],0),MATCH(P$6,Table1[#Headers],0))</f>
        <v>148</v>
      </c>
      <c r="Q16" s="12">
        <f>INDEX(Table1[],MATCH($G16,Table1[[Month]:[Month]],0),MATCH(Q$6,Table1[#Headers],0))</f>
        <v>1974</v>
      </c>
    </row>
    <row r="17" spans="1:17" x14ac:dyDescent="0.25">
      <c r="A17" s="12">
        <v>11</v>
      </c>
      <c r="B17" s="3">
        <v>42675</v>
      </c>
      <c r="C17" s="12">
        <f>INDEX(Table1[[Student Purchases]:[Website Unique visitors]],A17,selection)</f>
        <v>771</v>
      </c>
      <c r="D17" s="14">
        <f t="shared" si="1"/>
        <v>771.00001099999997</v>
      </c>
      <c r="E17" s="12">
        <f t="shared" si="0"/>
        <v>22</v>
      </c>
      <c r="G17" s="13">
        <f t="shared" si="2"/>
        <v>42948</v>
      </c>
      <c r="H17" s="12">
        <f>INDEX(Table1[],MATCH($G17,Table1[[Month]:[Month]],0),MATCH(H$6,Table1[#Headers],0))</f>
        <v>1427</v>
      </c>
      <c r="I17" s="12">
        <f>INDEX(Table1[],MATCH($G17,Table1[[Month]:[Month]],0),MATCH(I$6,Table1[#Headers],0))</f>
        <v>977</v>
      </c>
      <c r="J17" s="12">
        <f>INDEX(Table1[],MATCH($G17,Table1[[Month]:[Month]],0),MATCH(J$6,Table1[#Headers],0))</f>
        <v>226</v>
      </c>
      <c r="K17" s="12">
        <f>INDEX(Table1[],MATCH($G17,Table1[[Month]:[Month]],0),MATCH(K$6,Table1[#Headers],0))</f>
        <v>108</v>
      </c>
      <c r="L17" s="12">
        <f>INDEX(Table1[],MATCH($G17,Table1[[Month]:[Month]],0),MATCH(L$6,Table1[#Headers],0))</f>
        <v>88</v>
      </c>
      <c r="M17" s="12">
        <f>INDEX(Table1[],MATCH($G17,Table1[[Month]:[Month]],0),MATCH(M$6,Table1[#Headers],0))</f>
        <v>28</v>
      </c>
      <c r="N17" s="12">
        <f>INDEX(Table1[],MATCH($G17,Table1[[Month]:[Month]],0),MATCH(N$6,Table1[#Headers],0))</f>
        <v>1399</v>
      </c>
      <c r="O17" s="12">
        <f>INDEX(Table1[],MATCH($G17,Table1[[Month]:[Month]],0),MATCH(O$6,Table1[#Headers],0))</f>
        <v>88</v>
      </c>
      <c r="P17" s="12">
        <f>INDEX(Table1[],MATCH($G17,Table1[[Month]:[Month]],0),MATCH(P$6,Table1[#Headers],0))</f>
        <v>125</v>
      </c>
      <c r="Q17" s="12">
        <f>INDEX(Table1[],MATCH($G17,Table1[[Month]:[Month]],0),MATCH(Q$6,Table1[#Headers],0))</f>
        <v>1716</v>
      </c>
    </row>
    <row r="18" spans="1:17" x14ac:dyDescent="0.25">
      <c r="A18" s="12">
        <v>12</v>
      </c>
      <c r="B18" s="3">
        <v>42705</v>
      </c>
      <c r="C18" s="12">
        <f>INDEX(Table1[[Student Purchases]:[Website Unique visitors]],A18,selection)</f>
        <v>950</v>
      </c>
      <c r="D18" s="14">
        <f t="shared" si="1"/>
        <v>950.00001199999997</v>
      </c>
      <c r="E18" s="12">
        <f t="shared" si="0"/>
        <v>12</v>
      </c>
      <c r="G18" s="13">
        <f t="shared" si="2"/>
        <v>42705</v>
      </c>
      <c r="H18" s="12">
        <f>INDEX(Table1[],MATCH($G18,Table1[[Month]:[Month]],0),MATCH(H$6,Table1[#Headers],0))</f>
        <v>1449</v>
      </c>
      <c r="I18" s="12">
        <f>INDEX(Table1[],MATCH($G18,Table1[[Month]:[Month]],0),MATCH(I$6,Table1[#Headers],0))</f>
        <v>950</v>
      </c>
      <c r="J18" s="12">
        <f>INDEX(Table1[],MATCH($G18,Table1[[Month]:[Month]],0),MATCH(J$6,Table1[#Headers],0))</f>
        <v>332</v>
      </c>
      <c r="K18" s="12">
        <f>INDEX(Table1[],MATCH($G18,Table1[[Month]:[Month]],0),MATCH(K$6,Table1[#Headers],0))</f>
        <v>65</v>
      </c>
      <c r="L18" s="12">
        <f>INDEX(Table1[],MATCH($G18,Table1[[Month]:[Month]],0),MATCH(L$6,Table1[#Headers],0))</f>
        <v>63</v>
      </c>
      <c r="M18" s="12">
        <f>INDEX(Table1[],MATCH($G18,Table1[[Month]:[Month]],0),MATCH(M$6,Table1[#Headers],0))</f>
        <v>39</v>
      </c>
      <c r="N18" s="12">
        <f>INDEX(Table1[],MATCH($G18,Table1[[Month]:[Month]],0),MATCH(N$6,Table1[#Headers],0))</f>
        <v>1410</v>
      </c>
      <c r="O18" s="12">
        <f>INDEX(Table1[],MATCH($G18,Table1[[Month]:[Month]],0),MATCH(O$6,Table1[#Headers],0))</f>
        <v>134</v>
      </c>
      <c r="P18" s="12">
        <f>INDEX(Table1[],MATCH($G18,Table1[[Month]:[Month]],0),MATCH(P$6,Table1[#Headers],0))</f>
        <v>131</v>
      </c>
      <c r="Q18" s="12">
        <f>INDEX(Table1[],MATCH($G18,Table1[[Month]:[Month]],0),MATCH(Q$6,Table1[#Headers],0))</f>
        <v>1587</v>
      </c>
    </row>
    <row r="19" spans="1:17" x14ac:dyDescent="0.25">
      <c r="A19" s="12">
        <v>13</v>
      </c>
      <c r="B19" s="3">
        <v>42736</v>
      </c>
      <c r="C19" s="12">
        <f>INDEX(Table1[[Student Purchases]:[Website Unique visitors]],A19,selection)</f>
        <v>1146</v>
      </c>
      <c r="D19" s="14">
        <f t="shared" si="1"/>
        <v>1146.0000130000001</v>
      </c>
      <c r="E19" s="12">
        <f t="shared" si="0"/>
        <v>5</v>
      </c>
      <c r="G19" s="13">
        <f t="shared" si="2"/>
        <v>42856</v>
      </c>
      <c r="H19" s="12">
        <f>INDEX(Table1[],MATCH($G19,Table1[[Month]:[Month]],0),MATCH(H$6,Table1[#Headers],0))</f>
        <v>1262</v>
      </c>
      <c r="I19" s="12">
        <f>INDEX(Table1[],MATCH($G19,Table1[[Month]:[Month]],0),MATCH(I$6,Table1[#Headers],0))</f>
        <v>936</v>
      </c>
      <c r="J19" s="12">
        <f>INDEX(Table1[],MATCH($G19,Table1[[Month]:[Month]],0),MATCH(J$6,Table1[#Headers],0))</f>
        <v>172</v>
      </c>
      <c r="K19" s="12">
        <f>INDEX(Table1[],MATCH($G19,Table1[[Month]:[Month]],0),MATCH(K$6,Table1[#Headers],0))</f>
        <v>77</v>
      </c>
      <c r="L19" s="12">
        <f>INDEX(Table1[],MATCH($G19,Table1[[Month]:[Month]],0),MATCH(L$6,Table1[#Headers],0))</f>
        <v>67</v>
      </c>
      <c r="M19" s="12">
        <f>INDEX(Table1[],MATCH($G19,Table1[[Month]:[Month]],0),MATCH(M$6,Table1[#Headers],0))</f>
        <v>10</v>
      </c>
      <c r="N19" s="12">
        <f>INDEX(Table1[],MATCH($G19,Table1[[Month]:[Month]],0),MATCH(N$6,Table1[#Headers],0))</f>
        <v>1252</v>
      </c>
      <c r="O19" s="12">
        <f>INDEX(Table1[],MATCH($G19,Table1[[Month]:[Month]],0),MATCH(O$6,Table1[#Headers],0))</f>
        <v>101</v>
      </c>
      <c r="P19" s="12">
        <f>INDEX(Table1[],MATCH($G19,Table1[[Month]:[Month]],0),MATCH(P$6,Table1[#Headers],0))</f>
        <v>107</v>
      </c>
      <c r="Q19" s="12">
        <f>INDEX(Table1[],MATCH($G19,Table1[[Month]:[Month]],0),MATCH(Q$6,Table1[#Headers],0))</f>
        <v>1036</v>
      </c>
    </row>
    <row r="20" spans="1:17" x14ac:dyDescent="0.25">
      <c r="A20" s="12">
        <v>14</v>
      </c>
      <c r="B20" s="3">
        <v>42767</v>
      </c>
      <c r="C20" s="12">
        <f>INDEX(Table1[[Student Purchases]:[Website Unique visitors]],A20,selection)</f>
        <v>732</v>
      </c>
      <c r="D20" s="14">
        <f t="shared" si="1"/>
        <v>732.00001399999996</v>
      </c>
      <c r="E20" s="12">
        <f t="shared" si="0"/>
        <v>24</v>
      </c>
      <c r="G20" s="13">
        <f t="shared" si="2"/>
        <v>42917</v>
      </c>
      <c r="H20" s="12">
        <f>INDEX(Table1[],MATCH($G20,Table1[[Month]:[Month]],0),MATCH(H$6,Table1[#Headers],0))</f>
        <v>1381</v>
      </c>
      <c r="I20" s="12">
        <f>INDEX(Table1[],MATCH($G20,Table1[[Month]:[Month]],0),MATCH(I$6,Table1[#Headers],0))</f>
        <v>928</v>
      </c>
      <c r="J20" s="12">
        <f>INDEX(Table1[],MATCH($G20,Table1[[Month]:[Month]],0),MATCH(J$6,Table1[#Headers],0))</f>
        <v>275</v>
      </c>
      <c r="K20" s="12">
        <f>INDEX(Table1[],MATCH($G20,Table1[[Month]:[Month]],0),MATCH(K$6,Table1[#Headers],0))</f>
        <v>76</v>
      </c>
      <c r="L20" s="12">
        <f>INDEX(Table1[],MATCH($G20,Table1[[Month]:[Month]],0),MATCH(L$6,Table1[#Headers],0))</f>
        <v>52</v>
      </c>
      <c r="M20" s="12">
        <f>INDEX(Table1[],MATCH($G20,Table1[[Month]:[Month]],0),MATCH(M$6,Table1[#Headers],0))</f>
        <v>50</v>
      </c>
      <c r="N20" s="12">
        <f>INDEX(Table1[],MATCH($G20,Table1[[Month]:[Month]],0),MATCH(N$6,Table1[#Headers],0))</f>
        <v>1331</v>
      </c>
      <c r="O20" s="12">
        <f>INDEX(Table1[],MATCH($G20,Table1[[Month]:[Month]],0),MATCH(O$6,Table1[#Headers],0))</f>
        <v>94</v>
      </c>
      <c r="P20" s="12">
        <f>INDEX(Table1[],MATCH($G20,Table1[[Month]:[Month]],0),MATCH(P$6,Table1[#Headers],0))</f>
        <v>116</v>
      </c>
      <c r="Q20" s="12">
        <f>INDEX(Table1[],MATCH($G20,Table1[[Month]:[Month]],0),MATCH(Q$6,Table1[#Headers],0))</f>
        <v>1873</v>
      </c>
    </row>
    <row r="21" spans="1:17" x14ac:dyDescent="0.25">
      <c r="A21" s="12">
        <v>15</v>
      </c>
      <c r="B21" s="3">
        <v>42795</v>
      </c>
      <c r="C21" s="12">
        <f>INDEX(Table1[[Student Purchases]:[Website Unique visitors]],A21,selection)</f>
        <v>828</v>
      </c>
      <c r="D21" s="14">
        <f t="shared" si="1"/>
        <v>828.00001499999996</v>
      </c>
      <c r="E21" s="12">
        <f t="shared" si="0"/>
        <v>17</v>
      </c>
      <c r="G21" s="13">
        <f t="shared" si="2"/>
        <v>42887</v>
      </c>
      <c r="H21" s="12">
        <f>INDEX(Table1[],MATCH($G21,Table1[[Month]:[Month]],0),MATCH(H$6,Table1[#Headers],0))</f>
        <v>1382</v>
      </c>
      <c r="I21" s="12">
        <f>INDEX(Table1[],MATCH($G21,Table1[[Month]:[Month]],0),MATCH(I$6,Table1[#Headers],0))</f>
        <v>872</v>
      </c>
      <c r="J21" s="12">
        <f>INDEX(Table1[],MATCH($G21,Table1[[Month]:[Month]],0),MATCH(J$6,Table1[#Headers],0))</f>
        <v>309</v>
      </c>
      <c r="K21" s="12">
        <f>INDEX(Table1[],MATCH($G21,Table1[[Month]:[Month]],0),MATCH(K$6,Table1[#Headers],0))</f>
        <v>92</v>
      </c>
      <c r="L21" s="12">
        <f>INDEX(Table1[],MATCH($G21,Table1[[Month]:[Month]],0),MATCH(L$6,Table1[#Headers],0))</f>
        <v>69</v>
      </c>
      <c r="M21" s="12">
        <f>INDEX(Table1[],MATCH($G21,Table1[[Month]:[Month]],0),MATCH(M$6,Table1[#Headers],0))</f>
        <v>40</v>
      </c>
      <c r="N21" s="12">
        <f>INDEX(Table1[],MATCH($G21,Table1[[Month]:[Month]],0),MATCH(N$6,Table1[#Headers],0))</f>
        <v>1342</v>
      </c>
      <c r="O21" s="12">
        <f>INDEX(Table1[],MATCH($G21,Table1[[Month]:[Month]],0),MATCH(O$6,Table1[#Headers],0))</f>
        <v>62</v>
      </c>
      <c r="P21" s="12">
        <f>INDEX(Table1[],MATCH($G21,Table1[[Month]:[Month]],0),MATCH(P$6,Table1[#Headers],0))</f>
        <v>138</v>
      </c>
      <c r="Q21" s="12">
        <f>INDEX(Table1[],MATCH($G21,Table1[[Month]:[Month]],0),MATCH(Q$6,Table1[#Headers],0))</f>
        <v>1818</v>
      </c>
    </row>
    <row r="22" spans="1:17" x14ac:dyDescent="0.25">
      <c r="A22" s="12">
        <v>16</v>
      </c>
      <c r="B22" s="3">
        <v>42826</v>
      </c>
      <c r="C22" s="12">
        <f>INDEX(Table1[[Student Purchases]:[Website Unique visitors]],A22,selection)</f>
        <v>1114</v>
      </c>
      <c r="D22" s="14">
        <f t="shared" si="1"/>
        <v>1114.000016</v>
      </c>
      <c r="E22" s="12">
        <f t="shared" si="0"/>
        <v>6</v>
      </c>
      <c r="G22" s="13">
        <f t="shared" si="2"/>
        <v>42583</v>
      </c>
      <c r="H22" s="12">
        <f>INDEX(Table1[],MATCH($G22,Table1[[Month]:[Month]],0),MATCH(H$6,Table1[#Headers],0))</f>
        <v>1171</v>
      </c>
      <c r="I22" s="12">
        <f>INDEX(Table1[],MATCH($G22,Table1[[Month]:[Month]],0),MATCH(I$6,Table1[#Headers],0))</f>
        <v>830</v>
      </c>
      <c r="J22" s="12">
        <f>INDEX(Table1[],MATCH($G22,Table1[[Month]:[Month]],0),MATCH(J$6,Table1[#Headers],0))</f>
        <v>172</v>
      </c>
      <c r="K22" s="12">
        <f>INDEX(Table1[],MATCH($G22,Table1[[Month]:[Month]],0),MATCH(K$6,Table1[#Headers],0))</f>
        <v>59</v>
      </c>
      <c r="L22" s="12">
        <f>INDEX(Table1[],MATCH($G22,Table1[[Month]:[Month]],0),MATCH(L$6,Table1[#Headers],0))</f>
        <v>64</v>
      </c>
      <c r="M22" s="12">
        <f>INDEX(Table1[],MATCH($G22,Table1[[Month]:[Month]],0),MATCH(M$6,Table1[#Headers],0))</f>
        <v>46</v>
      </c>
      <c r="N22" s="12">
        <f>INDEX(Table1[],MATCH($G22,Table1[[Month]:[Month]],0),MATCH(N$6,Table1[#Headers],0))</f>
        <v>1125</v>
      </c>
      <c r="O22" s="12">
        <f>INDEX(Table1[],MATCH($G22,Table1[[Month]:[Month]],0),MATCH(O$6,Table1[#Headers],0))</f>
        <v>133</v>
      </c>
      <c r="P22" s="12">
        <f>INDEX(Table1[],MATCH($G22,Table1[[Month]:[Month]],0),MATCH(P$6,Table1[#Headers],0))</f>
        <v>172</v>
      </c>
      <c r="Q22" s="12">
        <f>INDEX(Table1[],MATCH($G22,Table1[[Month]:[Month]],0),MATCH(Q$6,Table1[#Headers],0))</f>
        <v>1191</v>
      </c>
    </row>
    <row r="23" spans="1:17" x14ac:dyDescent="0.25">
      <c r="A23" s="12">
        <v>17</v>
      </c>
      <c r="B23" s="3">
        <v>42856</v>
      </c>
      <c r="C23" s="12">
        <f>INDEX(Table1[[Student Purchases]:[Website Unique visitors]],A23,selection)</f>
        <v>936</v>
      </c>
      <c r="D23" s="14">
        <f t="shared" si="1"/>
        <v>936.00001699999996</v>
      </c>
      <c r="E23" s="12">
        <f t="shared" si="0"/>
        <v>13</v>
      </c>
      <c r="G23" s="13">
        <f t="shared" si="2"/>
        <v>42795</v>
      </c>
      <c r="H23" s="12">
        <f>INDEX(Table1[],MATCH($G23,Table1[[Month]:[Month]],0),MATCH(H$6,Table1[#Headers],0))</f>
        <v>1236</v>
      </c>
      <c r="I23" s="12">
        <f>INDEX(Table1[],MATCH($G23,Table1[[Month]:[Month]],0),MATCH(I$6,Table1[#Headers],0))</f>
        <v>828</v>
      </c>
      <c r="J23" s="12">
        <f>INDEX(Table1[],MATCH($G23,Table1[[Month]:[Month]],0),MATCH(J$6,Table1[#Headers],0))</f>
        <v>210</v>
      </c>
      <c r="K23" s="12">
        <f>INDEX(Table1[],MATCH($G23,Table1[[Month]:[Month]],0),MATCH(K$6,Table1[#Headers],0))</f>
        <v>82</v>
      </c>
      <c r="L23" s="12">
        <f>INDEX(Table1[],MATCH($G23,Table1[[Month]:[Month]],0),MATCH(L$6,Table1[#Headers],0))</f>
        <v>80</v>
      </c>
      <c r="M23" s="12">
        <f>INDEX(Table1[],MATCH($G23,Table1[[Month]:[Month]],0),MATCH(M$6,Table1[#Headers],0))</f>
        <v>36</v>
      </c>
      <c r="N23" s="12">
        <f>INDEX(Table1[],MATCH($G23,Table1[[Month]:[Month]],0),MATCH(N$6,Table1[#Headers],0))</f>
        <v>1200</v>
      </c>
      <c r="O23" s="12">
        <f>INDEX(Table1[],MATCH($G23,Table1[[Month]:[Month]],0),MATCH(O$6,Table1[#Headers],0))</f>
        <v>125</v>
      </c>
      <c r="P23" s="12">
        <f>INDEX(Table1[],MATCH($G23,Table1[[Month]:[Month]],0),MATCH(P$6,Table1[#Headers],0))</f>
        <v>89</v>
      </c>
      <c r="Q23" s="12">
        <f>INDEX(Table1[],MATCH($G23,Table1[[Month]:[Month]],0),MATCH(Q$6,Table1[#Headers],0))</f>
        <v>1700</v>
      </c>
    </row>
    <row r="24" spans="1:17" x14ac:dyDescent="0.25">
      <c r="A24" s="12">
        <v>18</v>
      </c>
      <c r="B24" s="3">
        <v>42887</v>
      </c>
      <c r="C24" s="12">
        <f>INDEX(Table1[[Student Purchases]:[Website Unique visitors]],A24,selection)</f>
        <v>872</v>
      </c>
      <c r="D24" s="14">
        <f t="shared" si="1"/>
        <v>872.00001799999995</v>
      </c>
      <c r="E24" s="12">
        <f t="shared" si="0"/>
        <v>15</v>
      </c>
      <c r="G24" s="13">
        <f t="shared" si="2"/>
        <v>42491</v>
      </c>
      <c r="H24" s="12">
        <f>INDEX(Table1[],MATCH($G24,Table1[[Month]:[Month]],0),MATCH(H$6,Table1[#Headers],0))</f>
        <v>1228</v>
      </c>
      <c r="I24" s="12">
        <f>INDEX(Table1[],MATCH($G24,Table1[[Month]:[Month]],0),MATCH(I$6,Table1[#Headers],0))</f>
        <v>821</v>
      </c>
      <c r="J24" s="12">
        <f>INDEX(Table1[],MATCH($G24,Table1[[Month]:[Month]],0),MATCH(J$6,Table1[#Headers],0))</f>
        <v>225</v>
      </c>
      <c r="K24" s="12">
        <f>INDEX(Table1[],MATCH($G24,Table1[[Month]:[Month]],0),MATCH(K$6,Table1[#Headers],0))</f>
        <v>102</v>
      </c>
      <c r="L24" s="12">
        <f>INDEX(Table1[],MATCH($G24,Table1[[Month]:[Month]],0),MATCH(L$6,Table1[#Headers],0))</f>
        <v>62</v>
      </c>
      <c r="M24" s="12">
        <f>INDEX(Table1[],MATCH($G24,Table1[[Month]:[Month]],0),MATCH(M$6,Table1[#Headers],0))</f>
        <v>18</v>
      </c>
      <c r="N24" s="12">
        <f>INDEX(Table1[],MATCH($G24,Table1[[Month]:[Month]],0),MATCH(N$6,Table1[#Headers],0))</f>
        <v>1210</v>
      </c>
      <c r="O24" s="12">
        <f>INDEX(Table1[],MATCH($G24,Table1[[Month]:[Month]],0),MATCH(O$6,Table1[#Headers],0))</f>
        <v>58</v>
      </c>
      <c r="P24" s="12">
        <f>INDEX(Table1[],MATCH($G24,Table1[[Month]:[Month]],0),MATCH(P$6,Table1[#Headers],0))</f>
        <v>121</v>
      </c>
      <c r="Q24" s="12">
        <f>INDEX(Table1[],MATCH($G24,Table1[[Month]:[Month]],0),MATCH(Q$6,Table1[#Headers],0))</f>
        <v>1961</v>
      </c>
    </row>
    <row r="25" spans="1:17" x14ac:dyDescent="0.25">
      <c r="A25" s="12">
        <v>19</v>
      </c>
      <c r="B25" s="3">
        <v>42917</v>
      </c>
      <c r="C25" s="12">
        <f>INDEX(Table1[[Student Purchases]:[Website Unique visitors]],A25,selection)</f>
        <v>928</v>
      </c>
      <c r="D25" s="14">
        <f t="shared" si="1"/>
        <v>928.00001899999995</v>
      </c>
      <c r="E25" s="12">
        <f t="shared" si="0"/>
        <v>14</v>
      </c>
      <c r="G25" s="13">
        <f t="shared" si="2"/>
        <v>43040</v>
      </c>
      <c r="H25" s="12">
        <f>INDEX(Table1[],MATCH($G25,Table1[[Month]:[Month]],0),MATCH(H$6,Table1[#Headers],0))</f>
        <v>1174</v>
      </c>
      <c r="I25" s="12">
        <f>INDEX(Table1[],MATCH($G25,Table1[[Month]:[Month]],0),MATCH(I$6,Table1[#Headers],0))</f>
        <v>820</v>
      </c>
      <c r="J25" s="12">
        <f>INDEX(Table1[],MATCH($G25,Table1[[Month]:[Month]],0),MATCH(J$6,Table1[#Headers],0))</f>
        <v>158</v>
      </c>
      <c r="K25" s="12">
        <f>INDEX(Table1[],MATCH($G25,Table1[[Month]:[Month]],0),MATCH(K$6,Table1[#Headers],0))</f>
        <v>96</v>
      </c>
      <c r="L25" s="12">
        <f>INDEX(Table1[],MATCH($G25,Table1[[Month]:[Month]],0),MATCH(L$6,Table1[#Headers],0))</f>
        <v>83</v>
      </c>
      <c r="M25" s="12">
        <f>INDEX(Table1[],MATCH($G25,Table1[[Month]:[Month]],0),MATCH(M$6,Table1[#Headers],0))</f>
        <v>17</v>
      </c>
      <c r="N25" s="12">
        <f>INDEX(Table1[],MATCH($G25,Table1[[Month]:[Month]],0),MATCH(N$6,Table1[#Headers],0))</f>
        <v>1157</v>
      </c>
      <c r="O25" s="12">
        <f>INDEX(Table1[],MATCH($G25,Table1[[Month]:[Month]],0),MATCH(O$6,Table1[#Headers],0))</f>
        <v>68</v>
      </c>
      <c r="P25" s="12">
        <f>INDEX(Table1[],MATCH($G25,Table1[[Month]:[Month]],0),MATCH(P$6,Table1[#Headers],0))</f>
        <v>179</v>
      </c>
      <c r="Q25" s="12">
        <f>INDEX(Table1[],MATCH($G25,Table1[[Month]:[Month]],0),MATCH(Q$6,Table1[#Headers],0))</f>
        <v>1637</v>
      </c>
    </row>
    <row r="26" spans="1:17" x14ac:dyDescent="0.25">
      <c r="A26" s="12">
        <v>20</v>
      </c>
      <c r="B26" s="3">
        <v>42948</v>
      </c>
      <c r="C26" s="12">
        <f>INDEX(Table1[[Student Purchases]:[Website Unique visitors]],A26,selection)</f>
        <v>977</v>
      </c>
      <c r="D26" s="14">
        <f t="shared" si="1"/>
        <v>977.00001999999995</v>
      </c>
      <c r="E26" s="12">
        <f t="shared" si="0"/>
        <v>11</v>
      </c>
      <c r="G26" s="13">
        <f t="shared" si="2"/>
        <v>43009</v>
      </c>
      <c r="H26" s="12">
        <f>INDEX(Table1[],MATCH($G26,Table1[[Month]:[Month]],0),MATCH(H$6,Table1[#Headers],0))</f>
        <v>1079</v>
      </c>
      <c r="I26" s="12">
        <f>INDEX(Table1[],MATCH($G26,Table1[[Month]:[Month]],0),MATCH(I$6,Table1[#Headers],0))</f>
        <v>817</v>
      </c>
      <c r="J26" s="12">
        <f>INDEX(Table1[],MATCH($G26,Table1[[Month]:[Month]],0),MATCH(J$6,Table1[#Headers],0))</f>
        <v>120</v>
      </c>
      <c r="K26" s="12">
        <f>INDEX(Table1[],MATCH($G26,Table1[[Month]:[Month]],0),MATCH(K$6,Table1[#Headers],0))</f>
        <v>60</v>
      </c>
      <c r="L26" s="12">
        <f>INDEX(Table1[],MATCH($G26,Table1[[Month]:[Month]],0),MATCH(L$6,Table1[#Headers],0))</f>
        <v>52</v>
      </c>
      <c r="M26" s="12">
        <f>INDEX(Table1[],MATCH($G26,Table1[[Month]:[Month]],0),MATCH(M$6,Table1[#Headers],0))</f>
        <v>30</v>
      </c>
      <c r="N26" s="12">
        <f>INDEX(Table1[],MATCH($G26,Table1[[Month]:[Month]],0),MATCH(N$6,Table1[#Headers],0))</f>
        <v>1049</v>
      </c>
      <c r="O26" s="12">
        <f>INDEX(Table1[],MATCH($G26,Table1[[Month]:[Month]],0),MATCH(O$6,Table1[#Headers],0))</f>
        <v>61</v>
      </c>
      <c r="P26" s="12">
        <f>INDEX(Table1[],MATCH($G26,Table1[[Month]:[Month]],0),MATCH(P$6,Table1[#Headers],0))</f>
        <v>142</v>
      </c>
      <c r="Q26" s="12">
        <f>INDEX(Table1[],MATCH($G26,Table1[[Month]:[Month]],0),MATCH(Q$6,Table1[#Headers],0))</f>
        <v>1518</v>
      </c>
    </row>
    <row r="27" spans="1:17" x14ac:dyDescent="0.25">
      <c r="A27" s="12">
        <v>21</v>
      </c>
      <c r="B27" s="3">
        <v>42979</v>
      </c>
      <c r="C27" s="12">
        <f>INDEX(Table1[[Student Purchases]:[Website Unique visitors]],A27,selection)</f>
        <v>802</v>
      </c>
      <c r="D27" s="14">
        <f t="shared" si="1"/>
        <v>802.00002099999995</v>
      </c>
      <c r="E27" s="12">
        <f t="shared" si="0"/>
        <v>21</v>
      </c>
      <c r="G27" s="13">
        <f t="shared" si="2"/>
        <v>42979</v>
      </c>
      <c r="H27" s="12">
        <f>INDEX(Table1[],MATCH($G27,Table1[[Month]:[Month]],0),MATCH(H$6,Table1[#Headers],0))</f>
        <v>1297</v>
      </c>
      <c r="I27" s="12">
        <f>INDEX(Table1[],MATCH($G27,Table1[[Month]:[Month]],0),MATCH(I$6,Table1[#Headers],0))</f>
        <v>802</v>
      </c>
      <c r="J27" s="12">
        <f>INDEX(Table1[],MATCH($G27,Table1[[Month]:[Month]],0),MATCH(J$6,Table1[#Headers],0))</f>
        <v>280</v>
      </c>
      <c r="K27" s="12">
        <f>INDEX(Table1[],MATCH($G27,Table1[[Month]:[Month]],0),MATCH(K$6,Table1[#Headers],0))</f>
        <v>108</v>
      </c>
      <c r="L27" s="12">
        <f>INDEX(Table1[],MATCH($G27,Table1[[Month]:[Month]],0),MATCH(L$6,Table1[#Headers],0))</f>
        <v>82</v>
      </c>
      <c r="M27" s="12">
        <f>INDEX(Table1[],MATCH($G27,Table1[[Month]:[Month]],0),MATCH(M$6,Table1[#Headers],0))</f>
        <v>25</v>
      </c>
      <c r="N27" s="12">
        <f>INDEX(Table1[],MATCH($G27,Table1[[Month]:[Month]],0),MATCH(N$6,Table1[#Headers],0))</f>
        <v>1272</v>
      </c>
      <c r="O27" s="12">
        <f>INDEX(Table1[],MATCH($G27,Table1[[Month]:[Month]],0),MATCH(O$6,Table1[#Headers],0))</f>
        <v>123</v>
      </c>
      <c r="P27" s="12">
        <f>INDEX(Table1[],MATCH($G27,Table1[[Month]:[Month]],0),MATCH(P$6,Table1[#Headers],0))</f>
        <v>108</v>
      </c>
      <c r="Q27" s="12">
        <f>INDEX(Table1[],MATCH($G27,Table1[[Month]:[Month]],0),MATCH(Q$6,Table1[#Headers],0))</f>
        <v>1405</v>
      </c>
    </row>
    <row r="28" spans="1:17" x14ac:dyDescent="0.25">
      <c r="A28" s="12">
        <v>22</v>
      </c>
      <c r="B28" s="3">
        <v>43009</v>
      </c>
      <c r="C28" s="12">
        <f>INDEX(Table1[[Student Purchases]:[Website Unique visitors]],A28,selection)</f>
        <v>817</v>
      </c>
      <c r="D28" s="14">
        <f t="shared" si="1"/>
        <v>817.00002199999994</v>
      </c>
      <c r="E28" s="12">
        <f t="shared" si="0"/>
        <v>20</v>
      </c>
      <c r="G28" s="13">
        <f t="shared" si="2"/>
        <v>42675</v>
      </c>
      <c r="H28" s="12">
        <f>INDEX(Table1[],MATCH($G28,Table1[[Month]:[Month]],0),MATCH(H$6,Table1[#Headers],0))</f>
        <v>1034</v>
      </c>
      <c r="I28" s="12">
        <f>INDEX(Table1[],MATCH($G28,Table1[[Month]:[Month]],0),MATCH(I$6,Table1[#Headers],0))</f>
        <v>771</v>
      </c>
      <c r="J28" s="12">
        <f>INDEX(Table1[],MATCH($G28,Table1[[Month]:[Month]],0),MATCH(J$6,Table1[#Headers],0))</f>
        <v>115</v>
      </c>
      <c r="K28" s="12">
        <f>INDEX(Table1[],MATCH($G28,Table1[[Month]:[Month]],0),MATCH(K$6,Table1[#Headers],0))</f>
        <v>53</v>
      </c>
      <c r="L28" s="12">
        <f>INDEX(Table1[],MATCH($G28,Table1[[Month]:[Month]],0),MATCH(L$6,Table1[#Headers],0))</f>
        <v>58</v>
      </c>
      <c r="M28" s="12">
        <f>INDEX(Table1[],MATCH($G28,Table1[[Month]:[Month]],0),MATCH(M$6,Table1[#Headers],0))</f>
        <v>37</v>
      </c>
      <c r="N28" s="12">
        <f>INDEX(Table1[],MATCH($G28,Table1[[Month]:[Month]],0),MATCH(N$6,Table1[#Headers],0))</f>
        <v>997</v>
      </c>
      <c r="O28" s="12">
        <f>INDEX(Table1[],MATCH($G28,Table1[[Month]:[Month]],0),MATCH(O$6,Table1[#Headers],0))</f>
        <v>113</v>
      </c>
      <c r="P28" s="12">
        <f>INDEX(Table1[],MATCH($G28,Table1[[Month]:[Month]],0),MATCH(P$6,Table1[#Headers],0))</f>
        <v>168</v>
      </c>
      <c r="Q28" s="12">
        <f>INDEX(Table1[],MATCH($G28,Table1[[Month]:[Month]],0),MATCH(Q$6,Table1[#Headers],0))</f>
        <v>1375</v>
      </c>
    </row>
    <row r="29" spans="1:17" x14ac:dyDescent="0.25">
      <c r="A29" s="12">
        <v>23</v>
      </c>
      <c r="B29" s="3">
        <v>43040</v>
      </c>
      <c r="C29" s="12">
        <f>INDEX(Table1[[Student Purchases]:[Website Unique visitors]],A29,selection)</f>
        <v>820</v>
      </c>
      <c r="D29" s="14">
        <f t="shared" si="1"/>
        <v>820.00002300000006</v>
      </c>
      <c r="E29" s="12">
        <f t="shared" si="0"/>
        <v>19</v>
      </c>
      <c r="G29" s="13">
        <f t="shared" si="2"/>
        <v>42430</v>
      </c>
      <c r="H29" s="12">
        <f>INDEX(Table1[],MATCH($G29,Table1[[Month]:[Month]],0),MATCH(H$6,Table1[#Headers],0))</f>
        <v>1125</v>
      </c>
      <c r="I29" s="12">
        <f>INDEX(Table1[],MATCH($G29,Table1[[Month]:[Month]],0),MATCH(I$6,Table1[#Headers],0))</f>
        <v>769</v>
      </c>
      <c r="J29" s="12">
        <f>INDEX(Table1[],MATCH($G29,Table1[[Month]:[Month]],0),MATCH(J$6,Table1[#Headers],0))</f>
        <v>158</v>
      </c>
      <c r="K29" s="12">
        <f>INDEX(Table1[],MATCH($G29,Table1[[Month]:[Month]],0),MATCH(K$6,Table1[#Headers],0))</f>
        <v>81</v>
      </c>
      <c r="L29" s="12">
        <f>INDEX(Table1[],MATCH($G29,Table1[[Month]:[Month]],0),MATCH(L$6,Table1[#Headers],0))</f>
        <v>74</v>
      </c>
      <c r="M29" s="12">
        <f>INDEX(Table1[],MATCH($G29,Table1[[Month]:[Month]],0),MATCH(M$6,Table1[#Headers],0))</f>
        <v>43</v>
      </c>
      <c r="N29" s="12">
        <f>INDEX(Table1[],MATCH($G29,Table1[[Month]:[Month]],0),MATCH(N$6,Table1[#Headers],0))</f>
        <v>1082</v>
      </c>
      <c r="O29" s="12">
        <f>INDEX(Table1[],MATCH($G29,Table1[[Month]:[Month]],0),MATCH(O$6,Table1[#Headers],0))</f>
        <v>110</v>
      </c>
      <c r="P29" s="12">
        <f>INDEX(Table1[],MATCH($G29,Table1[[Month]:[Month]],0),MATCH(P$6,Table1[#Headers],0))</f>
        <v>122</v>
      </c>
      <c r="Q29" s="12">
        <f>INDEX(Table1[],MATCH($G29,Table1[[Month]:[Month]],0),MATCH(Q$6,Table1[#Headers],0))</f>
        <v>1573</v>
      </c>
    </row>
    <row r="30" spans="1:17" x14ac:dyDescent="0.25">
      <c r="A30" s="12">
        <v>24</v>
      </c>
      <c r="B30" s="3">
        <v>43070</v>
      </c>
      <c r="C30" s="12">
        <f>INDEX(Table1[[Student Purchases]:[Website Unique visitors]],A30,selection)</f>
        <v>1258</v>
      </c>
      <c r="D30" s="14">
        <f t="shared" si="1"/>
        <v>1258.0000239999999</v>
      </c>
      <c r="E30" s="12">
        <f t="shared" si="0"/>
        <v>2</v>
      </c>
      <c r="G30" s="13">
        <f t="shared" si="2"/>
        <v>42767</v>
      </c>
      <c r="H30" s="12">
        <f>INDEX(Table1[],MATCH($G30,Table1[[Month]:[Month]],0),MATCH(H$6,Table1[#Headers],0))</f>
        <v>1024</v>
      </c>
      <c r="I30" s="12">
        <f>INDEX(Table1[],MATCH($G30,Table1[[Month]:[Month]],0),MATCH(I$6,Table1[#Headers],0))</f>
        <v>732</v>
      </c>
      <c r="J30" s="12">
        <f>INDEX(Table1[],MATCH($G30,Table1[[Month]:[Month]],0),MATCH(J$6,Table1[#Headers],0))</f>
        <v>110</v>
      </c>
      <c r="K30" s="12">
        <f>INDEX(Table1[],MATCH($G30,Table1[[Month]:[Month]],0),MATCH(K$6,Table1[#Headers],0))</f>
        <v>92</v>
      </c>
      <c r="L30" s="12">
        <f>INDEX(Table1[],MATCH($G30,Table1[[Month]:[Month]],0),MATCH(L$6,Table1[#Headers],0))</f>
        <v>71</v>
      </c>
      <c r="M30" s="12">
        <f>INDEX(Table1[],MATCH($G30,Table1[[Month]:[Month]],0),MATCH(M$6,Table1[#Headers],0))</f>
        <v>19</v>
      </c>
      <c r="N30" s="12">
        <f>INDEX(Table1[],MATCH($G30,Table1[[Month]:[Month]],0),MATCH(N$6,Table1[#Headers],0))</f>
        <v>1005</v>
      </c>
      <c r="O30" s="12">
        <f>INDEX(Table1[],MATCH($G30,Table1[[Month]:[Month]],0),MATCH(O$6,Table1[#Headers],0))</f>
        <v>139</v>
      </c>
      <c r="P30" s="12">
        <f>INDEX(Table1[],MATCH($G30,Table1[[Month]:[Month]],0),MATCH(P$6,Table1[#Headers],0))</f>
        <v>110</v>
      </c>
      <c r="Q30" s="12">
        <f>INDEX(Table1[],MATCH($G30,Table1[[Month]:[Month]],0),MATCH(Q$6,Table1[#Headers],0))</f>
        <v>1330</v>
      </c>
    </row>
  </sheetData>
  <mergeCells count="2">
    <mergeCell ref="G5:Q5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0C7B-0AF5-43B2-94A9-F52BD85EE1B0}">
  <dimension ref="B1:N15"/>
  <sheetViews>
    <sheetView showGridLines="0" tabSelected="1" workbookViewId="0">
      <selection activeCell="B1" sqref="B1"/>
    </sheetView>
  </sheetViews>
  <sheetFormatPr defaultRowHeight="15" x14ac:dyDescent="0.25"/>
  <cols>
    <col min="1" max="1" width="2" customWidth="1"/>
    <col min="2" max="2" width="11.85546875" customWidth="1"/>
    <col min="4" max="4" width="9.85546875" customWidth="1"/>
    <col min="5" max="5" width="17.5703125" bestFit="1" customWidth="1"/>
    <col min="6" max="7" width="14.5703125" bestFit="1" customWidth="1"/>
    <col min="8" max="8" width="11.28515625" bestFit="1" customWidth="1"/>
    <col min="9" max="9" width="6.140625" bestFit="1" customWidth="1"/>
    <col min="10" max="10" width="8.28515625" bestFit="1" customWidth="1"/>
    <col min="11" max="12" width="8.85546875" bestFit="1" customWidth="1"/>
    <col min="13" max="13" width="19.5703125" bestFit="1" customWidth="1"/>
    <col min="14" max="14" width="22.5703125" bestFit="1" customWidth="1"/>
  </cols>
  <sheetData>
    <row r="1" spans="2:14" ht="15.75" thickBot="1" x14ac:dyDescent="0.3"/>
    <row r="2" spans="2:14" ht="6.75" customHeight="1" x14ac:dyDescent="0.25">
      <c r="B2" s="26"/>
      <c r="C2" s="27"/>
      <c r="D2" s="28"/>
      <c r="E2" s="26"/>
      <c r="F2" s="29"/>
      <c r="G2" s="27"/>
      <c r="H2" s="29"/>
      <c r="I2" s="27"/>
      <c r="J2" s="29"/>
      <c r="K2" s="27"/>
      <c r="L2" s="29"/>
      <c r="M2" s="27"/>
      <c r="N2" s="29"/>
    </row>
    <row r="3" spans="2:14" ht="17.25" customHeight="1" x14ac:dyDescent="0.25">
      <c r="B3" s="30" t="s">
        <v>17</v>
      </c>
      <c r="C3" s="31">
        <v>5</v>
      </c>
      <c r="D3" s="32"/>
      <c r="E3" s="33" t="s">
        <v>1</v>
      </c>
      <c r="F3" s="34" t="s">
        <v>2</v>
      </c>
      <c r="G3" s="35" t="s">
        <v>3</v>
      </c>
      <c r="H3" s="34" t="s">
        <v>4</v>
      </c>
      <c r="I3" s="35" t="s">
        <v>5</v>
      </c>
      <c r="J3" s="34" t="s">
        <v>6</v>
      </c>
      <c r="K3" s="35" t="s">
        <v>7</v>
      </c>
      <c r="L3" s="34" t="s">
        <v>8</v>
      </c>
      <c r="M3" s="35" t="s">
        <v>9</v>
      </c>
      <c r="N3" s="34" t="s">
        <v>10</v>
      </c>
    </row>
    <row r="4" spans="2:14" ht="20.25" thickBot="1" x14ac:dyDescent="0.3">
      <c r="B4" s="36" t="s">
        <v>18</v>
      </c>
      <c r="C4" s="37">
        <v>6</v>
      </c>
      <c r="D4" s="38"/>
      <c r="E4" s="39"/>
      <c r="F4" s="40"/>
      <c r="G4" s="41"/>
      <c r="H4" s="40"/>
      <c r="I4" s="41"/>
      <c r="J4" s="40"/>
      <c r="K4" s="41"/>
      <c r="L4" s="40"/>
      <c r="M4" s="41"/>
      <c r="N4" s="40"/>
    </row>
    <row r="5" spans="2:14" x14ac:dyDescent="0.25">
      <c r="B5" s="18">
        <f>scroll_position</f>
        <v>1</v>
      </c>
      <c r="C5" s="22">
        <f>INDEX(Analysis!$G$7:$G$30,'Scroll and Sort Table'!B5)</f>
        <v>42552</v>
      </c>
      <c r="D5" s="19"/>
      <c r="E5" s="18">
        <f>INDEX(Analysis!H$7:H$30,'Scroll and Sort Table'!$B5)</f>
        <v>1753</v>
      </c>
      <c r="F5" s="24">
        <f>INDEX(Analysis!I$7:I$30,'Scroll and Sort Table'!$B5)</f>
        <v>1300</v>
      </c>
      <c r="G5" s="24">
        <f>INDEX(Analysis!J$7:J$30,'Scroll and Sort Table'!$B5)</f>
        <v>281</v>
      </c>
      <c r="H5" s="24">
        <f>INDEX(Analysis!K$7:K$30,'Scroll and Sort Table'!$B5)</f>
        <v>63</v>
      </c>
      <c r="I5" s="24">
        <f>INDEX(Analysis!L$7:L$30,'Scroll and Sort Table'!$B5)</f>
        <v>63</v>
      </c>
      <c r="J5" s="24">
        <f>INDEX(Analysis!M$7:M$30,'Scroll and Sort Table'!$B5)</f>
        <v>46</v>
      </c>
      <c r="K5" s="24">
        <f>INDEX(Analysis!N$7:N$30,'Scroll and Sort Table'!$B5)</f>
        <v>1707</v>
      </c>
      <c r="L5" s="24">
        <f>INDEX(Analysis!O$7:O$30,'Scroll and Sort Table'!$B5)</f>
        <v>132</v>
      </c>
      <c r="M5" s="24">
        <f>INDEX(Analysis!P$7:P$30,'Scroll and Sort Table'!$B5)</f>
        <v>132</v>
      </c>
      <c r="N5" s="24">
        <f>INDEX(Analysis!Q$7:Q$30,'Scroll and Sort Table'!$B5)</f>
        <v>1740</v>
      </c>
    </row>
    <row r="6" spans="2:14" x14ac:dyDescent="0.25">
      <c r="B6" s="18">
        <f t="shared" ref="B6:B14" si="0">B5+1</f>
        <v>2</v>
      </c>
      <c r="C6" s="22">
        <f>INDEX(Analysis!$G$7:$G$30,'Scroll and Sort Table'!B6)</f>
        <v>43070</v>
      </c>
      <c r="D6" s="19"/>
      <c r="E6" s="18">
        <f>INDEX(Analysis!H$7:H$30,'Scroll and Sort Table'!$B6)</f>
        <v>1619</v>
      </c>
      <c r="F6" s="24">
        <f>INDEX(Analysis!I$7:I$30,'Scroll and Sort Table'!$B6)</f>
        <v>1258</v>
      </c>
      <c r="G6" s="24">
        <f>INDEX(Analysis!J$7:J$30,'Scroll and Sort Table'!$B6)</f>
        <v>146</v>
      </c>
      <c r="H6" s="24">
        <f>INDEX(Analysis!K$7:K$30,'Scroll and Sort Table'!$B6)</f>
        <v>118</v>
      </c>
      <c r="I6" s="24">
        <f>INDEX(Analysis!L$7:L$30,'Scroll and Sort Table'!$B6)</f>
        <v>50</v>
      </c>
      <c r="J6" s="24">
        <f>INDEX(Analysis!M$7:M$30,'Scroll and Sort Table'!$B6)</f>
        <v>47</v>
      </c>
      <c r="K6" s="24">
        <f>INDEX(Analysis!N$7:N$30,'Scroll and Sort Table'!$B6)</f>
        <v>1572</v>
      </c>
      <c r="L6" s="24">
        <f>INDEX(Analysis!O$7:O$30,'Scroll and Sort Table'!$B6)</f>
        <v>103</v>
      </c>
      <c r="M6" s="24">
        <f>INDEX(Analysis!P$7:P$30,'Scroll and Sort Table'!$B6)</f>
        <v>123</v>
      </c>
      <c r="N6" s="24">
        <f>INDEX(Analysis!Q$7:Q$30,'Scroll and Sort Table'!$B6)</f>
        <v>1224</v>
      </c>
    </row>
    <row r="7" spans="2:14" x14ac:dyDescent="0.25">
      <c r="B7" s="18">
        <f t="shared" si="0"/>
        <v>3</v>
      </c>
      <c r="C7" s="22">
        <f>INDEX(Analysis!$G$7:$G$30,'Scroll and Sort Table'!B7)</f>
        <v>42461</v>
      </c>
      <c r="D7" s="19"/>
      <c r="E7" s="18">
        <f>INDEX(Analysis!H$7:H$30,'Scroll and Sort Table'!$B7)</f>
        <v>1529</v>
      </c>
      <c r="F7" s="24">
        <f>INDEX(Analysis!I$7:I$30,'Scroll and Sort Table'!$B7)</f>
        <v>1232</v>
      </c>
      <c r="G7" s="24">
        <f>INDEX(Analysis!J$7:J$30,'Scroll and Sort Table'!$B7)</f>
        <v>113</v>
      </c>
      <c r="H7" s="24">
        <f>INDEX(Analysis!K$7:K$30,'Scroll and Sort Table'!$B7)</f>
        <v>77</v>
      </c>
      <c r="I7" s="24">
        <f>INDEX(Analysis!L$7:L$30,'Scroll and Sort Table'!$B7)</f>
        <v>75</v>
      </c>
      <c r="J7" s="24">
        <f>INDEX(Analysis!M$7:M$30,'Scroll and Sort Table'!$B7)</f>
        <v>32</v>
      </c>
      <c r="K7" s="24">
        <f>INDEX(Analysis!N$7:N$30,'Scroll and Sort Table'!$B7)</f>
        <v>1497</v>
      </c>
      <c r="L7" s="24">
        <f>INDEX(Analysis!O$7:O$30,'Scroll and Sort Table'!$B7)</f>
        <v>117</v>
      </c>
      <c r="M7" s="24">
        <f>INDEX(Analysis!P$7:P$30,'Scroll and Sort Table'!$B7)</f>
        <v>130</v>
      </c>
      <c r="N7" s="24">
        <f>INDEX(Analysis!Q$7:Q$30,'Scroll and Sort Table'!$B7)</f>
        <v>1279</v>
      </c>
    </row>
    <row r="8" spans="2:14" x14ac:dyDescent="0.25">
      <c r="B8" s="18">
        <f t="shared" si="0"/>
        <v>4</v>
      </c>
      <c r="C8" s="22">
        <f>INDEX(Analysis!$G$7:$G$30,'Scroll and Sort Table'!B8)</f>
        <v>42401</v>
      </c>
      <c r="D8" s="19"/>
      <c r="E8" s="18">
        <f>INDEX(Analysis!H$7:H$30,'Scroll and Sort Table'!$B8)</f>
        <v>1515</v>
      </c>
      <c r="F8" s="24">
        <f>INDEX(Analysis!I$7:I$30,'Scroll and Sort Table'!$B8)</f>
        <v>1196</v>
      </c>
      <c r="G8" s="24">
        <f>INDEX(Analysis!J$7:J$30,'Scroll and Sort Table'!$B8)</f>
        <v>143</v>
      </c>
      <c r="H8" s="24">
        <f>INDEX(Analysis!K$7:K$30,'Scroll and Sort Table'!$B8)</f>
        <v>62</v>
      </c>
      <c r="I8" s="24">
        <f>INDEX(Analysis!L$7:L$30,'Scroll and Sort Table'!$B8)</f>
        <v>90</v>
      </c>
      <c r="J8" s="24">
        <f>INDEX(Analysis!M$7:M$30,'Scroll and Sort Table'!$B8)</f>
        <v>24</v>
      </c>
      <c r="K8" s="24">
        <f>INDEX(Analysis!N$7:N$30,'Scroll and Sort Table'!$B8)</f>
        <v>1491</v>
      </c>
      <c r="L8" s="24">
        <f>INDEX(Analysis!O$7:O$30,'Scroll and Sort Table'!$B8)</f>
        <v>119</v>
      </c>
      <c r="M8" s="24">
        <f>INDEX(Analysis!P$7:P$30,'Scroll and Sort Table'!$B8)</f>
        <v>178</v>
      </c>
      <c r="N8" s="24">
        <f>INDEX(Analysis!Q$7:Q$30,'Scroll and Sort Table'!$B8)</f>
        <v>1245</v>
      </c>
    </row>
    <row r="9" spans="2:14" x14ac:dyDescent="0.25">
      <c r="B9" s="18">
        <f t="shared" si="0"/>
        <v>5</v>
      </c>
      <c r="C9" s="22">
        <f>INDEX(Analysis!$G$7:$G$30,'Scroll and Sort Table'!B9)</f>
        <v>42736</v>
      </c>
      <c r="D9" s="19"/>
      <c r="E9" s="18">
        <f>INDEX(Analysis!H$7:H$30,'Scroll and Sort Table'!$B9)</f>
        <v>1571</v>
      </c>
      <c r="F9" s="24">
        <f>INDEX(Analysis!I$7:I$30,'Scroll and Sort Table'!$B9)</f>
        <v>1146</v>
      </c>
      <c r="G9" s="24">
        <f>INDEX(Analysis!J$7:J$30,'Scroll and Sort Table'!$B9)</f>
        <v>230</v>
      </c>
      <c r="H9" s="24">
        <f>INDEX(Analysis!K$7:K$30,'Scroll and Sort Table'!$B9)</f>
        <v>112</v>
      </c>
      <c r="I9" s="24">
        <f>INDEX(Analysis!L$7:L$30,'Scroll and Sort Table'!$B9)</f>
        <v>72</v>
      </c>
      <c r="J9" s="24">
        <f>INDEX(Analysis!M$7:M$30,'Scroll and Sort Table'!$B9)</f>
        <v>11</v>
      </c>
      <c r="K9" s="24">
        <f>INDEX(Analysis!N$7:N$30,'Scroll and Sort Table'!$B9)</f>
        <v>1560</v>
      </c>
      <c r="L9" s="24">
        <f>INDEX(Analysis!O$7:O$30,'Scroll and Sort Table'!$B9)</f>
        <v>110</v>
      </c>
      <c r="M9" s="24">
        <f>INDEX(Analysis!P$7:P$30,'Scroll and Sort Table'!$B9)</f>
        <v>148</v>
      </c>
      <c r="N9" s="24">
        <f>INDEX(Analysis!Q$7:Q$30,'Scroll and Sort Table'!$B9)</f>
        <v>1444</v>
      </c>
    </row>
    <row r="10" spans="2:14" x14ac:dyDescent="0.25">
      <c r="B10" s="18">
        <f t="shared" si="0"/>
        <v>6</v>
      </c>
      <c r="C10" s="22">
        <f>INDEX(Analysis!$G$7:$G$30,'Scroll and Sort Table'!B10)</f>
        <v>42826</v>
      </c>
      <c r="D10" s="19"/>
      <c r="E10" s="18">
        <f>INDEX(Analysis!H$7:H$30,'Scroll and Sort Table'!$B10)</f>
        <v>1507</v>
      </c>
      <c r="F10" s="24">
        <f>INDEX(Analysis!I$7:I$30,'Scroll and Sort Table'!$B10)</f>
        <v>1114</v>
      </c>
      <c r="G10" s="24">
        <f>INDEX(Analysis!J$7:J$30,'Scroll and Sort Table'!$B10)</f>
        <v>230</v>
      </c>
      <c r="H10" s="24">
        <f>INDEX(Analysis!K$7:K$30,'Scroll and Sort Table'!$B10)</f>
        <v>85</v>
      </c>
      <c r="I10" s="24">
        <f>INDEX(Analysis!L$7:L$30,'Scroll and Sort Table'!$B10)</f>
        <v>63</v>
      </c>
      <c r="J10" s="24">
        <f>INDEX(Analysis!M$7:M$30,'Scroll and Sort Table'!$B10)</f>
        <v>15</v>
      </c>
      <c r="K10" s="24">
        <f>INDEX(Analysis!N$7:N$30,'Scroll and Sort Table'!$B10)</f>
        <v>1492</v>
      </c>
      <c r="L10" s="24">
        <f>INDEX(Analysis!O$7:O$30,'Scroll and Sort Table'!$B10)</f>
        <v>76</v>
      </c>
      <c r="M10" s="24">
        <f>INDEX(Analysis!P$7:P$30,'Scroll and Sort Table'!$B10)</f>
        <v>117</v>
      </c>
      <c r="N10" s="24">
        <f>INDEX(Analysis!Q$7:Q$30,'Scroll and Sort Table'!$B10)</f>
        <v>1708</v>
      </c>
    </row>
    <row r="11" spans="2:14" x14ac:dyDescent="0.25">
      <c r="B11" s="18">
        <f t="shared" si="0"/>
        <v>7</v>
      </c>
      <c r="C11" s="22">
        <f>INDEX(Analysis!$G$7:$G$30,'Scroll and Sort Table'!B11)</f>
        <v>42370</v>
      </c>
      <c r="D11" s="19"/>
      <c r="E11" s="18">
        <f>INDEX(Analysis!H$7:H$30,'Scroll and Sort Table'!$B11)</f>
        <v>1498</v>
      </c>
      <c r="F11" s="24">
        <f>INDEX(Analysis!I$7:I$30,'Scroll and Sort Table'!$B11)</f>
        <v>1041</v>
      </c>
      <c r="G11" s="24">
        <f>INDEX(Analysis!J$7:J$30,'Scroll and Sort Table'!$B11)</f>
        <v>284</v>
      </c>
      <c r="H11" s="24">
        <f>INDEX(Analysis!K$7:K$30,'Scroll and Sort Table'!$B11)</f>
        <v>90</v>
      </c>
      <c r="I11" s="24">
        <f>INDEX(Analysis!L$7:L$30,'Scroll and Sort Table'!$B11)</f>
        <v>45</v>
      </c>
      <c r="J11" s="24">
        <f>INDEX(Analysis!M$7:M$30,'Scroll and Sort Table'!$B11)</f>
        <v>38</v>
      </c>
      <c r="K11" s="24">
        <f>INDEX(Analysis!N$7:N$30,'Scroll and Sort Table'!$B11)</f>
        <v>1460</v>
      </c>
      <c r="L11" s="24">
        <f>INDEX(Analysis!O$7:O$30,'Scroll and Sort Table'!$B11)</f>
        <v>77</v>
      </c>
      <c r="M11" s="24">
        <f>INDEX(Analysis!P$7:P$30,'Scroll and Sort Table'!$B11)</f>
        <v>151</v>
      </c>
      <c r="N11" s="24">
        <f>INDEX(Analysis!Q$7:Q$30,'Scroll and Sort Table'!$B11)</f>
        <v>1286</v>
      </c>
    </row>
    <row r="12" spans="2:14" x14ac:dyDescent="0.25">
      <c r="B12" s="18">
        <f t="shared" si="0"/>
        <v>8</v>
      </c>
      <c r="C12" s="22">
        <f>INDEX(Analysis!$G$7:$G$30,'Scroll and Sort Table'!B12)</f>
        <v>42522</v>
      </c>
      <c r="D12" s="19"/>
      <c r="E12" s="18">
        <f>INDEX(Analysis!H$7:H$30,'Scroll and Sort Table'!$B12)</f>
        <v>1509</v>
      </c>
      <c r="F12" s="24">
        <f>INDEX(Analysis!I$7:I$30,'Scroll and Sort Table'!$B12)</f>
        <v>1039</v>
      </c>
      <c r="G12" s="24">
        <f>INDEX(Analysis!J$7:J$30,'Scroll and Sort Table'!$B12)</f>
        <v>269</v>
      </c>
      <c r="H12" s="24">
        <f>INDEX(Analysis!K$7:K$30,'Scroll and Sort Table'!$B12)</f>
        <v>116</v>
      </c>
      <c r="I12" s="24">
        <f>INDEX(Analysis!L$7:L$30,'Scroll and Sort Table'!$B12)</f>
        <v>58</v>
      </c>
      <c r="J12" s="24">
        <f>INDEX(Analysis!M$7:M$30,'Scroll and Sort Table'!$B12)</f>
        <v>27</v>
      </c>
      <c r="K12" s="24">
        <f>INDEX(Analysis!N$7:N$30,'Scroll and Sort Table'!$B12)</f>
        <v>1482</v>
      </c>
      <c r="L12" s="24">
        <f>INDEX(Analysis!O$7:O$30,'Scroll and Sort Table'!$B12)</f>
        <v>83</v>
      </c>
      <c r="M12" s="24">
        <f>INDEX(Analysis!P$7:P$30,'Scroll and Sort Table'!$B12)</f>
        <v>96</v>
      </c>
      <c r="N12" s="24">
        <f>INDEX(Analysis!Q$7:Q$30,'Scroll and Sort Table'!$B12)</f>
        <v>1437</v>
      </c>
    </row>
    <row r="13" spans="2:14" x14ac:dyDescent="0.25">
      <c r="B13" s="18">
        <f t="shared" si="0"/>
        <v>9</v>
      </c>
      <c r="C13" s="22">
        <f>INDEX(Analysis!$G$7:$G$30,'Scroll and Sort Table'!B13)</f>
        <v>42644</v>
      </c>
      <c r="D13" s="19"/>
      <c r="E13" s="18">
        <f>INDEX(Analysis!H$7:H$30,'Scroll and Sort Table'!$B13)</f>
        <v>1489</v>
      </c>
      <c r="F13" s="24">
        <f>INDEX(Analysis!I$7:I$30,'Scroll and Sort Table'!$B13)</f>
        <v>1025</v>
      </c>
      <c r="G13" s="24">
        <f>INDEX(Analysis!J$7:J$30,'Scroll and Sort Table'!$B13)</f>
        <v>287</v>
      </c>
      <c r="H13" s="24">
        <f>INDEX(Analysis!K$7:K$30,'Scroll and Sort Table'!$B13)</f>
        <v>60</v>
      </c>
      <c r="I13" s="24">
        <f>INDEX(Analysis!L$7:L$30,'Scroll and Sort Table'!$B13)</f>
        <v>87</v>
      </c>
      <c r="J13" s="24">
        <f>INDEX(Analysis!M$7:M$30,'Scroll and Sort Table'!$B13)</f>
        <v>30</v>
      </c>
      <c r="K13" s="24">
        <f>INDEX(Analysis!N$7:N$30,'Scroll and Sort Table'!$B13)</f>
        <v>1459</v>
      </c>
      <c r="L13" s="24">
        <f>INDEX(Analysis!O$7:O$30,'Scroll and Sort Table'!$B13)</f>
        <v>133</v>
      </c>
      <c r="M13" s="24">
        <f>INDEX(Analysis!P$7:P$30,'Scroll and Sort Table'!$B13)</f>
        <v>144</v>
      </c>
      <c r="N13" s="24">
        <f>INDEX(Analysis!Q$7:Q$30,'Scroll and Sort Table'!$B13)</f>
        <v>1971</v>
      </c>
    </row>
    <row r="14" spans="2:14" ht="15.75" thickBot="1" x14ac:dyDescent="0.3">
      <c r="B14" s="20">
        <f t="shared" si="0"/>
        <v>10</v>
      </c>
      <c r="C14" s="23">
        <f>INDEX(Analysis!$G$7:$G$30,'Scroll and Sort Table'!B14)</f>
        <v>42614</v>
      </c>
      <c r="D14" s="21"/>
      <c r="E14" s="20">
        <f>INDEX(Analysis!H$7:H$30,'Scroll and Sort Table'!$B14)</f>
        <v>1536</v>
      </c>
      <c r="F14" s="25">
        <f>INDEX(Analysis!I$7:I$30,'Scroll and Sort Table'!$B14)</f>
        <v>1006</v>
      </c>
      <c r="G14" s="25">
        <f>INDEX(Analysis!J$7:J$30,'Scroll and Sort Table'!$B14)</f>
        <v>350</v>
      </c>
      <c r="H14" s="25">
        <f>INDEX(Analysis!K$7:K$30,'Scroll and Sort Table'!$B14)</f>
        <v>54</v>
      </c>
      <c r="I14" s="25">
        <f>INDEX(Analysis!L$7:L$30,'Scroll and Sort Table'!$B14)</f>
        <v>82</v>
      </c>
      <c r="J14" s="25">
        <f>INDEX(Analysis!M$7:M$30,'Scroll and Sort Table'!$B14)</f>
        <v>44</v>
      </c>
      <c r="K14" s="25">
        <f>INDEX(Analysis!N$7:N$30,'Scroll and Sort Table'!$B14)</f>
        <v>1492</v>
      </c>
      <c r="L14" s="25">
        <f>INDEX(Analysis!O$7:O$30,'Scroll and Sort Table'!$B14)</f>
        <v>78</v>
      </c>
      <c r="M14" s="25">
        <f>INDEX(Analysis!P$7:P$30,'Scroll and Sort Table'!$B14)</f>
        <v>148</v>
      </c>
      <c r="N14" s="25">
        <f>INDEX(Analysis!Q$7:Q$30,'Scroll and Sort Table'!$B14)</f>
        <v>1974</v>
      </c>
    </row>
    <row r="15" spans="2:14" x14ac:dyDescent="0.25">
      <c r="B15" s="17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3</xdr:col>
                    <xdr:colOff>209550</xdr:colOff>
                    <xdr:row>4</xdr:row>
                    <xdr:rowOff>66675</xdr:rowOff>
                  </from>
                  <to>
                    <xdr:col>3</xdr:col>
                    <xdr:colOff>504825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3</xdr:col>
                    <xdr:colOff>238125</xdr:colOff>
                    <xdr:row>2</xdr:row>
                    <xdr:rowOff>200025</xdr:rowOff>
                  </from>
                  <to>
                    <xdr:col>3</xdr:col>
                    <xdr:colOff>542925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3</xdr:col>
                    <xdr:colOff>238125</xdr:colOff>
                    <xdr:row>1</xdr:row>
                    <xdr:rowOff>180975</xdr:rowOff>
                  </from>
                  <to>
                    <xdr:col>3</xdr:col>
                    <xdr:colOff>466725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Group Box 4">
              <controlPr defaultSize="0" autoFill="0" autoPict="0">
                <anchor moveWithCells="1">
                  <from>
                    <xdr:col>1</xdr:col>
                    <xdr:colOff>9525</xdr:colOff>
                    <xdr:row>1</xdr:row>
                    <xdr:rowOff>19050</xdr:rowOff>
                  </from>
                  <to>
                    <xdr:col>3</xdr:col>
                    <xdr:colOff>638175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Option Button 5">
              <controlPr defaultSize="0" autoFill="0" autoLine="0" autoPict="0">
                <anchor moveWithCells="1">
                  <from>
                    <xdr:col>4</xdr:col>
                    <xdr:colOff>428625</xdr:colOff>
                    <xdr:row>2</xdr:row>
                    <xdr:rowOff>200025</xdr:rowOff>
                  </from>
                  <to>
                    <xdr:col>4</xdr:col>
                    <xdr:colOff>771525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Option Button 6">
              <controlPr defaultSize="0" autoFill="0" autoLine="0" autoPict="0">
                <anchor moveWithCells="1">
                  <from>
                    <xdr:col>5</xdr:col>
                    <xdr:colOff>352425</xdr:colOff>
                    <xdr:row>2</xdr:row>
                    <xdr:rowOff>200025</xdr:rowOff>
                  </from>
                  <to>
                    <xdr:col>5</xdr:col>
                    <xdr:colOff>695325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Option Button 7">
              <controlPr defaultSize="0" autoFill="0" autoLine="0" autoPict="0">
                <anchor moveWithCells="1">
                  <from>
                    <xdr:col>6</xdr:col>
                    <xdr:colOff>390525</xdr:colOff>
                    <xdr:row>2</xdr:row>
                    <xdr:rowOff>200025</xdr:rowOff>
                  </from>
                  <to>
                    <xdr:col>6</xdr:col>
                    <xdr:colOff>714375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Option Button 8">
              <controlPr defaultSize="0" autoFill="0" autoLine="0" autoPict="0">
                <anchor moveWithCells="1">
                  <from>
                    <xdr:col>7</xdr:col>
                    <xdr:colOff>276225</xdr:colOff>
                    <xdr:row>2</xdr:row>
                    <xdr:rowOff>209550</xdr:rowOff>
                  </from>
                  <to>
                    <xdr:col>7</xdr:col>
                    <xdr:colOff>581025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Option Button 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190500</xdr:rowOff>
                  </from>
                  <to>
                    <xdr:col>8</xdr:col>
                    <xdr:colOff>333375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Option Button 10">
              <controlPr defaultSize="0" autoFill="0" autoLine="0" autoPict="0">
                <anchor moveWithCells="1">
                  <from>
                    <xdr:col>9</xdr:col>
                    <xdr:colOff>152400</xdr:colOff>
                    <xdr:row>2</xdr:row>
                    <xdr:rowOff>209550</xdr:rowOff>
                  </from>
                  <to>
                    <xdr:col>9</xdr:col>
                    <xdr:colOff>438150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Option Button 11">
              <controlPr defaultSize="0" autoFill="0" autoLine="0" autoPict="0">
                <anchor moveWithCells="1">
                  <from>
                    <xdr:col>10</xdr:col>
                    <xdr:colOff>123825</xdr:colOff>
                    <xdr:row>2</xdr:row>
                    <xdr:rowOff>209550</xdr:rowOff>
                  </from>
                  <to>
                    <xdr:col>10</xdr:col>
                    <xdr:colOff>457200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Option Button 12">
              <controlPr defaultSize="0" autoFill="0" autoLine="0" autoPict="0">
                <anchor moveWithCells="1">
                  <from>
                    <xdr:col>11</xdr:col>
                    <xdr:colOff>152400</xdr:colOff>
                    <xdr:row>3</xdr:row>
                    <xdr:rowOff>9525</xdr:rowOff>
                  </from>
                  <to>
                    <xdr:col>11</xdr:col>
                    <xdr:colOff>447675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Option Button 13">
              <controlPr defaultSize="0" autoFill="0" autoLine="0" autoPict="0">
                <anchor moveWithCells="1">
                  <from>
                    <xdr:col>12</xdr:col>
                    <xdr:colOff>495300</xdr:colOff>
                    <xdr:row>2</xdr:row>
                    <xdr:rowOff>200025</xdr:rowOff>
                  </from>
                  <to>
                    <xdr:col>12</xdr:col>
                    <xdr:colOff>904875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Option Button 14">
              <controlPr defaultSize="0" autoFill="0" autoLine="0" autoPict="0">
                <anchor moveWithCells="1">
                  <from>
                    <xdr:col>13</xdr:col>
                    <xdr:colOff>571500</xdr:colOff>
                    <xdr:row>2</xdr:row>
                    <xdr:rowOff>200025</xdr:rowOff>
                  </from>
                  <to>
                    <xdr:col>13</xdr:col>
                    <xdr:colOff>914400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Group Box 15">
              <controlPr defaultSize="0" autoFill="0" autoPict="0">
                <anchor moveWithCells="1">
                  <from>
                    <xdr:col>4</xdr:col>
                    <xdr:colOff>0</xdr:colOff>
                    <xdr:row>1</xdr:row>
                    <xdr:rowOff>19050</xdr:rowOff>
                  </from>
                  <to>
                    <xdr:col>13</xdr:col>
                    <xdr:colOff>1495425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99A6D29-6ECF-4D97-AF1A-7293EEA8E670}">
            <xm:f>Analysis!$B$2=1</xm:f>
            <x14:dxf>
              <fill>
                <patternFill>
                  <bgColor rgb="FF92D050"/>
                </patternFill>
              </fill>
            </x14:dxf>
          </x14:cfRule>
          <xm:sqref>E5:E14</xm:sqref>
        </x14:conditionalFormatting>
        <x14:conditionalFormatting xmlns:xm="http://schemas.microsoft.com/office/excel/2006/main">
          <x14:cfRule type="expression" priority="9" id="{EC60CE22-3CBE-44CD-808D-89DE5EF4E343}">
            <xm:f>Analysis!$B$2=2</xm:f>
            <x14:dxf>
              <fill>
                <patternFill>
                  <bgColor rgb="FF92D050"/>
                </patternFill>
              </fill>
            </x14:dxf>
          </x14:cfRule>
          <xm:sqref>F5:F14</xm:sqref>
        </x14:conditionalFormatting>
        <x14:conditionalFormatting xmlns:xm="http://schemas.microsoft.com/office/excel/2006/main">
          <x14:cfRule type="expression" priority="8" id="{70A461FB-70B4-419D-9753-D32E94BD6342}">
            <xm:f>Analysis!$B$2=3</xm:f>
            <x14:dxf>
              <fill>
                <patternFill>
                  <bgColor rgb="FF92D050"/>
                </patternFill>
              </fill>
            </x14:dxf>
          </x14:cfRule>
          <xm:sqref>G5:G14</xm:sqref>
        </x14:conditionalFormatting>
        <x14:conditionalFormatting xmlns:xm="http://schemas.microsoft.com/office/excel/2006/main">
          <x14:cfRule type="expression" priority="7" id="{006617DA-38FD-4FC4-946F-EA5B58DEB17A}">
            <xm:f>Analysis!$B$2=4</xm:f>
            <x14:dxf>
              <fill>
                <patternFill>
                  <bgColor rgb="FF92D050"/>
                </patternFill>
              </fill>
            </x14:dxf>
          </x14:cfRule>
          <xm:sqref>H5:H14</xm:sqref>
        </x14:conditionalFormatting>
        <x14:conditionalFormatting xmlns:xm="http://schemas.microsoft.com/office/excel/2006/main">
          <x14:cfRule type="expression" priority="6" id="{FD31D846-9ACF-4D4A-90A4-A70BFC90B171}">
            <xm:f>Analysis!$B$2=5</xm:f>
            <x14:dxf>
              <fill>
                <patternFill>
                  <bgColor rgb="FF92D050"/>
                </patternFill>
              </fill>
            </x14:dxf>
          </x14:cfRule>
          <xm:sqref>I5:I14</xm:sqref>
        </x14:conditionalFormatting>
        <x14:conditionalFormatting xmlns:xm="http://schemas.microsoft.com/office/excel/2006/main">
          <x14:cfRule type="expression" priority="5" id="{E5B9F0E8-BC0B-40E8-A9C6-F9708AC5D584}">
            <xm:f>Analysis!$B$2=6</xm:f>
            <x14:dxf>
              <fill>
                <patternFill>
                  <bgColor rgb="FF92D050"/>
                </patternFill>
              </fill>
            </x14:dxf>
          </x14:cfRule>
          <xm:sqref>J5:J14</xm:sqref>
        </x14:conditionalFormatting>
        <x14:conditionalFormatting xmlns:xm="http://schemas.microsoft.com/office/excel/2006/main">
          <x14:cfRule type="expression" priority="4" id="{A3B5B796-F67C-4DB5-891C-3141D0F47BB1}">
            <xm:f>Analysis!$B$2=7</xm:f>
            <x14:dxf>
              <fill>
                <patternFill>
                  <bgColor rgb="FF92D050"/>
                </patternFill>
              </fill>
            </x14:dxf>
          </x14:cfRule>
          <xm:sqref>K5:K14</xm:sqref>
        </x14:conditionalFormatting>
        <x14:conditionalFormatting xmlns:xm="http://schemas.microsoft.com/office/excel/2006/main">
          <x14:cfRule type="expression" priority="3" id="{4E224E26-5212-489C-990B-E752B8BDCD80}">
            <xm:f>Analysis!$B$2=8</xm:f>
            <x14:dxf>
              <fill>
                <patternFill>
                  <bgColor rgb="FF92D050"/>
                </patternFill>
              </fill>
            </x14:dxf>
          </x14:cfRule>
          <xm:sqref>L5:L14</xm:sqref>
        </x14:conditionalFormatting>
        <x14:conditionalFormatting xmlns:xm="http://schemas.microsoft.com/office/excel/2006/main">
          <x14:cfRule type="expression" priority="2" id="{9C0C9500-F586-4291-A9C9-C21AB49ADAAB}">
            <xm:f>Analysis!$B$2=9</xm:f>
            <x14:dxf>
              <fill>
                <patternFill>
                  <bgColor rgb="FF92D050"/>
                </patternFill>
              </fill>
            </x14:dxf>
          </x14:cfRule>
          <xm:sqref>M5:M14</xm:sqref>
        </x14:conditionalFormatting>
        <x14:conditionalFormatting xmlns:xm="http://schemas.microsoft.com/office/excel/2006/main">
          <x14:cfRule type="expression" priority="1" id="{B7DA936D-C484-49C3-84E9-B444CF52AD0F}">
            <xm:f>Analysis!$B$2=10</xm:f>
            <x14:dxf>
              <fill>
                <patternFill>
                  <bgColor rgb="FF92D050"/>
                </patternFill>
              </fill>
            </x14:dxf>
          </x14:cfRule>
          <xm:sqref>N5:N14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Analysis</vt:lpstr>
      <vt:lpstr>Scroll and Sort Table</vt:lpstr>
      <vt:lpstr>order</vt:lpstr>
      <vt:lpstr>scroll_position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2020-03-27T16:10:18Z</dcterms:created>
  <dcterms:modified xsi:type="dcterms:W3CDTF">2021-04-18T16:31:47Z</dcterms:modified>
</cp:coreProperties>
</file>