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mdriz_ntnu_no/Documents/"/>
    </mc:Choice>
  </mc:AlternateContent>
  <xr:revisionPtr revIDLastSave="0" documentId="8_{B8710CAF-A5B1-0646-9971-3A13C677F12E}" xr6:coauthVersionLast="45" xr6:coauthVersionMax="45" xr10:uidLastSave="{00000000-0000-0000-0000-000000000000}"/>
  <bookViews>
    <workbookView xWindow="0" yWindow="0" windowWidth="28800" windowHeight="18000" xr2:uid="{E8BD4CF7-96E8-7447-A401-06ED50EF8582}"/>
  </bookViews>
  <sheets>
    <sheet name="Parameters" sheetId="1" r:id="rId1"/>
    <sheet name="Dependent variable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2" l="1"/>
  <c r="D28" i="2"/>
  <c r="C28" i="2"/>
  <c r="F10" i="1"/>
  <c r="E10" i="1"/>
  <c r="F11" i="1"/>
  <c r="F8" i="1"/>
  <c r="F7" i="1"/>
  <c r="F6" i="1"/>
  <c r="F5" i="1"/>
  <c r="F4" i="1"/>
  <c r="F3" i="1"/>
  <c r="F2" i="1"/>
  <c r="E2" i="1"/>
  <c r="E9" i="1"/>
  <c r="E11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<sst xmlns="http://schemas.openxmlformats.org/spreadsheetml/2006/main" count="151" uniqueCount="106">
  <si>
    <t>Variable MATLAB</t>
  </si>
  <si>
    <t>Unit</t>
  </si>
  <si>
    <t xml:space="preserve">par.U(i).r1 </t>
  </si>
  <si>
    <t xml:space="preserve">par.U(i).r2 </t>
  </si>
  <si>
    <t xml:space="preserve">par.U(i).s </t>
  </si>
  <si>
    <t xml:space="preserve">par.U(i).t1 </t>
  </si>
  <si>
    <t xml:space="preserve">par.U(i).t2 </t>
  </si>
  <si>
    <t xml:space="preserve">par.U(i).t3 </t>
  </si>
  <si>
    <t xml:space="preserve">par.U(i).f1 </t>
  </si>
  <si>
    <t xml:space="preserve">par.U(i).f2 </t>
  </si>
  <si>
    <t>ohm m^2</t>
  </si>
  <si>
    <t>ohm m^2 C^-1</t>
  </si>
  <si>
    <t>V</t>
  </si>
  <si>
    <t>A^-1 m^2</t>
  </si>
  <si>
    <t>A^-1 m^2 C^-1</t>
  </si>
  <si>
    <t>A^-1 m^2 C^-2</t>
  </si>
  <si>
    <t>mA^2 cm^-4</t>
  </si>
  <si>
    <t>Ulleberg's variable</t>
  </si>
  <si>
    <t>r1</t>
  </si>
  <si>
    <t>r2</t>
  </si>
  <si>
    <t>s</t>
  </si>
  <si>
    <t>t1</t>
  </si>
  <si>
    <t>t2</t>
  </si>
  <si>
    <t>t3</t>
  </si>
  <si>
    <t>f1</t>
  </si>
  <si>
    <t>f2</t>
  </si>
  <si>
    <t>Electrolyzer 1</t>
  </si>
  <si>
    <t>Electrolyzer 2</t>
  </si>
  <si>
    <t>Electrolyzer 3</t>
  </si>
  <si>
    <t>Rt</t>
  </si>
  <si>
    <t>C. W^-1</t>
  </si>
  <si>
    <t>Cell voltage</t>
  </si>
  <si>
    <t>Current</t>
  </si>
  <si>
    <t>Electrolyzer temperature</t>
  </si>
  <si>
    <t>VstoO2</t>
  </si>
  <si>
    <t>VstoH2</t>
  </si>
  <si>
    <t>PoutO2</t>
  </si>
  <si>
    <t>PoutH2</t>
  </si>
  <si>
    <t>PstoH2</t>
  </si>
  <si>
    <t>PstoO2</t>
  </si>
  <si>
    <t>Ct</t>
  </si>
  <si>
    <t>El 1</t>
  </si>
  <si>
    <t>El 2</t>
  </si>
  <si>
    <t>El 3</t>
  </si>
  <si>
    <t xml:space="preserve">par.TherMo(i).Rt </t>
  </si>
  <si>
    <t>par.TherMo(i).Ct</t>
  </si>
  <si>
    <t>J. C^-1</t>
  </si>
  <si>
    <t>mass_bt0</t>
  </si>
  <si>
    <t>Description</t>
  </si>
  <si>
    <t>Mass of water in the buffer tank</t>
  </si>
  <si>
    <t>grams</t>
  </si>
  <si>
    <t>Value</t>
  </si>
  <si>
    <t>litres</t>
  </si>
  <si>
    <t>TstoH2</t>
  </si>
  <si>
    <t>TstoO2</t>
  </si>
  <si>
    <t>VdispH2</t>
  </si>
  <si>
    <t>VdispO2</t>
  </si>
  <si>
    <t>alpha</t>
  </si>
  <si>
    <t>k</t>
  </si>
  <si>
    <t>Tel</t>
  </si>
  <si>
    <t>Pel</t>
  </si>
  <si>
    <t>Gas outlet pressure from H2 storage</t>
  </si>
  <si>
    <t>Gas outlet pressure from O2 storage</t>
  </si>
  <si>
    <t>Volume of H2 storage tank</t>
  </si>
  <si>
    <t>Volume of O2 storage tank</t>
  </si>
  <si>
    <t>Temperature of H2 storage tank</t>
  </si>
  <si>
    <t>Temperature of O2 storage tank</t>
  </si>
  <si>
    <t>Valve displacement of H2 storage tank</t>
  </si>
  <si>
    <t>Valve displacement of O2 storage tank</t>
  </si>
  <si>
    <t>Compressor efficiency</t>
  </si>
  <si>
    <t>Polytropic efficiency</t>
  </si>
  <si>
    <t>Inlet gas temperature to the compressor</t>
  </si>
  <si>
    <t>Inlet gas pressure to the compressor</t>
  </si>
  <si>
    <t>bar</t>
  </si>
  <si>
    <t>Kelvin</t>
  </si>
  <si>
    <t>Electrolyzer voltage</t>
  </si>
  <si>
    <t>Power input to the electrolyzer</t>
  </si>
  <si>
    <t>Hydrogen flowrate from the electrolyzer</t>
  </si>
  <si>
    <t>Specific Electricity consumption</t>
  </si>
  <si>
    <t>u_ini</t>
  </si>
  <si>
    <t>i_ini</t>
  </si>
  <si>
    <t>V_ini</t>
  </si>
  <si>
    <t>Pk</t>
  </si>
  <si>
    <t>Tk_ini</t>
  </si>
  <si>
    <t>nH2el_ini</t>
  </si>
  <si>
    <t>SpecEl_ini</t>
  </si>
  <si>
    <t xml:space="preserve">Description (at steady state) </t>
  </si>
  <si>
    <t xml:space="preserve">20309.216	</t>
  </si>
  <si>
    <t>MWh/mol H2</t>
  </si>
  <si>
    <t>mol/s</t>
  </si>
  <si>
    <t>C</t>
  </si>
  <si>
    <t>Watts</t>
  </si>
  <si>
    <t>A</t>
  </si>
  <si>
    <t>1.2448*10^6</t>
  </si>
  <si>
    <t>1.3796*10^6</t>
  </si>
  <si>
    <t>1.2008*10^6</t>
  </si>
  <si>
    <t>Units</t>
  </si>
  <si>
    <t>Tout</t>
  </si>
  <si>
    <t>Pressure of hydrogen storage tank</t>
  </si>
  <si>
    <t>Pressure of oxygen storage tank</t>
  </si>
  <si>
    <t>Temperature of lye from all electrolyzers</t>
  </si>
  <si>
    <t>Cooler duty</t>
  </si>
  <si>
    <t>J/s</t>
  </si>
  <si>
    <t>Total water lost during electrolysis</t>
  </si>
  <si>
    <t>Qwater/qH20</t>
  </si>
  <si>
    <t>Qcool/Qc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</si>
</sst>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1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Cell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'Dependent variable'!$D$1:$F$1</c:f>
              <c:strCache>
                <c:ptCount val="3"/>
                <c:pt idx="0">
                  <c:v>Electrolyzer 1</c:v>
                </c:pt>
                <c:pt idx="1">
                  <c:v>Electrolyzer 2</c:v>
                </c:pt>
                <c:pt idx="2">
                  <c:v>Electrolyzer 3</c:v>
                </c:pt>
              </c:strCache>
            </c:strRef>
          </c:cat>
          <c:val>
            <c:numRef>
              <c:f>'Dependent variable'!$D$2:$F$2</c:f>
              <c:numCache>
                <c:formatCode>General</c:formatCode>
                <c:ptCount val="3"/>
                <c:pt idx="0">
                  <c:v>1.7118</c:v>
                </c:pt>
                <c:pt idx="1">
                  <c:v>1.7118</c:v>
                </c:pt>
                <c:pt idx="2">
                  <c:v>1.7118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A-6745-8255-888DD737C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5378383"/>
        <c:axId val="1063957215"/>
      </c:barChart>
      <c:catAx>
        <c:axId val="107537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957215"/>
        <c:crosses val="autoZero"/>
        <c:auto val="1"/>
        <c:lblAlgn val="ctr"/>
        <c:lblOffset val="100"/>
        <c:noMultiLvlLbl val="0"/>
      </c:catAx>
      <c:valAx>
        <c:axId val="106395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Voltage/cell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7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'Dependent variable'!$D$1:$F$1</c:f>
              <c:strCache>
                <c:ptCount val="3"/>
                <c:pt idx="0">
                  <c:v>Electrolyzer 1</c:v>
                </c:pt>
                <c:pt idx="1">
                  <c:v>Electrolyzer 2</c:v>
                </c:pt>
                <c:pt idx="2">
                  <c:v>Electrolyzer 3</c:v>
                </c:pt>
              </c:strCache>
            </c:strRef>
          </c:cat>
          <c:val>
            <c:numRef>
              <c:f>'Dependent variable'!$D$3:$F$3</c:f>
              <c:numCache>
                <c:formatCode>General</c:formatCode>
                <c:ptCount val="3"/>
                <c:pt idx="0">
                  <c:v>564.97990000000004</c:v>
                </c:pt>
                <c:pt idx="1">
                  <c:v>768.45979999999997</c:v>
                </c:pt>
                <c:pt idx="2">
                  <c:v>419.15050000000002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F-1E44-B343-7DF328736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8009983"/>
        <c:axId val="1076678319"/>
      </c:barChart>
      <c:catAx>
        <c:axId val="1018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78319"/>
        <c:crosses val="autoZero"/>
        <c:auto val="1"/>
        <c:lblAlgn val="ctr"/>
        <c:lblOffset val="100"/>
        <c:noMultiLvlLbl val="0"/>
      </c:catAx>
      <c:valAx>
        <c:axId val="107667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Current,</a:t>
                </a:r>
                <a:r>
                  <a:rPr lang="en-GB" baseline="0"/>
                  <a:t> 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00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Electrolyzer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'Dependent variable'!$D$1:$F$1</c:f>
              <c:strCache>
                <c:ptCount val="3"/>
                <c:pt idx="0">
                  <c:v>Electrolyzer 1</c:v>
                </c:pt>
                <c:pt idx="1">
                  <c:v>Electrolyzer 2</c:v>
                </c:pt>
                <c:pt idx="2">
                  <c:v>Electrolyzer 3</c:v>
                </c:pt>
              </c:strCache>
            </c:strRef>
          </c:cat>
          <c:val>
            <c:numRef>
              <c:f>'Dependent variable'!$D$4:$F$4</c:f>
              <c:numCache>
                <c:formatCode>General</c:formatCode>
                <c:ptCount val="3"/>
                <c:pt idx="0">
                  <c:v>35.946800000000003</c:v>
                </c:pt>
                <c:pt idx="1">
                  <c:v>35.946800000000003</c:v>
                </c:pt>
                <c:pt idx="2">
                  <c:v>35.946800000000003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BA-F34D-9588-2BDB627C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77615663"/>
        <c:axId val="1077093183"/>
      </c:barChart>
      <c:catAx>
        <c:axId val="107761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93183"/>
        <c:crosses val="autoZero"/>
        <c:auto val="1"/>
        <c:lblAlgn val="ctr"/>
        <c:lblOffset val="100"/>
        <c:noMultiLvlLbl val="0"/>
      </c:catAx>
      <c:valAx>
        <c:axId val="10770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1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input to the electrolyzer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'Dependent variable'!$C$21:$E$21</c:f>
              <c:strCache>
                <c:ptCount val="3"/>
                <c:pt idx="0">
                  <c:v>Electrolyzer 1</c:v>
                </c:pt>
                <c:pt idx="1">
                  <c:v>Electrolyzer 2</c:v>
                </c:pt>
                <c:pt idx="2">
                  <c:v>Electrolyzer 3</c:v>
                </c:pt>
              </c:strCache>
            </c:strRef>
          </c:cat>
          <c:val>
            <c:numRef>
              <c:f>'Dependent variable'!$C$22:$E$22</c:f>
              <c:numCache>
                <c:formatCode>General</c:formatCode>
                <c:ptCount val="3"/>
                <c:pt idx="0">
                  <c:v>20309.216</c:v>
                </c:pt>
                <c:pt idx="1">
                  <c:v>27623.666300000001</c:v>
                </c:pt>
                <c:pt idx="2">
                  <c:v>15067.118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3-5845-B4F6-8B7A7C9E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744239"/>
        <c:axId val="1078279583"/>
      </c:barChart>
      <c:catAx>
        <c:axId val="107874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79583"/>
        <c:crosses val="autoZero"/>
        <c:auto val="1"/>
        <c:lblAlgn val="ctr"/>
        <c:lblOffset val="100"/>
        <c:noMultiLvlLbl val="0"/>
      </c:catAx>
      <c:valAx>
        <c:axId val="107827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Power,</a:t>
                </a:r>
                <a:r>
                  <a:rPr lang="en-GB" baseline="0"/>
                  <a:t> Watts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Electrolyzer</a:t>
            </a:r>
            <a:r>
              <a:rPr lang="en-GB" baseline="0"/>
              <a:t> Temperature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'Dependent variable'!$C$23:$E$23</c:f>
              <c:strCache>
                <c:ptCount val="3"/>
                <c:pt idx="0">
                  <c:v>Electrolyzer 1</c:v>
                </c:pt>
                <c:pt idx="1">
                  <c:v>Electrolyzer 2</c:v>
                </c:pt>
                <c:pt idx="2">
                  <c:v>Electrolyzer 3</c:v>
                </c:pt>
              </c:strCache>
            </c:strRef>
          </c:cat>
          <c:val>
            <c:numRef>
              <c:f>'Dependent variable'!$C$24:$E$24</c:f>
              <c:numCache>
                <c:formatCode>General</c:formatCode>
                <c:ptCount val="3"/>
                <c:pt idx="0">
                  <c:v>84.805000000000007</c:v>
                </c:pt>
                <c:pt idx="1">
                  <c:v>86.708100000000002</c:v>
                </c:pt>
                <c:pt idx="2">
                  <c:v>83.446600000000004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8-704A-8989-4E8335499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208431"/>
        <c:axId val="1076571663"/>
      </c:barChart>
      <c:catAx>
        <c:axId val="107620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1663"/>
        <c:crosses val="autoZero"/>
        <c:auto val="1"/>
        <c:lblAlgn val="ctr"/>
        <c:lblOffset val="100"/>
        <c:noMultiLvlLbl val="0"/>
      </c:catAx>
      <c:valAx>
        <c:axId val="107657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Temperature,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0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Hydrogen flowrate from electrolyzer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'Dependent variable'!$C$25:$E$25</c:f>
              <c:strCache>
                <c:ptCount val="3"/>
                <c:pt idx="0">
                  <c:v>Electrolyzer 1</c:v>
                </c:pt>
                <c:pt idx="1">
                  <c:v>Electrolyzer 2</c:v>
                </c:pt>
                <c:pt idx="2">
                  <c:v>Electrolyzer 3</c:v>
                </c:pt>
              </c:strCache>
            </c:strRef>
          </c:cat>
          <c:val>
            <c:numRef>
              <c:f>'Dependent variable'!$C$26:$E$26</c:f>
              <c:numCache>
                <c:formatCode>General</c:formatCode>
                <c:ptCount val="3"/>
                <c:pt idx="0">
                  <c:v>5.8700000000000002E-2</c:v>
                </c:pt>
                <c:pt idx="1">
                  <c:v>7.2099999999999997E-2</c:v>
                </c:pt>
                <c:pt idx="2">
                  <c:v>4.5199999999999997E-2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0-6846-A785-0F772C5F4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293023"/>
        <c:axId val="1099486575"/>
      </c:barChart>
      <c:catAx>
        <c:axId val="108029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86575"/>
        <c:crosses val="autoZero"/>
        <c:auto val="1"/>
        <c:lblAlgn val="ctr"/>
        <c:lblOffset val="100"/>
        <c:noMultiLvlLbl val="0"/>
      </c:catAx>
      <c:valAx>
        <c:axId val="109948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</a:t>
                </a:r>
                <a:r>
                  <a:rPr lang="en-GB" baseline="0"/>
                  <a:t> flowrate, mol/s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9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Specific electricity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'Dependent variable'!$C$27:$E$27</c:f>
              <c:strCache>
                <c:ptCount val="3"/>
                <c:pt idx="0">
                  <c:v>Electrolyzer 1</c:v>
                </c:pt>
                <c:pt idx="1">
                  <c:v>Electrolyzer 2</c:v>
                </c:pt>
                <c:pt idx="2">
                  <c:v>Electrolyzer 3</c:v>
                </c:pt>
              </c:strCache>
            </c:strRef>
          </c:cat>
          <c:val>
            <c:numRef>
              <c:f>'Dependent variable'!$C$28:$E$28</c:f>
              <c:numCache>
                <c:formatCode>General</c:formatCode>
                <c:ptCount val="3"/>
                <c:pt idx="0">
                  <c:v>1244800</c:v>
                </c:pt>
                <c:pt idx="1">
                  <c:v>1379600</c:v>
                </c:pt>
                <c:pt idx="2">
                  <c:v>1200800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0-7E40-AD96-C24C254BC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243247"/>
        <c:axId val="1080405679"/>
      </c:barChart>
      <c:catAx>
        <c:axId val="110024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405679"/>
        <c:crosses val="autoZero"/>
        <c:auto val="1"/>
        <c:lblAlgn val="ctr"/>
        <c:lblOffset val="100"/>
        <c:noMultiLvlLbl val="0"/>
      </c:catAx>
      <c:valAx>
        <c:axId val="10804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Specific</a:t>
                </a:r>
                <a:r>
                  <a:rPr lang="en-GB" baseline="0"/>
                  <a:t> electricity, MWh/mol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24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91281</xdr:colOff>
      <xdr:row>0</xdr:row>
      <xdr:rowOff>80963</xdr:rowOff>
    </xdr:from>
    <xdr:to>
      <xdr:col>11</xdr:col>
      <xdr:colOff>535781</xdr:colOff>
      <xdr:row>13</xdr:row>
      <xdr:rowOff>141288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346F83-D352-6842-9388-A4876FB27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92604</xdr:colOff>
      <xdr:row>6</xdr:row>
      <xdr:rowOff>54505</xdr:rowOff>
    </xdr:from>
    <xdr:to>
      <xdr:col>11</xdr:col>
      <xdr:colOff>537104</xdr:colOff>
      <xdr:row>19</xdr:row>
      <xdr:rowOff>109539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D54175-60A3-C84D-B1A5-6BC1886A2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84667</xdr:colOff>
      <xdr:row>14</xdr:row>
      <xdr:rowOff>62442</xdr:rowOff>
    </xdr:from>
    <xdr:to>
      <xdr:col>11</xdr:col>
      <xdr:colOff>529167</xdr:colOff>
      <xdr:row>27</xdr:row>
      <xdr:rowOff>191559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72E8FA-A4FB-9F43-8519-5AD88FD11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100542</xdr:colOff>
      <xdr:row>22</xdr:row>
      <xdr:rowOff>157692</xdr:rowOff>
    </xdr:from>
    <xdr:to>
      <xdr:col>11</xdr:col>
      <xdr:colOff>545042</xdr:colOff>
      <xdr:row>36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BB8FB3-055A-8747-B6D3-E5A6750AB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105834</xdr:colOff>
      <xdr:row>29</xdr:row>
      <xdr:rowOff>41275</xdr:rowOff>
    </xdr:from>
    <xdr:to>
      <xdr:col>11</xdr:col>
      <xdr:colOff>550334</xdr:colOff>
      <xdr:row>42</xdr:row>
      <xdr:rowOff>170392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EF97F3-F5FB-814E-B6A5-FD6C40352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89960</xdr:colOff>
      <xdr:row>33</xdr:row>
      <xdr:rowOff>9525</xdr:rowOff>
    </xdr:from>
    <xdr:to>
      <xdr:col>11</xdr:col>
      <xdr:colOff>534460</xdr:colOff>
      <xdr:row>46</xdr:row>
      <xdr:rowOff>138642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68FF300-496B-A244-B521-62513AF3B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89960</xdr:colOff>
      <xdr:row>39</xdr:row>
      <xdr:rowOff>136525</xdr:rowOff>
    </xdr:from>
    <xdr:to>
      <xdr:col>11</xdr:col>
      <xdr:colOff>534460</xdr:colOff>
      <xdr:row>53</xdr:row>
      <xdr:rowOff>64558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44F6AEB-277A-6A40-949D-AE6121F52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BFE6-84D2-B94B-98C9-C5B2D689A3AA}">
  <dimension ref="A1:F26"/>
  <sheetViews>
    <sheetView tabSelected="1" zoomScale="162" workbookViewId="0">
      <selection activeCell="C26" sqref="C26"/>
    </sheetView>
  </sheetViews>
  <sheetFormatPr baseColWidth="10" defaultRowHeight="16" x14ac:dyDescent="0.2"/>
  <cols>
    <col min="1" max="1" width="15.5" style="1" bestFit="1" customWidth="1"/>
    <col min="2" max="2" width="16.6640625" style="1" bestFit="1" customWidth="1"/>
    <col min="3" max="3" width="13.33203125" style="2" bestFit="1" customWidth="1"/>
    <col min="4" max="4" width="12.1640625" style="1" bestFit="1" customWidth="1"/>
    <col min="5" max="6" width="12.1640625" bestFit="1" customWidth="1"/>
  </cols>
  <sheetData>
    <row r="1" spans="1:6" x14ac:dyDescent="0.2">
      <c r="A1" s="1" t="s">
        <v>0</v>
      </c>
      <c r="B1" s="1" t="s">
        <v>17</v>
      </c>
      <c r="C1" s="2" t="s">
        <v>1</v>
      </c>
      <c r="D1" s="1" t="s">
        <v>26</v>
      </c>
      <c r="E1" s="1" t="s">
        <v>27</v>
      </c>
      <c r="F1" s="1" t="s">
        <v>28</v>
      </c>
    </row>
    <row r="2" spans="1:6" x14ac:dyDescent="0.2">
      <c r="A2" s="1" t="s">
        <v>2</v>
      </c>
      <c r="B2" s="1" t="s">
        <v>18</v>
      </c>
      <c r="C2" s="2" t="s">
        <v>10</v>
      </c>
      <c r="D2" s="3">
        <v>8.0500000000000005E-5</v>
      </c>
      <c r="E2" s="3">
        <f>D2*0.9</f>
        <v>7.2450000000000013E-5</v>
      </c>
      <c r="F2" s="3">
        <f>D2*1.1</f>
        <v>8.8550000000000011E-5</v>
      </c>
    </row>
    <row r="3" spans="1:6" x14ac:dyDescent="0.2">
      <c r="A3" s="1" t="s">
        <v>3</v>
      </c>
      <c r="B3" s="1" t="s">
        <v>19</v>
      </c>
      <c r="C3" s="2" t="s">
        <v>11</v>
      </c>
      <c r="D3" s="3">
        <v>-2.4999999999999999E-7</v>
      </c>
      <c r="E3" s="3">
        <f>D3*0.9</f>
        <v>-2.2499999999999999E-7</v>
      </c>
      <c r="F3" s="3">
        <f>D3*1.1</f>
        <v>-2.7500000000000001E-7</v>
      </c>
    </row>
    <row r="4" spans="1:6" x14ac:dyDescent="0.2">
      <c r="A4" s="1" t="s">
        <v>4</v>
      </c>
      <c r="B4" s="1" t="s">
        <v>20</v>
      </c>
      <c r="C4" s="2" t="s">
        <v>12</v>
      </c>
      <c r="D4" s="1">
        <v>0.185</v>
      </c>
      <c r="E4" s="1">
        <f>D4*0.9</f>
        <v>0.16650000000000001</v>
      </c>
      <c r="F4" s="1">
        <f>D4*1.1</f>
        <v>0.20350000000000001</v>
      </c>
    </row>
    <row r="5" spans="1:6" x14ac:dyDescent="0.2">
      <c r="A5" s="1" t="s">
        <v>5</v>
      </c>
      <c r="B5" s="1" t="s">
        <v>21</v>
      </c>
      <c r="C5" s="2" t="s">
        <v>13</v>
      </c>
      <c r="D5" s="1">
        <v>-0.1002</v>
      </c>
      <c r="E5" s="1">
        <f>D5*0.9</f>
        <v>-9.0179999999999996E-2</v>
      </c>
      <c r="F5" s="1">
        <f>D5*1.1</f>
        <v>-0.11022000000000001</v>
      </c>
    </row>
    <row r="6" spans="1:6" x14ac:dyDescent="0.2">
      <c r="A6" s="1" t="s">
        <v>6</v>
      </c>
      <c r="B6" s="1" t="s">
        <v>22</v>
      </c>
      <c r="C6" s="2" t="s">
        <v>14</v>
      </c>
      <c r="D6" s="1">
        <v>8.4239999999999995</v>
      </c>
      <c r="E6" s="1">
        <f>D6*0.9</f>
        <v>7.5815999999999999</v>
      </c>
      <c r="F6" s="1">
        <f>D6*1.1</f>
        <v>9.2664000000000009</v>
      </c>
    </row>
    <row r="7" spans="1:6" x14ac:dyDescent="0.2">
      <c r="A7" s="1" t="s">
        <v>7</v>
      </c>
      <c r="B7" s="1" t="s">
        <v>23</v>
      </c>
      <c r="C7" s="2" t="s">
        <v>15</v>
      </c>
      <c r="D7" s="1">
        <v>247.3</v>
      </c>
      <c r="E7" s="1">
        <f>D7*0.9</f>
        <v>222.57000000000002</v>
      </c>
      <c r="F7" s="1">
        <f>D7*1.1</f>
        <v>272.03000000000003</v>
      </c>
    </row>
    <row r="8" spans="1:6" x14ac:dyDescent="0.2">
      <c r="A8" s="1" t="s">
        <v>8</v>
      </c>
      <c r="B8" s="1" t="s">
        <v>24</v>
      </c>
      <c r="C8" s="2" t="s">
        <v>16</v>
      </c>
      <c r="D8" s="1">
        <v>250</v>
      </c>
      <c r="E8" s="1">
        <f>D8*0.9</f>
        <v>225</v>
      </c>
      <c r="F8" s="1">
        <f>D8*1.1</f>
        <v>275</v>
      </c>
    </row>
    <row r="9" spans="1:6" x14ac:dyDescent="0.2">
      <c r="A9" s="1" t="s">
        <v>9</v>
      </c>
      <c r="B9" s="1" t="s">
        <v>25</v>
      </c>
      <c r="D9" s="1">
        <v>0.96</v>
      </c>
      <c r="E9" s="1">
        <f>D9*0.9</f>
        <v>0.86399999999999999</v>
      </c>
      <c r="F9" s="1">
        <v>1</v>
      </c>
    </row>
    <row r="10" spans="1:6" x14ac:dyDescent="0.2">
      <c r="A10" s="1" t="s">
        <v>45</v>
      </c>
      <c r="B10" s="1" t="s">
        <v>40</v>
      </c>
      <c r="C10" s="2" t="s">
        <v>46</v>
      </c>
      <c r="D10" s="1">
        <v>625000</v>
      </c>
      <c r="E10" s="1">
        <f>D10*0.9</f>
        <v>562500</v>
      </c>
      <c r="F10" s="1">
        <f>D10*1.1</f>
        <v>687500</v>
      </c>
    </row>
    <row r="11" spans="1:6" x14ac:dyDescent="0.2">
      <c r="A11" s="1" t="s">
        <v>44</v>
      </c>
      <c r="B11" s="1" t="s">
        <v>29</v>
      </c>
      <c r="C11" s="2" t="s">
        <v>30</v>
      </c>
      <c r="D11" s="1">
        <v>0.16700000000000001</v>
      </c>
      <c r="E11" s="1">
        <f>D11*0.9</f>
        <v>0.15030000000000002</v>
      </c>
      <c r="F11" s="1">
        <f>D11*1.1</f>
        <v>0.18370000000000003</v>
      </c>
    </row>
    <row r="13" spans="1:6" x14ac:dyDescent="0.2">
      <c r="E13" s="1"/>
      <c r="F13" s="1"/>
    </row>
    <row r="14" spans="1:6" x14ac:dyDescent="0.2">
      <c r="A14" s="1" t="s">
        <v>0</v>
      </c>
      <c r="B14" s="1" t="s">
        <v>48</v>
      </c>
      <c r="C14" s="2" t="s">
        <v>1</v>
      </c>
      <c r="D14" s="1" t="s">
        <v>51</v>
      </c>
      <c r="E14" s="1"/>
      <c r="F14" s="1"/>
    </row>
    <row r="15" spans="1:6" x14ac:dyDescent="0.2">
      <c r="A15" s="1" t="s">
        <v>35</v>
      </c>
      <c r="B15" s="1" t="s">
        <v>63</v>
      </c>
      <c r="C15" s="2" t="s">
        <v>52</v>
      </c>
      <c r="D15" s="1">
        <v>5</v>
      </c>
    </row>
    <row r="16" spans="1:6" x14ac:dyDescent="0.2">
      <c r="A16" s="1" t="s">
        <v>34</v>
      </c>
      <c r="B16" s="1" t="s">
        <v>64</v>
      </c>
      <c r="C16" s="2" t="s">
        <v>52</v>
      </c>
      <c r="D16" s="1">
        <v>5</v>
      </c>
    </row>
    <row r="17" spans="1:4" x14ac:dyDescent="0.2">
      <c r="A17" s="1" t="s">
        <v>37</v>
      </c>
      <c r="B17" s="1" t="s">
        <v>61</v>
      </c>
      <c r="C17" s="2" t="s">
        <v>73</v>
      </c>
      <c r="D17" s="1">
        <v>19</v>
      </c>
    </row>
    <row r="18" spans="1:4" x14ac:dyDescent="0.2">
      <c r="A18" s="1" t="s">
        <v>36</v>
      </c>
      <c r="B18" s="1" t="s">
        <v>62</v>
      </c>
      <c r="C18" s="2" t="s">
        <v>73</v>
      </c>
      <c r="D18" s="1">
        <v>19</v>
      </c>
    </row>
    <row r="19" spans="1:4" x14ac:dyDescent="0.2">
      <c r="A19" s="1" t="s">
        <v>53</v>
      </c>
      <c r="B19" s="1" t="s">
        <v>65</v>
      </c>
      <c r="C19" s="2" t="s">
        <v>74</v>
      </c>
      <c r="D19" s="1">
        <v>298</v>
      </c>
    </row>
    <row r="20" spans="1:4" x14ac:dyDescent="0.2">
      <c r="A20" s="1" t="s">
        <v>54</v>
      </c>
      <c r="B20" s="1" t="s">
        <v>66</v>
      </c>
      <c r="C20" s="2" t="s">
        <v>74</v>
      </c>
      <c r="D20" s="1">
        <v>298</v>
      </c>
    </row>
    <row r="21" spans="1:4" x14ac:dyDescent="0.2">
      <c r="A21" s="1" t="s">
        <v>59</v>
      </c>
      <c r="B21" s="1" t="s">
        <v>71</v>
      </c>
      <c r="C21" s="2" t="s">
        <v>74</v>
      </c>
      <c r="D21" s="1">
        <v>298</v>
      </c>
    </row>
    <row r="22" spans="1:4" x14ac:dyDescent="0.2">
      <c r="A22" s="1" t="s">
        <v>60</v>
      </c>
      <c r="B22" s="1" t="s">
        <v>72</v>
      </c>
      <c r="C22" s="2" t="s">
        <v>73</v>
      </c>
      <c r="D22" s="1">
        <v>3</v>
      </c>
    </row>
    <row r="23" spans="1:4" x14ac:dyDescent="0.2">
      <c r="A23" s="1" t="s">
        <v>55</v>
      </c>
      <c r="B23" s="1" t="s">
        <v>67</v>
      </c>
      <c r="D23" s="1">
        <v>0.4</v>
      </c>
    </row>
    <row r="24" spans="1:4" x14ac:dyDescent="0.2">
      <c r="A24" s="1" t="s">
        <v>56</v>
      </c>
      <c r="B24" s="1" t="s">
        <v>68</v>
      </c>
      <c r="D24" s="1">
        <v>0.4</v>
      </c>
    </row>
    <row r="25" spans="1:4" x14ac:dyDescent="0.2">
      <c r="A25" s="1" t="s">
        <v>57</v>
      </c>
      <c r="B25" s="1" t="s">
        <v>69</v>
      </c>
      <c r="D25" s="1">
        <v>0.63</v>
      </c>
    </row>
    <row r="26" spans="1:4" x14ac:dyDescent="0.2">
      <c r="A26" s="1" t="s">
        <v>58</v>
      </c>
      <c r="B26" s="1" t="s">
        <v>70</v>
      </c>
      <c r="D26" s="1">
        <v>1.62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75FA-AFD0-5344-B9B1-6DBD2D4BBAC6}">
  <dimension ref="A1:F28"/>
  <sheetViews>
    <sheetView zoomScale="120" zoomScaleNormal="120" workbookViewId="0">
      <selection activeCell="F43" sqref="F43"/>
    </sheetView>
  </sheetViews>
  <sheetFormatPr baseColWidth="10" defaultRowHeight="16" x14ac:dyDescent="0.2"/>
  <cols>
    <col min="1" max="1" width="15.5" bestFit="1" customWidth="1"/>
    <col min="2" max="2" width="34.6640625" bestFit="1" customWidth="1"/>
    <col min="3" max="3" width="12.33203125" bestFit="1" customWidth="1"/>
    <col min="4" max="6" width="12.1640625" bestFit="1" customWidth="1"/>
  </cols>
  <sheetData>
    <row r="1" spans="1:6" x14ac:dyDescent="0.2">
      <c r="A1" s="2" t="s">
        <v>0</v>
      </c>
      <c r="B1" s="1" t="s">
        <v>86</v>
      </c>
      <c r="C1" t="s">
        <v>96</v>
      </c>
      <c r="D1" t="s">
        <v>26</v>
      </c>
      <c r="E1" t="s">
        <v>27</v>
      </c>
      <c r="F1" t="s">
        <v>28</v>
      </c>
    </row>
    <row r="2" spans="1:6" x14ac:dyDescent="0.2">
      <c r="A2" t="s">
        <v>79</v>
      </c>
      <c r="B2" t="s">
        <v>31</v>
      </c>
      <c r="C2" t="s">
        <v>12</v>
      </c>
      <c r="D2">
        <v>1.7118</v>
      </c>
      <c r="E2">
        <v>1.7118</v>
      </c>
      <c r="F2">
        <v>1.7118</v>
      </c>
    </row>
    <row r="3" spans="1:6" x14ac:dyDescent="0.2">
      <c r="A3" t="s">
        <v>80</v>
      </c>
      <c r="B3" t="s">
        <v>32</v>
      </c>
      <c r="C3" t="s">
        <v>92</v>
      </c>
      <c r="D3">
        <v>564.97990000000004</v>
      </c>
      <c r="E3">
        <v>768.45979999999997</v>
      </c>
      <c r="F3">
        <v>419.15050000000002</v>
      </c>
    </row>
    <row r="4" spans="1:6" x14ac:dyDescent="0.2">
      <c r="A4" t="s">
        <v>81</v>
      </c>
      <c r="B4" t="s">
        <v>75</v>
      </c>
      <c r="C4" t="s">
        <v>12</v>
      </c>
      <c r="D4">
        <v>35.946800000000003</v>
      </c>
      <c r="E4">
        <v>35.946800000000003</v>
      </c>
      <c r="F4">
        <v>35.946800000000003</v>
      </c>
    </row>
    <row r="5" spans="1:6" x14ac:dyDescent="0.2">
      <c r="A5" t="s">
        <v>82</v>
      </c>
      <c r="B5" t="s">
        <v>76</v>
      </c>
      <c r="C5" t="s">
        <v>91</v>
      </c>
      <c r="D5" t="s">
        <v>87</v>
      </c>
      <c r="E5">
        <v>27623.666300000001</v>
      </c>
      <c r="F5">
        <v>15067.118</v>
      </c>
    </row>
    <row r="6" spans="1:6" x14ac:dyDescent="0.2">
      <c r="A6" t="s">
        <v>83</v>
      </c>
      <c r="B6" t="s">
        <v>33</v>
      </c>
      <c r="C6" t="s">
        <v>90</v>
      </c>
      <c r="D6">
        <v>84.805000000000007</v>
      </c>
      <c r="E6">
        <v>86.708100000000002</v>
      </c>
      <c r="F6">
        <v>83.446600000000004</v>
      </c>
    </row>
    <row r="7" spans="1:6" x14ac:dyDescent="0.2">
      <c r="A7" t="s">
        <v>84</v>
      </c>
      <c r="B7" t="s">
        <v>77</v>
      </c>
      <c r="C7" t="s">
        <v>89</v>
      </c>
      <c r="D7">
        <v>5.8700000000000002E-2</v>
      </c>
      <c r="E7">
        <v>7.2099999999999997E-2</v>
      </c>
      <c r="F7">
        <v>4.5199999999999997E-2</v>
      </c>
    </row>
    <row r="8" spans="1:6" x14ac:dyDescent="0.2">
      <c r="A8" t="s">
        <v>85</v>
      </c>
      <c r="B8" t="s">
        <v>78</v>
      </c>
      <c r="C8" t="s">
        <v>88</v>
      </c>
      <c r="D8" t="s">
        <v>93</v>
      </c>
      <c r="E8" t="s">
        <v>94</v>
      </c>
      <c r="F8" t="s">
        <v>95</v>
      </c>
    </row>
    <row r="11" spans="1:6" x14ac:dyDescent="0.2">
      <c r="A11" s="2" t="s">
        <v>0</v>
      </c>
      <c r="B11" s="1" t="s">
        <v>86</v>
      </c>
      <c r="C11" t="s">
        <v>96</v>
      </c>
      <c r="D11" t="s">
        <v>51</v>
      </c>
    </row>
    <row r="12" spans="1:6" x14ac:dyDescent="0.2">
      <c r="A12" t="s">
        <v>47</v>
      </c>
      <c r="B12" t="s">
        <v>49</v>
      </c>
      <c r="C12" t="s">
        <v>50</v>
      </c>
      <c r="D12">
        <v>10000</v>
      </c>
    </row>
    <row r="13" spans="1:6" x14ac:dyDescent="0.2">
      <c r="A13" t="s">
        <v>38</v>
      </c>
      <c r="B13" t="s">
        <v>98</v>
      </c>
      <c r="C13" t="s">
        <v>73</v>
      </c>
      <c r="D13">
        <v>20</v>
      </c>
    </row>
    <row r="14" spans="1:6" x14ac:dyDescent="0.2">
      <c r="A14" t="s">
        <v>39</v>
      </c>
      <c r="B14" t="s">
        <v>99</v>
      </c>
      <c r="C14" t="s">
        <v>73</v>
      </c>
      <c r="D14">
        <v>20</v>
      </c>
    </row>
    <row r="15" spans="1:6" x14ac:dyDescent="0.2">
      <c r="A15" t="s">
        <v>97</v>
      </c>
      <c r="B15" t="s">
        <v>100</v>
      </c>
      <c r="C15" t="s">
        <v>90</v>
      </c>
      <c r="D15">
        <v>84.98</v>
      </c>
    </row>
    <row r="16" spans="1:6" x14ac:dyDescent="0.2">
      <c r="A16" t="s">
        <v>105</v>
      </c>
      <c r="B16" t="s">
        <v>101</v>
      </c>
      <c r="C16" t="s">
        <v>102</v>
      </c>
      <c r="D16">
        <v>7275.3</v>
      </c>
    </row>
    <row r="17" spans="1:5" x14ac:dyDescent="0.2">
      <c r="A17" t="s">
        <v>104</v>
      </c>
      <c r="B17" t="s">
        <v>103</v>
      </c>
      <c r="C17" t="s">
        <v>50</v>
      </c>
      <c r="D17">
        <v>3.169</v>
      </c>
    </row>
    <row r="21" spans="1:5" x14ac:dyDescent="0.2">
      <c r="B21" t="s">
        <v>76</v>
      </c>
      <c r="C21" t="s">
        <v>26</v>
      </c>
      <c r="D21" t="s">
        <v>27</v>
      </c>
      <c r="E21" t="s">
        <v>28</v>
      </c>
    </row>
    <row r="22" spans="1:5" x14ac:dyDescent="0.2">
      <c r="C22">
        <v>20309.216</v>
      </c>
      <c r="D22">
        <v>27623.666300000001</v>
      </c>
      <c r="E22">
        <v>15067.118</v>
      </c>
    </row>
    <row r="23" spans="1:5" x14ac:dyDescent="0.2">
      <c r="B23" t="s">
        <v>33</v>
      </c>
      <c r="C23" t="s">
        <v>26</v>
      </c>
      <c r="D23" t="s">
        <v>27</v>
      </c>
      <c r="E23" t="s">
        <v>28</v>
      </c>
    </row>
    <row r="24" spans="1:5" x14ac:dyDescent="0.2">
      <c r="C24">
        <v>84.805000000000007</v>
      </c>
      <c r="D24">
        <v>86.708100000000002</v>
      </c>
      <c r="E24">
        <v>83.446600000000004</v>
      </c>
    </row>
    <row r="25" spans="1:5" x14ac:dyDescent="0.2">
      <c r="B25" t="s">
        <v>77</v>
      </c>
      <c r="C25" t="s">
        <v>26</v>
      </c>
      <c r="D25" t="s">
        <v>27</v>
      </c>
      <c r="E25" t="s">
        <v>28</v>
      </c>
    </row>
    <row r="26" spans="1:5" x14ac:dyDescent="0.2">
      <c r="C26">
        <v>5.8700000000000002E-2</v>
      </c>
      <c r="D26">
        <v>7.2099999999999997E-2</v>
      </c>
      <c r="E26">
        <v>4.5199999999999997E-2</v>
      </c>
    </row>
    <row r="27" spans="1:5" x14ac:dyDescent="0.2">
      <c r="B27" t="s">
        <v>78</v>
      </c>
      <c r="C27" t="s">
        <v>26</v>
      </c>
      <c r="D27" t="s">
        <v>27</v>
      </c>
      <c r="E27" t="s">
        <v>28</v>
      </c>
    </row>
    <row r="28" spans="1:5" x14ac:dyDescent="0.2">
      <c r="C28">
        <f>1.2448*10^6</f>
        <v>1244800</v>
      </c>
      <c r="D28">
        <f>1.3796*10^6</f>
        <v>1379600</v>
      </c>
      <c r="E28">
        <f>1.2008*10^6</f>
        <v>1200800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4AD0-43F7-0348-B525-AFA652F65DFA}">
  <dimension ref="A1:D9"/>
  <sheetViews>
    <sheetView zoomScale="140" zoomScaleNormal="140" workbookViewId="0">
      <selection activeCell="B2" sqref="B2"/>
    </sheetView>
  </sheetViews>
  <sheetFormatPr baseColWidth="10" defaultRowHeight="16" x14ac:dyDescent="0.2"/>
  <sheetData>
    <row r="1" spans="1:4" x14ac:dyDescent="0.2">
      <c r="B1" t="s">
        <v>41</v>
      </c>
      <c r="C1" t="s">
        <v>42</v>
      </c>
      <c r="D1" t="s">
        <v>43</v>
      </c>
    </row>
    <row r="2" spans="1:4" x14ac:dyDescent="0.2">
      <c r="A2" t="s">
        <v>18</v>
      </c>
    </row>
    <row r="3" spans="1:4" x14ac:dyDescent="0.2">
      <c r="A3" t="s">
        <v>19</v>
      </c>
    </row>
    <row r="4" spans="1:4" x14ac:dyDescent="0.2">
      <c r="A4" t="s">
        <v>20</v>
      </c>
    </row>
    <row r="5" spans="1:4" x14ac:dyDescent="0.2">
      <c r="A5" t="s">
        <v>21</v>
      </c>
    </row>
    <row r="6" spans="1:4" x14ac:dyDescent="0.2">
      <c r="A6" t="s">
        <v>22</v>
      </c>
    </row>
    <row r="7" spans="1:4" x14ac:dyDescent="0.2">
      <c r="A7" t="s">
        <v>23</v>
      </c>
    </row>
    <row r="8" spans="1:4" x14ac:dyDescent="0.2">
      <c r="A8" t="s">
        <v>24</v>
      </c>
    </row>
    <row r="9" spans="1:4" x14ac:dyDescent="0.2">
      <c r="A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Dependent variable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2019-10-18T10:51:51Z</dcterms:created>
  <dcterms:modified xsi:type="dcterms:W3CDTF">2019-10-22T12:22:11Z</dcterms:modified>
</cp:coreProperties>
</file>