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617"/>
  <workbookPr showInkAnnotation="0" hidePivotFieldList="1" autoCompressPictures="0"/>
  <mc:AlternateContent xmlns:mc="http://schemas.openxmlformats.org/markup-compatibility/2006">
    <mc:Choice Requires="x15">
      <x15ac:absPath xmlns:x15ac="http://schemas.microsoft.com/office/spreadsheetml/2010/11/ac" url="/Users/professional/Desktop/Excel_1/"/>
    </mc:Choice>
  </mc:AlternateContent>
  <xr:revisionPtr revIDLastSave="0" documentId="8_{9E7E4E5F-F146-4E85-8998-E178B5AA3D3D}" xr6:coauthVersionLast="47" xr6:coauthVersionMax="47" xr10:uidLastSave="{00000000-0000-0000-0000-000000000000}"/>
  <bookViews>
    <workbookView xWindow="0" yWindow="500" windowWidth="25600" windowHeight="14300" tabRatio="734" firstSheet="6" activeTab="1" xr2:uid="{00000000-000D-0000-FFFF-FFFF00000000}"/>
  </bookViews>
  <sheets>
    <sheet name="nra_contributions" sheetId="8" r:id="rId1"/>
    <sheet name="massshootings_us_2016_2013" sheetId="14" r:id="rId2"/>
    <sheet name="NOTES" sheetId="9" r:id="rId3"/>
    <sheet name="empty_sheet" sheetId="1" r:id="rId4"/>
    <sheet name="killed_2016_2013" sheetId="7" r:id="rId5"/>
    <sheet name="expense_report" sheetId="5" r:id="rId6"/>
    <sheet name="basic formulas and functions" sheetId="4" r:id="rId7"/>
  </sheets>
  <definedNames>
    <definedName name="_xlnm._FilterDatabase" localSheetId="3" hidden="1">empty_sheet!$B$1:$G$1019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5" i="14" l="1"/>
  <c r="B15" i="14"/>
  <c r="C14" i="14"/>
  <c r="B14" i="14"/>
  <c r="C13" i="14"/>
  <c r="B13" i="14"/>
  <c r="C12" i="14"/>
  <c r="C17" i="14" s="1"/>
  <c r="B12" i="14"/>
  <c r="B17" i="14" s="1"/>
  <c r="J153" i="14"/>
  <c r="J154" i="14"/>
  <c r="J155" i="14"/>
  <c r="J156" i="14"/>
  <c r="J157" i="14"/>
  <c r="J158" i="14"/>
  <c r="J159" i="14"/>
  <c r="J160" i="14"/>
  <c r="J161" i="14"/>
  <c r="J162" i="14"/>
  <c r="J163" i="14"/>
  <c r="J164" i="14"/>
  <c r="J165" i="14"/>
  <c r="J166" i="14"/>
  <c r="J167" i="14"/>
  <c r="J168" i="14"/>
  <c r="J169" i="14"/>
  <c r="J170" i="14"/>
  <c r="J171" i="14"/>
  <c r="J172" i="14"/>
  <c r="J173" i="14"/>
  <c r="J174" i="14"/>
  <c r="J175" i="14"/>
  <c r="J176" i="14"/>
  <c r="J177" i="14"/>
  <c r="J178" i="14"/>
  <c r="J179" i="14"/>
  <c r="J180" i="14"/>
  <c r="J181" i="14"/>
  <c r="J182" i="14"/>
  <c r="J183" i="14"/>
  <c r="J184" i="14"/>
  <c r="J185" i="14"/>
  <c r="J186" i="14"/>
  <c r="J187" i="14"/>
  <c r="J188" i="14"/>
  <c r="J189" i="14"/>
  <c r="J190" i="14"/>
  <c r="J191" i="14"/>
  <c r="J192" i="14"/>
  <c r="J193" i="14"/>
  <c r="J194" i="14"/>
  <c r="J195" i="14"/>
  <c r="J196" i="14"/>
  <c r="J197" i="14"/>
  <c r="J198" i="14"/>
  <c r="J199" i="14"/>
  <c r="J200" i="14"/>
  <c r="J201" i="14"/>
  <c r="J202" i="14"/>
  <c r="J203" i="14"/>
  <c r="J204" i="14"/>
  <c r="J205" i="14"/>
  <c r="J206" i="14"/>
  <c r="J207" i="14"/>
  <c r="J208" i="14"/>
  <c r="J209" i="14"/>
  <c r="J210" i="14"/>
  <c r="J211" i="14"/>
  <c r="J212" i="14"/>
  <c r="J213" i="14"/>
  <c r="J214" i="14"/>
  <c r="J215" i="14"/>
  <c r="J216" i="14"/>
  <c r="J217" i="14"/>
  <c r="J218" i="14"/>
  <c r="J219" i="14"/>
  <c r="J220" i="14"/>
  <c r="J221" i="14"/>
  <c r="J222" i="14"/>
  <c r="J223" i="14"/>
  <c r="J224" i="14"/>
  <c r="J225" i="14"/>
  <c r="J226" i="14"/>
  <c r="J227" i="14"/>
  <c r="J228" i="14"/>
  <c r="J229" i="14"/>
  <c r="J230" i="14"/>
  <c r="J231" i="14"/>
  <c r="J232" i="14"/>
  <c r="J233" i="14"/>
  <c r="J234" i="14"/>
  <c r="J235" i="14"/>
  <c r="J236" i="14"/>
  <c r="J237" i="14"/>
  <c r="J238" i="14"/>
  <c r="J239" i="14"/>
  <c r="J240" i="14"/>
  <c r="J241" i="14"/>
  <c r="J242" i="14"/>
  <c r="J243" i="14"/>
  <c r="J244" i="14"/>
  <c r="J245" i="14"/>
  <c r="J246" i="14"/>
  <c r="J247" i="14"/>
  <c r="J248" i="14"/>
  <c r="J249" i="14"/>
  <c r="J250" i="14"/>
  <c r="J251" i="14"/>
  <c r="J252" i="14"/>
  <c r="J253" i="14"/>
  <c r="J254" i="14"/>
  <c r="J255" i="14"/>
  <c r="J256" i="14"/>
  <c r="J257" i="14"/>
  <c r="J258" i="14"/>
  <c r="J259" i="14"/>
  <c r="J260" i="14"/>
  <c r="J261" i="14"/>
  <c r="J262" i="14"/>
  <c r="J263" i="14"/>
  <c r="J264" i="14"/>
  <c r="J265" i="14"/>
  <c r="J266" i="14"/>
  <c r="J267" i="14"/>
  <c r="J268" i="14"/>
  <c r="J269" i="14"/>
  <c r="J270" i="14"/>
  <c r="J271" i="14"/>
  <c r="J272" i="14"/>
  <c r="J273" i="14"/>
  <c r="J274" i="14"/>
  <c r="J275" i="14"/>
  <c r="J276" i="14"/>
  <c r="J277" i="14"/>
  <c r="J278" i="14"/>
  <c r="J279" i="14"/>
  <c r="J280" i="14"/>
  <c r="J281" i="14"/>
  <c r="J282" i="14"/>
  <c r="J283" i="14"/>
  <c r="J284" i="14"/>
  <c r="J285" i="14"/>
  <c r="J286" i="14"/>
  <c r="J287" i="14"/>
  <c r="J288" i="14"/>
  <c r="J289" i="14"/>
  <c r="J290" i="14"/>
  <c r="J291" i="14"/>
  <c r="J292" i="14"/>
  <c r="J293" i="14"/>
  <c r="J294" i="14"/>
  <c r="J295" i="14"/>
  <c r="J296" i="14"/>
  <c r="J297" i="14"/>
  <c r="J298" i="14"/>
  <c r="J299" i="14"/>
  <c r="J300" i="14"/>
  <c r="J301" i="14"/>
  <c r="J302" i="14"/>
  <c r="J303" i="14"/>
  <c r="J304" i="14"/>
  <c r="J305" i="14"/>
  <c r="J306" i="14"/>
  <c r="J307" i="14"/>
  <c r="J308" i="14"/>
  <c r="J309" i="14"/>
  <c r="J310" i="14"/>
  <c r="J311" i="14"/>
  <c r="J312" i="14"/>
  <c r="J313" i="14"/>
  <c r="J314" i="14"/>
  <c r="J315" i="14"/>
  <c r="J316" i="14"/>
  <c r="J317" i="14"/>
  <c r="J318" i="14"/>
  <c r="J319" i="14"/>
  <c r="J320" i="14"/>
  <c r="J321" i="14"/>
  <c r="J322" i="14"/>
  <c r="J323" i="14"/>
  <c r="J324" i="14"/>
  <c r="J325" i="14"/>
  <c r="J326" i="14"/>
  <c r="J327" i="14"/>
  <c r="J328" i="14"/>
  <c r="J329" i="14"/>
  <c r="J330" i="14"/>
  <c r="J331" i="14"/>
  <c r="J332" i="14"/>
  <c r="J333" i="14"/>
  <c r="J334" i="14"/>
  <c r="J335" i="14"/>
  <c r="J336" i="14"/>
  <c r="J337" i="14"/>
  <c r="J338" i="14"/>
  <c r="J339" i="14"/>
  <c r="J340" i="14"/>
  <c r="J341" i="14"/>
  <c r="J342" i="14"/>
  <c r="J343" i="14"/>
  <c r="J344" i="14"/>
  <c r="J345" i="14"/>
  <c r="J346" i="14"/>
  <c r="J347" i="14"/>
  <c r="J348" i="14"/>
  <c r="J349" i="14"/>
  <c r="J350" i="14"/>
  <c r="J351" i="14"/>
  <c r="J352" i="14"/>
  <c r="J353" i="14"/>
  <c r="J354" i="14"/>
  <c r="J355" i="14"/>
  <c r="J356" i="14"/>
  <c r="J357" i="14"/>
  <c r="J358" i="14"/>
  <c r="J359" i="14"/>
  <c r="J360" i="14"/>
  <c r="J361" i="14"/>
  <c r="J362" i="14"/>
  <c r="J363" i="14"/>
  <c r="J364" i="14"/>
  <c r="J365" i="14"/>
  <c r="J366" i="14"/>
  <c r="J367" i="14"/>
  <c r="J368" i="14"/>
  <c r="J369" i="14"/>
  <c r="J370" i="14"/>
  <c r="J371" i="14"/>
  <c r="J372" i="14"/>
  <c r="J373" i="14"/>
  <c r="J374" i="14"/>
  <c r="J375" i="14"/>
  <c r="J376" i="14"/>
  <c r="J377" i="14"/>
  <c r="J378" i="14"/>
  <c r="J379" i="14"/>
  <c r="J380" i="14"/>
  <c r="J381" i="14"/>
  <c r="J382" i="14"/>
  <c r="J383" i="14"/>
  <c r="J384" i="14"/>
  <c r="J385" i="14"/>
  <c r="J386" i="14"/>
  <c r="J387" i="14"/>
  <c r="J388" i="14"/>
  <c r="J389" i="14"/>
  <c r="J390" i="14"/>
  <c r="J391" i="14"/>
  <c r="J392" i="14"/>
  <c r="J393" i="14"/>
  <c r="J394" i="14"/>
  <c r="J395" i="14"/>
  <c r="J396" i="14"/>
  <c r="J397" i="14"/>
  <c r="J398" i="14"/>
  <c r="J399" i="14"/>
  <c r="J400" i="14"/>
  <c r="J401" i="14"/>
  <c r="J402" i="14"/>
  <c r="J403" i="14"/>
  <c r="J404" i="14"/>
  <c r="J405" i="14"/>
  <c r="J406" i="14"/>
  <c r="J407" i="14"/>
  <c r="J408" i="14"/>
  <c r="J409" i="14"/>
  <c r="J410" i="14"/>
  <c r="J411" i="14"/>
  <c r="J412" i="14"/>
  <c r="J413" i="14"/>
  <c r="J414" i="14"/>
  <c r="J415" i="14"/>
  <c r="J416" i="14"/>
  <c r="J417" i="14"/>
  <c r="J418" i="14"/>
  <c r="J419" i="14"/>
  <c r="J420" i="14"/>
  <c r="J421" i="14"/>
  <c r="J422" i="14"/>
  <c r="J423" i="14"/>
  <c r="J424" i="14"/>
  <c r="J425" i="14"/>
  <c r="J426" i="14"/>
  <c r="J427" i="14"/>
  <c r="J428" i="14"/>
  <c r="J429" i="14"/>
  <c r="J430" i="14"/>
  <c r="J431" i="14"/>
  <c r="J432" i="14"/>
  <c r="J433" i="14"/>
  <c r="J434" i="14"/>
  <c r="J435" i="14"/>
  <c r="J436" i="14"/>
  <c r="J437" i="14"/>
  <c r="J438" i="14"/>
  <c r="J439" i="14"/>
  <c r="J440" i="14"/>
  <c r="J441" i="14"/>
  <c r="J442" i="14"/>
  <c r="J443" i="14"/>
  <c r="J444" i="14"/>
  <c r="J445" i="14"/>
  <c r="J446" i="14"/>
  <c r="J447" i="14"/>
  <c r="J448" i="14"/>
  <c r="J449" i="14"/>
  <c r="J450" i="14"/>
  <c r="J451" i="14"/>
  <c r="J452" i="14"/>
  <c r="J453" i="14"/>
  <c r="J454" i="14"/>
  <c r="J455" i="14"/>
  <c r="J456" i="14"/>
  <c r="J457" i="14"/>
  <c r="J458" i="14"/>
  <c r="J459" i="14"/>
  <c r="J460" i="14"/>
  <c r="J461" i="14"/>
  <c r="J462" i="14"/>
  <c r="J463" i="14"/>
  <c r="J464" i="14"/>
  <c r="J465" i="14"/>
  <c r="J466" i="14"/>
  <c r="J467" i="14"/>
  <c r="J468" i="14"/>
  <c r="J469" i="14"/>
  <c r="J470" i="14"/>
  <c r="J471" i="14"/>
  <c r="J472" i="14"/>
  <c r="J473" i="14"/>
  <c r="J474" i="14"/>
  <c r="J475" i="14"/>
  <c r="J476" i="14"/>
  <c r="J477" i="14"/>
  <c r="J478" i="14"/>
  <c r="J479" i="14"/>
  <c r="J480" i="14"/>
  <c r="J481" i="14"/>
  <c r="J482" i="14"/>
  <c r="J483" i="14"/>
  <c r="J484" i="14"/>
  <c r="J485" i="14"/>
  <c r="J486" i="14"/>
  <c r="J487" i="14"/>
  <c r="J488" i="14"/>
  <c r="J489" i="14"/>
  <c r="J490" i="14"/>
  <c r="J491" i="14"/>
  <c r="J492" i="14"/>
  <c r="J493" i="14"/>
  <c r="J494" i="14"/>
  <c r="J495" i="14"/>
  <c r="J496" i="14"/>
  <c r="J497" i="14"/>
  <c r="J498" i="14"/>
  <c r="J499" i="14"/>
  <c r="J500" i="14"/>
  <c r="J501" i="14"/>
  <c r="J502" i="14"/>
  <c r="J503" i="14"/>
  <c r="J504" i="14"/>
  <c r="J505" i="14"/>
  <c r="J506" i="14"/>
  <c r="J507" i="14"/>
  <c r="J508" i="14"/>
  <c r="J509" i="14"/>
  <c r="J510" i="14"/>
  <c r="J511" i="14"/>
  <c r="J512" i="14"/>
  <c r="J513" i="14"/>
  <c r="J514" i="14"/>
  <c r="J515" i="14"/>
  <c r="J516" i="14"/>
  <c r="J517" i="14"/>
  <c r="J518" i="14"/>
  <c r="J519" i="14"/>
  <c r="J520" i="14"/>
  <c r="J521" i="14"/>
  <c r="J522" i="14"/>
  <c r="J523" i="14"/>
  <c r="J524" i="14"/>
  <c r="J525" i="14"/>
  <c r="J526" i="14"/>
  <c r="J527" i="14"/>
  <c r="J528" i="14"/>
  <c r="J529" i="14"/>
  <c r="J530" i="14"/>
  <c r="J531" i="14"/>
  <c r="J532" i="14"/>
  <c r="J533" i="14"/>
  <c r="J534" i="14"/>
  <c r="J535" i="14"/>
  <c r="J536" i="14"/>
  <c r="J537" i="14"/>
  <c r="J538" i="14"/>
  <c r="J539" i="14"/>
  <c r="J540" i="14"/>
  <c r="J541" i="14"/>
  <c r="J542" i="14"/>
  <c r="J543" i="14"/>
  <c r="J544" i="14"/>
  <c r="J545" i="14"/>
  <c r="J546" i="14"/>
  <c r="J547" i="14"/>
  <c r="J548" i="14"/>
  <c r="J549" i="14"/>
  <c r="J550" i="14"/>
  <c r="J551" i="14"/>
  <c r="J552" i="14"/>
  <c r="J553" i="14"/>
  <c r="J554" i="14"/>
  <c r="J555" i="14"/>
  <c r="J556" i="14"/>
  <c r="J557" i="14"/>
  <c r="J558" i="14"/>
  <c r="J559" i="14"/>
  <c r="J560" i="14"/>
  <c r="J561" i="14"/>
  <c r="J562" i="14"/>
  <c r="J563" i="14"/>
  <c r="J564" i="14"/>
  <c r="J565" i="14"/>
  <c r="J566" i="14"/>
  <c r="J567" i="14"/>
  <c r="J568" i="14"/>
  <c r="J569" i="14"/>
  <c r="J570" i="14"/>
  <c r="J571" i="14"/>
  <c r="J572" i="14"/>
  <c r="J573" i="14"/>
  <c r="J574" i="14"/>
  <c r="J575" i="14"/>
  <c r="J576" i="14"/>
  <c r="J577" i="14"/>
  <c r="J578" i="14"/>
  <c r="J579" i="14"/>
  <c r="J580" i="14"/>
  <c r="J581" i="14"/>
  <c r="J582" i="14"/>
  <c r="J583" i="14"/>
  <c r="J584" i="14"/>
  <c r="J585" i="14"/>
  <c r="J586" i="14"/>
  <c r="J587" i="14"/>
  <c r="J588" i="14"/>
  <c r="J589" i="14"/>
  <c r="J590" i="14"/>
  <c r="J591" i="14"/>
  <c r="J592" i="14"/>
  <c r="J593" i="14"/>
  <c r="J594" i="14"/>
  <c r="J595" i="14"/>
  <c r="J596" i="14"/>
  <c r="J597" i="14"/>
  <c r="J598" i="14"/>
  <c r="J599" i="14"/>
  <c r="J600" i="14"/>
  <c r="J601" i="14"/>
  <c r="J602" i="14"/>
  <c r="J603" i="14"/>
  <c r="J604" i="14"/>
  <c r="J605" i="14"/>
  <c r="J606" i="14"/>
  <c r="J607" i="14"/>
  <c r="J608" i="14"/>
  <c r="J609" i="14"/>
  <c r="J610" i="14"/>
  <c r="J611" i="14"/>
  <c r="J612" i="14"/>
  <c r="J613" i="14"/>
  <c r="J614" i="14"/>
  <c r="J615" i="14"/>
  <c r="J616" i="14"/>
  <c r="J617" i="14"/>
  <c r="J618" i="14"/>
  <c r="J619" i="14"/>
  <c r="J620" i="14"/>
  <c r="J621" i="14"/>
  <c r="J622" i="14"/>
  <c r="J623" i="14"/>
  <c r="J624" i="14"/>
  <c r="J625" i="14"/>
  <c r="J626" i="14"/>
  <c r="J627" i="14"/>
  <c r="J628" i="14"/>
  <c r="J629" i="14"/>
  <c r="J630" i="14"/>
  <c r="J631" i="14"/>
  <c r="J632" i="14"/>
  <c r="J633" i="14"/>
  <c r="J634" i="14"/>
  <c r="J635" i="14"/>
  <c r="J636" i="14"/>
  <c r="J637" i="14"/>
  <c r="J638" i="14"/>
  <c r="J639" i="14"/>
  <c r="J640" i="14"/>
  <c r="J641" i="14"/>
  <c r="J642" i="14"/>
  <c r="J643" i="14"/>
  <c r="J644" i="14"/>
  <c r="J645" i="14"/>
  <c r="J646" i="14"/>
  <c r="J647" i="14"/>
  <c r="J648" i="14"/>
  <c r="J649" i="14"/>
  <c r="J650" i="14"/>
  <c r="J651" i="14"/>
  <c r="J652" i="14"/>
  <c r="J653" i="14"/>
  <c r="J654" i="14"/>
  <c r="J655" i="14"/>
  <c r="J656" i="14"/>
  <c r="J657" i="14"/>
  <c r="J658" i="14"/>
  <c r="J659" i="14"/>
  <c r="J660" i="14"/>
  <c r="J661" i="14"/>
  <c r="J662" i="14"/>
  <c r="J663" i="14"/>
  <c r="J664" i="14"/>
  <c r="J665" i="14"/>
  <c r="J666" i="14"/>
  <c r="J667" i="14"/>
  <c r="J668" i="14"/>
  <c r="J669" i="14"/>
  <c r="J670" i="14"/>
  <c r="J671" i="14"/>
  <c r="J672" i="14"/>
  <c r="J673" i="14"/>
  <c r="J674" i="14"/>
  <c r="J675" i="14"/>
  <c r="J676" i="14"/>
  <c r="J677" i="14"/>
  <c r="J678" i="14"/>
  <c r="J679" i="14"/>
  <c r="J680" i="14"/>
  <c r="J681" i="14"/>
  <c r="J682" i="14"/>
  <c r="J683" i="14"/>
  <c r="J684" i="14"/>
  <c r="J685" i="14"/>
  <c r="J686" i="14"/>
  <c r="J687" i="14"/>
  <c r="J688" i="14"/>
  <c r="J689" i="14"/>
  <c r="J690" i="14"/>
  <c r="J691" i="14"/>
  <c r="J692" i="14"/>
  <c r="J693" i="14"/>
  <c r="J694" i="14"/>
  <c r="J695" i="14"/>
  <c r="J696" i="14"/>
  <c r="J697" i="14"/>
  <c r="J698" i="14"/>
  <c r="J699" i="14"/>
  <c r="J700" i="14"/>
  <c r="J701" i="14"/>
  <c r="J702" i="14"/>
  <c r="J703" i="14"/>
  <c r="J704" i="14"/>
  <c r="J705" i="14"/>
  <c r="J706" i="14"/>
  <c r="J707" i="14"/>
  <c r="J708" i="14"/>
  <c r="J709" i="14"/>
  <c r="J710" i="14"/>
  <c r="J711" i="14"/>
  <c r="J712" i="14"/>
  <c r="J713" i="14"/>
  <c r="J714" i="14"/>
  <c r="J715" i="14"/>
  <c r="J716" i="14"/>
  <c r="J717" i="14"/>
  <c r="J718" i="14"/>
  <c r="J719" i="14"/>
  <c r="J720" i="14"/>
  <c r="J721" i="14"/>
  <c r="J722" i="14"/>
  <c r="J723" i="14"/>
  <c r="J724" i="14"/>
  <c r="J725" i="14"/>
  <c r="J726" i="14"/>
  <c r="J727" i="14"/>
  <c r="J728" i="14"/>
  <c r="J729" i="14"/>
  <c r="J730" i="14"/>
  <c r="J731" i="14"/>
  <c r="J732" i="14"/>
  <c r="J733" i="14"/>
  <c r="J734" i="14"/>
  <c r="J735" i="14"/>
  <c r="J736" i="14"/>
  <c r="J737" i="14"/>
  <c r="J738" i="14"/>
  <c r="J739" i="14"/>
  <c r="J740" i="14"/>
  <c r="J741" i="14"/>
  <c r="J742" i="14"/>
  <c r="J743" i="14"/>
  <c r="J744" i="14"/>
  <c r="J745" i="14"/>
  <c r="J746" i="14"/>
  <c r="J747" i="14"/>
  <c r="J748" i="14"/>
  <c r="J749" i="14"/>
  <c r="J750" i="14"/>
  <c r="J751" i="14"/>
  <c r="J752" i="14"/>
  <c r="J753" i="14"/>
  <c r="J754" i="14"/>
  <c r="J755" i="14"/>
  <c r="J756" i="14"/>
  <c r="J757" i="14"/>
  <c r="J758" i="14"/>
  <c r="J759" i="14"/>
  <c r="J760" i="14"/>
  <c r="J761" i="14"/>
  <c r="J762" i="14"/>
  <c r="J763" i="14"/>
  <c r="J764" i="14"/>
  <c r="J765" i="14"/>
  <c r="J766" i="14"/>
  <c r="J767" i="14"/>
  <c r="J768" i="14"/>
  <c r="J769" i="14"/>
  <c r="J770" i="14"/>
  <c r="J771" i="14"/>
  <c r="J772" i="14"/>
  <c r="J773" i="14"/>
  <c r="J774" i="14"/>
  <c r="J775" i="14"/>
  <c r="J776" i="14"/>
  <c r="J777" i="14"/>
  <c r="J778" i="14"/>
  <c r="J779" i="14"/>
  <c r="J780" i="14"/>
  <c r="J781" i="14"/>
  <c r="J782" i="14"/>
  <c r="J783" i="14"/>
  <c r="J784" i="14"/>
  <c r="J785" i="14"/>
  <c r="J786" i="14"/>
  <c r="J787" i="14"/>
  <c r="J788" i="14"/>
  <c r="J789" i="14"/>
  <c r="J790" i="14"/>
  <c r="J791" i="14"/>
  <c r="J792" i="14"/>
  <c r="J793" i="14"/>
  <c r="J794" i="14"/>
  <c r="J795" i="14"/>
  <c r="J796" i="14"/>
  <c r="J797" i="14"/>
  <c r="J798" i="14"/>
  <c r="J799" i="14"/>
  <c r="J800" i="14"/>
  <c r="J801" i="14"/>
  <c r="J802" i="14"/>
  <c r="J803" i="14"/>
  <c r="J804" i="14"/>
  <c r="J805" i="14"/>
  <c r="J806" i="14"/>
  <c r="J807" i="14"/>
  <c r="J808" i="14"/>
  <c r="J809" i="14"/>
  <c r="J810" i="14"/>
  <c r="J811" i="14"/>
  <c r="J812" i="14"/>
  <c r="J813" i="14"/>
  <c r="J814" i="14"/>
  <c r="J815" i="14"/>
  <c r="J816" i="14"/>
  <c r="J817" i="14"/>
  <c r="J818" i="14"/>
  <c r="J819" i="14"/>
  <c r="J820" i="14"/>
  <c r="J821" i="14"/>
  <c r="J822" i="14"/>
  <c r="J823" i="14"/>
  <c r="J824" i="14"/>
  <c r="J825" i="14"/>
  <c r="J826" i="14"/>
  <c r="J827" i="14"/>
  <c r="J828" i="14"/>
  <c r="J829" i="14"/>
  <c r="J830" i="14"/>
  <c r="J831" i="14"/>
  <c r="J832" i="14"/>
  <c r="J833" i="14"/>
  <c r="J834" i="14"/>
  <c r="J835" i="14"/>
  <c r="J836" i="14"/>
  <c r="J837" i="14"/>
  <c r="J838" i="14"/>
  <c r="J839" i="14"/>
  <c r="J840" i="14"/>
  <c r="J841" i="14"/>
  <c r="J842" i="14"/>
  <c r="J843" i="14"/>
  <c r="J844" i="14"/>
  <c r="J845" i="14"/>
  <c r="J846" i="14"/>
  <c r="J847" i="14"/>
  <c r="J848" i="14"/>
  <c r="J849" i="14"/>
  <c r="J850" i="14"/>
  <c r="J851" i="14"/>
  <c r="J852" i="14"/>
  <c r="J853" i="14"/>
  <c r="J854" i="14"/>
  <c r="J855" i="14"/>
  <c r="J856" i="14"/>
  <c r="J857" i="14"/>
  <c r="J858" i="14"/>
  <c r="J859" i="14"/>
  <c r="J860" i="14"/>
  <c r="J861" i="14"/>
  <c r="J862" i="14"/>
  <c r="J863" i="14"/>
  <c r="J864" i="14"/>
  <c r="J865" i="14"/>
  <c r="J866" i="14"/>
  <c r="J867" i="14"/>
  <c r="J868" i="14"/>
  <c r="J869" i="14"/>
  <c r="J870" i="14"/>
  <c r="J871" i="14"/>
  <c r="J872" i="14"/>
  <c r="J873" i="14"/>
  <c r="J874" i="14"/>
  <c r="J875" i="14"/>
  <c r="J876" i="14"/>
  <c r="J877" i="14"/>
  <c r="J878" i="14"/>
  <c r="J879" i="14"/>
  <c r="J880" i="14"/>
  <c r="J881" i="14"/>
  <c r="J882" i="14"/>
  <c r="J883" i="14"/>
  <c r="J884" i="14"/>
  <c r="J885" i="14"/>
  <c r="J886" i="14"/>
  <c r="J887" i="14"/>
  <c r="J888" i="14"/>
  <c r="J889" i="14"/>
  <c r="J890" i="14"/>
  <c r="J891" i="14"/>
  <c r="J892" i="14"/>
  <c r="J893" i="14"/>
  <c r="J894" i="14"/>
  <c r="J895" i="14"/>
  <c r="J896" i="14"/>
  <c r="J897" i="14"/>
  <c r="J898" i="14"/>
  <c r="J899" i="14"/>
  <c r="J900" i="14"/>
  <c r="J901" i="14"/>
  <c r="J902" i="14"/>
  <c r="J903" i="14"/>
  <c r="J904" i="14"/>
  <c r="J905" i="14"/>
  <c r="J906" i="14"/>
  <c r="J907" i="14"/>
  <c r="J908" i="14"/>
  <c r="J909" i="14"/>
  <c r="J910" i="14"/>
  <c r="J911" i="14"/>
  <c r="J912" i="14"/>
  <c r="J913" i="14"/>
  <c r="J914" i="14"/>
  <c r="J915" i="14"/>
  <c r="J916" i="14"/>
  <c r="J917" i="14"/>
  <c r="J918" i="14"/>
  <c r="J919" i="14"/>
  <c r="J920" i="14"/>
  <c r="J921" i="14"/>
  <c r="J922" i="14"/>
  <c r="J923" i="14"/>
  <c r="J924" i="14"/>
  <c r="J925" i="14"/>
  <c r="J926" i="14"/>
  <c r="J927" i="14"/>
  <c r="J928" i="14"/>
  <c r="J929" i="14"/>
  <c r="J930" i="14"/>
  <c r="J931" i="14"/>
  <c r="J932" i="14"/>
  <c r="J933" i="14"/>
  <c r="J934" i="14"/>
  <c r="J935" i="14"/>
  <c r="J936" i="14"/>
  <c r="J937" i="14"/>
  <c r="J938" i="14"/>
  <c r="J939" i="14"/>
  <c r="J940" i="14"/>
  <c r="J941" i="14"/>
  <c r="J942" i="14"/>
  <c r="J943" i="14"/>
  <c r="J944" i="14"/>
  <c r="J945" i="14"/>
  <c r="J946" i="14"/>
  <c r="J947" i="14"/>
  <c r="J948" i="14"/>
  <c r="J949" i="14"/>
  <c r="J950" i="14"/>
  <c r="J951" i="14"/>
  <c r="J952" i="14"/>
  <c r="J953" i="14"/>
  <c r="J954" i="14"/>
  <c r="J955" i="14"/>
  <c r="J956" i="14"/>
  <c r="J957" i="14"/>
  <c r="J958" i="14"/>
  <c r="J959" i="14"/>
  <c r="J960" i="14"/>
  <c r="J961" i="14"/>
  <c r="J962" i="14"/>
  <c r="J963" i="14"/>
  <c r="J964" i="14"/>
  <c r="J965" i="14"/>
  <c r="J966" i="14"/>
  <c r="J967" i="14"/>
  <c r="J968" i="14"/>
  <c r="J969" i="14"/>
  <c r="J970" i="14"/>
  <c r="J971" i="14"/>
  <c r="J972" i="14"/>
  <c r="J973" i="14"/>
  <c r="J974" i="14"/>
  <c r="J975" i="14"/>
  <c r="J976" i="14"/>
  <c r="J977" i="14"/>
  <c r="J978" i="14"/>
  <c r="J979" i="14"/>
  <c r="J980" i="14"/>
  <c r="J981" i="14"/>
  <c r="J982" i="14"/>
  <c r="J983" i="14"/>
  <c r="J984" i="14"/>
  <c r="J985" i="14"/>
  <c r="J986" i="14"/>
  <c r="J987" i="14"/>
  <c r="J988" i="14"/>
  <c r="J989" i="14"/>
  <c r="J990" i="14"/>
  <c r="J991" i="14"/>
  <c r="J992" i="14"/>
  <c r="J993" i="14"/>
  <c r="J994" i="14"/>
  <c r="J995" i="14"/>
  <c r="J996" i="14"/>
  <c r="J997" i="14"/>
  <c r="J998" i="14"/>
  <c r="J999" i="14"/>
  <c r="J1000" i="14"/>
  <c r="J1001" i="14"/>
  <c r="J1002" i="14"/>
  <c r="J1003" i="14"/>
  <c r="J1004" i="14"/>
  <c r="J1005" i="14"/>
  <c r="J1006" i="14"/>
  <c r="J1007" i="14"/>
  <c r="J1008" i="14"/>
  <c r="J1009" i="14"/>
  <c r="J1010" i="14"/>
  <c r="J1011" i="14"/>
  <c r="J1012" i="14"/>
  <c r="J1013" i="14"/>
  <c r="J1014" i="14"/>
  <c r="J1015" i="14"/>
  <c r="J1016" i="14"/>
  <c r="J1017" i="14"/>
  <c r="J1018" i="14"/>
  <c r="J1019" i="14"/>
  <c r="J1020" i="14"/>
  <c r="J1021" i="14"/>
  <c r="J1022" i="14"/>
  <c r="J1023" i="14"/>
  <c r="J1024" i="14"/>
  <c r="J1025" i="14"/>
  <c r="J1026" i="14"/>
  <c r="J1027" i="14"/>
  <c r="J1028" i="14"/>
  <c r="J1029" i="14"/>
  <c r="J152" i="14"/>
  <c r="J151" i="14"/>
  <c r="J13" i="14"/>
  <c r="J14" i="14"/>
  <c r="J15" i="14"/>
  <c r="J16" i="14"/>
  <c r="J17" i="14"/>
  <c r="J18" i="14"/>
  <c r="J19" i="14"/>
  <c r="J20" i="14"/>
  <c r="J21" i="14"/>
  <c r="J22" i="14"/>
  <c r="J23" i="14"/>
  <c r="J24" i="14"/>
  <c r="J25" i="14"/>
  <c r="J26" i="14"/>
  <c r="J27" i="14"/>
  <c r="J28" i="14"/>
  <c r="J29" i="14"/>
  <c r="J30" i="14"/>
  <c r="J31" i="14"/>
  <c r="J32" i="14"/>
  <c r="J33" i="14"/>
  <c r="J34" i="14"/>
  <c r="J35" i="14"/>
  <c r="J36" i="14"/>
  <c r="J37" i="14"/>
  <c r="J38" i="14"/>
  <c r="J39" i="14"/>
  <c r="J40" i="14"/>
  <c r="J41" i="14"/>
  <c r="J42" i="14"/>
  <c r="J43" i="14"/>
  <c r="J44" i="14"/>
  <c r="J45" i="14"/>
  <c r="J46" i="14"/>
  <c r="J47" i="14"/>
  <c r="J48" i="14"/>
  <c r="J49" i="14"/>
  <c r="J50" i="14"/>
  <c r="J51" i="14"/>
  <c r="J52" i="14"/>
  <c r="J53" i="14"/>
  <c r="J54" i="14"/>
  <c r="J55" i="14"/>
  <c r="J56" i="14"/>
  <c r="J57" i="14"/>
  <c r="J58" i="14"/>
  <c r="J59" i="14"/>
  <c r="J60" i="14"/>
  <c r="J61" i="14"/>
  <c r="J62" i="14"/>
  <c r="J63" i="14"/>
  <c r="J64" i="14"/>
  <c r="J65" i="14"/>
  <c r="J66" i="14"/>
  <c r="J67" i="14"/>
  <c r="J68" i="14"/>
  <c r="J69" i="14"/>
  <c r="J70" i="14"/>
  <c r="J71" i="14"/>
  <c r="J72" i="14"/>
  <c r="J73" i="14"/>
  <c r="J74" i="14"/>
  <c r="J75" i="14"/>
  <c r="J76" i="14"/>
  <c r="J77" i="14"/>
  <c r="J78" i="14"/>
  <c r="J79" i="14"/>
  <c r="J80" i="14"/>
  <c r="J81" i="14"/>
  <c r="J82" i="14"/>
  <c r="J83" i="14"/>
  <c r="J84" i="14"/>
  <c r="J85" i="14"/>
  <c r="J86" i="14"/>
  <c r="J87" i="14"/>
  <c r="J88" i="14"/>
  <c r="J89" i="14"/>
  <c r="J90" i="14"/>
  <c r="J91" i="14"/>
  <c r="J92" i="14"/>
  <c r="J93" i="14"/>
  <c r="J94" i="14"/>
  <c r="J95" i="14"/>
  <c r="J96" i="14"/>
  <c r="J97" i="14"/>
  <c r="J98" i="14"/>
  <c r="J99" i="14"/>
  <c r="J100" i="14"/>
  <c r="J101" i="14"/>
  <c r="J102" i="14"/>
  <c r="J103" i="14"/>
  <c r="J104" i="14"/>
  <c r="J105" i="14"/>
  <c r="J106" i="14"/>
  <c r="J107" i="14"/>
  <c r="J108" i="14"/>
  <c r="J109" i="14"/>
  <c r="J110" i="14"/>
  <c r="J111" i="14"/>
  <c r="J112" i="14"/>
  <c r="J113" i="14"/>
  <c r="J114" i="14"/>
  <c r="J115" i="14"/>
  <c r="J116" i="14"/>
  <c r="J117" i="14"/>
  <c r="J118" i="14"/>
  <c r="J119" i="14"/>
  <c r="J120" i="14"/>
  <c r="J121" i="14"/>
  <c r="J122" i="14"/>
  <c r="J123" i="14"/>
  <c r="J124" i="14"/>
  <c r="J125" i="14"/>
  <c r="J126" i="14"/>
  <c r="J127" i="14"/>
  <c r="J128" i="14"/>
  <c r="J129" i="14"/>
  <c r="J130" i="14"/>
  <c r="J131" i="14"/>
  <c r="J132" i="14"/>
  <c r="J133" i="14"/>
  <c r="J134" i="14"/>
  <c r="J135" i="14"/>
  <c r="J136" i="14"/>
  <c r="J137" i="14"/>
  <c r="J138" i="14"/>
  <c r="J139" i="14"/>
  <c r="J140" i="14"/>
  <c r="J141" i="14"/>
  <c r="J142" i="14"/>
  <c r="J143" i="14"/>
  <c r="J144" i="14"/>
  <c r="J145" i="14"/>
  <c r="J146" i="14"/>
  <c r="J147" i="14"/>
  <c r="J148" i="14"/>
  <c r="J149" i="14"/>
  <c r="J150" i="14"/>
  <c r="J12" i="14"/>
  <c r="D42" i="8"/>
  <c r="D41" i="8"/>
  <c r="D40" i="8"/>
  <c r="D39" i="8"/>
  <c r="D38" i="8"/>
  <c r="C42" i="8"/>
  <c r="C41" i="8"/>
  <c r="C40" i="8"/>
  <c r="C39" i="8"/>
  <c r="C38" i="8"/>
  <c r="C31" i="8"/>
  <c r="B31" i="8"/>
  <c r="E28" i="8"/>
  <c r="E27" i="8"/>
  <c r="E26" i="8"/>
  <c r="E25" i="8"/>
  <c r="E24" i="8"/>
  <c r="E23" i="8"/>
  <c r="E22" i="8"/>
  <c r="E21" i="8"/>
  <c r="E20" i="8"/>
  <c r="E19" i="8"/>
  <c r="E18" i="8"/>
  <c r="E17" i="8"/>
  <c r="E16" i="8"/>
  <c r="E29" i="8"/>
  <c r="D28" i="8"/>
  <c r="D27" i="8"/>
  <c r="D26" i="8"/>
  <c r="D25" i="8"/>
  <c r="D24" i="8"/>
  <c r="D23" i="8"/>
  <c r="D22" i="8"/>
  <c r="D21" i="8"/>
  <c r="D20" i="8"/>
  <c r="D19" i="8"/>
  <c r="D18" i="8"/>
  <c r="D17" i="8"/>
  <c r="D16" i="8"/>
  <c r="D29" i="8"/>
  <c r="D31" i="8" s="1"/>
  <c r="E132" i="4"/>
  <c r="C89" i="4"/>
  <c r="B89" i="4"/>
  <c r="C86" i="4"/>
  <c r="B86" i="4"/>
  <c r="C83" i="4"/>
  <c r="C80" i="4"/>
  <c r="B77" i="4"/>
  <c r="B75" i="4"/>
  <c r="B30" i="4"/>
  <c r="F42" i="4"/>
  <c r="E39" i="4"/>
  <c r="E54" i="4"/>
  <c r="E51" i="4"/>
  <c r="C128" i="4"/>
  <c r="B128" i="4"/>
  <c r="B124" i="4"/>
  <c r="C124" i="4"/>
  <c r="D124" i="4"/>
  <c r="E124" i="4"/>
  <c r="E118" i="4"/>
  <c r="E117" i="4"/>
  <c r="E116" i="4"/>
  <c r="D117" i="4"/>
  <c r="C117" i="4"/>
  <c r="C116" i="4"/>
  <c r="B117" i="4"/>
  <c r="B116" i="4"/>
  <c r="D116" i="4"/>
  <c r="D113" i="4"/>
  <c r="D112" i="4"/>
  <c r="C113" i="4"/>
  <c r="C112" i="4"/>
  <c r="B113" i="4"/>
  <c r="B112" i="4"/>
  <c r="D107" i="4"/>
  <c r="D108" i="4"/>
  <c r="D109" i="4"/>
  <c r="D106" i="4"/>
  <c r="D133" i="4"/>
  <c r="C94" i="4"/>
  <c r="C93" i="4"/>
  <c r="C92" i="4"/>
  <c r="B100" i="4"/>
  <c r="B99" i="4"/>
  <c r="B72" i="4"/>
  <c r="B71" i="4"/>
  <c r="B68" i="4"/>
  <c r="B67" i="4"/>
  <c r="E64" i="4"/>
  <c r="E61" i="4"/>
  <c r="E58" i="4"/>
  <c r="C27" i="4"/>
  <c r="C21" i="4"/>
  <c r="H18" i="4"/>
  <c r="E48" i="4"/>
  <c r="E45" i="4"/>
  <c r="E36" i="4"/>
  <c r="E33" i="4"/>
  <c r="C24" i="4"/>
  <c r="C15" i="4"/>
  <c r="D12" i="4"/>
  <c r="C11" i="4"/>
  <c r="C8" i="4"/>
  <c r="E5" i="4"/>
  <c r="C4" i="4"/>
  <c r="G29" i="8" l="1"/>
  <c r="F29" i="8"/>
  <c r="G16" i="8"/>
  <c r="F16" i="8"/>
  <c r="G17" i="8"/>
  <c r="F17" i="8"/>
  <c r="G18" i="8"/>
  <c r="F18" i="8"/>
  <c r="G19" i="8"/>
  <c r="F19" i="8"/>
  <c r="G20" i="8"/>
  <c r="F20" i="8"/>
  <c r="G21" i="8"/>
  <c r="F21" i="8"/>
  <c r="G22" i="8"/>
  <c r="F22" i="8"/>
  <c r="G23" i="8"/>
  <c r="F23" i="8"/>
  <c r="G24" i="8"/>
  <c r="F24" i="8"/>
  <c r="G25" i="8"/>
  <c r="F25" i="8"/>
  <c r="G26" i="8"/>
  <c r="F26" i="8"/>
  <c r="G27" i="8"/>
  <c r="F27" i="8"/>
  <c r="G28" i="8"/>
  <c r="F28" i="8"/>
</calcChain>
</file>

<file path=xl/sharedStrings.xml><?xml version="1.0" encoding="utf-8"?>
<sst xmlns="http://schemas.openxmlformats.org/spreadsheetml/2006/main" count="3312" uniqueCount="1723">
  <si>
    <t>NRA Contributions by Party and by Source of Funds for Election Cycles 1990-2016</t>
  </si>
  <si>
    <t>Exercise</t>
  </si>
  <si>
    <t>Check the data</t>
  </si>
  <si>
    <t>Find total per year</t>
  </si>
  <si>
    <t xml:space="preserve">Find total for all years </t>
  </si>
  <si>
    <t>Find difference between Democrats and Republicans and percentages of money that went to each</t>
  </si>
  <si>
    <t>Find the Average, Median and Mode for NRA contributions to Republicans and Democrats</t>
  </si>
  <si>
    <t>Find minimum and maximum donations per party</t>
  </si>
  <si>
    <t>Find fifth smallest and sixth largest contribution</t>
  </si>
  <si>
    <t>Extra: Create a Table from the data</t>
  </si>
  <si>
    <t>What other data points would you look for if you were to do a story with this information?</t>
  </si>
  <si>
    <t xml:space="preserve">If I were to do a story based on this information, I'd like to look at the percent changes from year to year to determine which years had the smallest/largest percent differences in donations. </t>
  </si>
  <si>
    <t>cycle</t>
  </si>
  <si>
    <t>republicans</t>
  </si>
  <si>
    <t>democrats</t>
  </si>
  <si>
    <t>total_per_year</t>
  </si>
  <si>
    <t>difference_reps_dems</t>
  </si>
  <si>
    <t>%_to_dems</t>
  </si>
  <si>
    <t>%_to_reps</t>
  </si>
  <si>
    <t>Total for all years</t>
  </si>
  <si>
    <t>Reminders</t>
  </si>
  <si>
    <r>
      <t>Percent of a Whole</t>
    </r>
    <r>
      <rPr>
        <sz val="12"/>
        <color rgb="FF000000"/>
        <rFont val="Calibri"/>
        <family val="2"/>
        <scheme val="minor"/>
      </rPr>
      <t xml:space="preserve"> or </t>
    </r>
    <r>
      <rPr>
        <b/>
        <sz val="12"/>
        <color rgb="FF000000"/>
        <rFont val="Calibri"/>
        <family val="2"/>
        <scheme val="minor"/>
      </rPr>
      <t>a Proportion you divide the part by the whole</t>
    </r>
    <r>
      <rPr>
        <sz val="12"/>
        <color rgb="FF000000"/>
        <rFont val="Calibri"/>
        <family val="2"/>
        <scheme val="minor"/>
      </rPr>
      <t xml:space="preserve">: Formula =Part/Whole or =A1/B1. </t>
    </r>
  </si>
  <si>
    <r>
      <t xml:space="preserve">Percent Change </t>
    </r>
    <r>
      <rPr>
        <sz val="12"/>
        <color rgb="FF000000"/>
        <rFont val="Calibri"/>
        <family val="2"/>
        <scheme val="minor"/>
      </rPr>
      <t>or</t>
    </r>
    <r>
      <rPr>
        <b/>
        <sz val="12"/>
        <color rgb="FF000000"/>
        <rFont val="Calibri"/>
        <family val="2"/>
        <scheme val="minor"/>
      </rPr>
      <t xml:space="preserve"> Variation</t>
    </r>
    <r>
      <rPr>
        <sz val="12"/>
        <color rgb="FF000000"/>
        <rFont val="Calibri"/>
        <family val="2"/>
        <scheme val="minor"/>
      </rPr>
      <t>. The formula is =(Value 1-Value 2)/Value 2 or =(A1-B1)/B1</t>
    </r>
  </si>
  <si>
    <t>Donations</t>
  </si>
  <si>
    <t>Republicans</t>
  </si>
  <si>
    <t>Democrats</t>
  </si>
  <si>
    <t>Average</t>
  </si>
  <si>
    <t>Median</t>
  </si>
  <si>
    <t>Mode</t>
  </si>
  <si>
    <t>Minimum donation</t>
  </si>
  <si>
    <t>Maximum donation</t>
  </si>
  <si>
    <t>Fifth smallest contribution</t>
  </si>
  <si>
    <t>Sixth largest contribution</t>
  </si>
  <si>
    <t>Mass Shootings in the US January 2013 to June 25th, 2016, registered by the Gun Violence Archive</t>
  </si>
  <si>
    <t>Check the data: dates, names, numbers</t>
  </si>
  <si>
    <t>Create a Table</t>
  </si>
  <si>
    <t xml:space="preserve">If I were to do a story with this information, I'd also look at the total number of individuals killed and injured in each state per year, to narrow down the scope. I'd also compare the number of people killed/injured within each state by using percent changes. </t>
  </si>
  <si>
    <t>Incident Year</t>
  </si>
  <si>
    <t># Killed Per Year</t>
  </si>
  <si>
    <t># Injured Per Year</t>
  </si>
  <si>
    <t>Incident Date</t>
  </si>
  <si>
    <t>State</t>
  </si>
  <si>
    <t>City Or County</t>
  </si>
  <si>
    <t>Address</t>
  </si>
  <si>
    <t># Killed</t>
  </si>
  <si>
    <t># Injured</t>
  </si>
  <si>
    <t>Total</t>
  </si>
  <si>
    <t>Texas</t>
  </si>
  <si>
    <t>Fort Worth</t>
  </si>
  <si>
    <t>2466 E Lancaster Ave</t>
  </si>
  <si>
    <t>Illinois</t>
  </si>
  <si>
    <t>Chicago</t>
  </si>
  <si>
    <t>1400 block of W. 114th Place</t>
  </si>
  <si>
    <t>Maryland</t>
  </si>
  <si>
    <t>District Heights</t>
  </si>
  <si>
    <t>3100 block of Orleans Avenue</t>
  </si>
  <si>
    <t>Connecticut</t>
  </si>
  <si>
    <t>Hartford</t>
  </si>
  <si>
    <t>Brook and Winter Street</t>
  </si>
  <si>
    <t>Washington</t>
  </si>
  <si>
    <t>Lacey</t>
  </si>
  <si>
    <t>500 block of Dutterow Road</t>
  </si>
  <si>
    <t>Georgia</t>
  </si>
  <si>
    <t>Dekalb (county)</t>
  </si>
  <si>
    <t>Lancashire Drive and Central Drive</t>
  </si>
  <si>
    <t>3100 block of West Warren</t>
  </si>
  <si>
    <t>New Jersey</t>
  </si>
  <si>
    <t>Willingboro</t>
  </si>
  <si>
    <t>Mosshill Lane</t>
  </si>
  <si>
    <t>Kentucky</t>
  </si>
  <si>
    <t>Louisville</t>
  </si>
  <si>
    <t>2802 Rodman Street</t>
  </si>
  <si>
    <t>Virginia</t>
  </si>
  <si>
    <t>Roanoke</t>
  </si>
  <si>
    <t>2328 Melrose Avenue</t>
  </si>
  <si>
    <t>Exmore</t>
  </si>
  <si>
    <t>Fredrick Douglas Road</t>
  </si>
  <si>
    <t>Waycross</t>
  </si>
  <si>
    <t>2625 Arnold Ct</t>
  </si>
  <si>
    <t>East 79th Street and South Escanaba Avenue</t>
  </si>
  <si>
    <t>Delaware</t>
  </si>
  <si>
    <t>Wilmington</t>
  </si>
  <si>
    <t>South Van Buren and Elm streets</t>
  </si>
  <si>
    <t>California</t>
  </si>
  <si>
    <t>Oakland</t>
  </si>
  <si>
    <t>1301 Franklin Street</t>
  </si>
  <si>
    <t>Fresno</t>
  </si>
  <si>
    <t>East El Monte Way and Recreation Avenue</t>
  </si>
  <si>
    <t>New York</t>
  </si>
  <si>
    <t>Brooklyn</t>
  </si>
  <si>
    <t>Avenue D and E. 57th</t>
  </si>
  <si>
    <t>3200 block of West Congress</t>
  </si>
  <si>
    <t>florida</t>
  </si>
  <si>
    <t>Orlando</t>
  </si>
  <si>
    <t>1912 S Orange Avenue</t>
  </si>
  <si>
    <t>california</t>
  </si>
  <si>
    <t>Stockton</t>
  </si>
  <si>
    <t>Alvarado Avenue</t>
  </si>
  <si>
    <t>Panorama City</t>
  </si>
  <si>
    <t>8500 block of Cedros Avenue</t>
  </si>
  <si>
    <t>minnesota</t>
  </si>
  <si>
    <t>Webster</t>
  </si>
  <si>
    <t>4000 block of Elmore Avenue</t>
  </si>
  <si>
    <t>new mexico</t>
  </si>
  <si>
    <t>Roswell</t>
  </si>
  <si>
    <t>2300 block of Davis Ave</t>
  </si>
  <si>
    <t>north carolina</t>
  </si>
  <si>
    <t>Charlotte</t>
  </si>
  <si>
    <t>4000 block of Collegiate Avenue</t>
  </si>
  <si>
    <t>Fort Walton Beach</t>
  </si>
  <si>
    <t>Landview Drive</t>
  </si>
  <si>
    <t>district of columbia</t>
  </si>
  <si>
    <t>North Capitol Street and New York Avenue NW</t>
  </si>
  <si>
    <t>massachusetts</t>
  </si>
  <si>
    <t>Boston</t>
  </si>
  <si>
    <t>66 Washington St</t>
  </si>
  <si>
    <t>Visalia</t>
  </si>
  <si>
    <t>33 60 South Fairway Street</t>
  </si>
  <si>
    <t>arizona</t>
  </si>
  <si>
    <t>Phoenix</t>
  </si>
  <si>
    <t>8152 N Black Canyon Hwy</t>
  </si>
  <si>
    <t>Cape Coral</t>
  </si>
  <si>
    <t>2600 block of Skyline Boulevard S</t>
  </si>
  <si>
    <t>Minneapolis</t>
  </si>
  <si>
    <t>8th and Humboldt Avenue N.</t>
  </si>
  <si>
    <t>new york</t>
  </si>
  <si>
    <t>Mermaid Ave and 16th St.</t>
  </si>
  <si>
    <t>colorado</t>
  </si>
  <si>
    <t>Denver</t>
  </si>
  <si>
    <t>3600 block of Hudson Street</t>
  </si>
  <si>
    <t>illinois</t>
  </si>
  <si>
    <t>3300 block of West Huron Street</t>
  </si>
  <si>
    <t>indiana</t>
  </si>
  <si>
    <t>Fort Wayne</t>
  </si>
  <si>
    <t>6600 block of Pawawna Drive</t>
  </si>
  <si>
    <t>Sacramento</t>
  </si>
  <si>
    <t>3900 block of 44th</t>
  </si>
  <si>
    <t>maryland</t>
  </si>
  <si>
    <t>Baltimore</t>
  </si>
  <si>
    <t>500 block of East 43rd Street</t>
  </si>
  <si>
    <t>Indianapolis</t>
  </si>
  <si>
    <t>300 block of South Meridian Street</t>
  </si>
  <si>
    <t>nevada</t>
  </si>
  <si>
    <t>Las Vegas</t>
  </si>
  <si>
    <t>200 block of North 3rd Street</t>
  </si>
  <si>
    <t>Trenton</t>
  </si>
  <si>
    <t>600 block of Martin Luther King Jr. Boulevard</t>
  </si>
  <si>
    <t>Houston</t>
  </si>
  <si>
    <t>13210 Memorial Drive</t>
  </si>
  <si>
    <t>Newark</t>
  </si>
  <si>
    <t>102 Isabella Avenue</t>
  </si>
  <si>
    <t>Poplar and Sutter Streets</t>
  </si>
  <si>
    <t>Louisiana</t>
  </si>
  <si>
    <t>New Orleans</t>
  </si>
  <si>
    <t>8639 Apple St</t>
  </si>
  <si>
    <t>Tennessee</t>
  </si>
  <si>
    <t>Nashville</t>
  </si>
  <si>
    <t>100 block of Rains Avenue</t>
  </si>
  <si>
    <t>Jackson</t>
  </si>
  <si>
    <t>Levi Barnes Road</t>
  </si>
  <si>
    <t>Indiana</t>
  </si>
  <si>
    <t>34th Street and North Keystone Avenue</t>
  </si>
  <si>
    <t>South Carolina</t>
  </si>
  <si>
    <t>Ravenel</t>
  </si>
  <si>
    <t>5360 Savannah Highway</t>
  </si>
  <si>
    <t>Moultrie</t>
  </si>
  <si>
    <t>Rossman Dairy Road</t>
  </si>
  <si>
    <t>Evansville</t>
  </si>
  <si>
    <t>420 North Garvin Street</t>
  </si>
  <si>
    <t>Atlanta</t>
  </si>
  <si>
    <t>Cordova and Peoples Street</t>
  </si>
  <si>
    <t>West Virginia</t>
  </si>
  <si>
    <t>Charleston</t>
  </si>
  <si>
    <t>2300 block of Washington Street West</t>
  </si>
  <si>
    <t>Alabama</t>
  </si>
  <si>
    <t>Birmingham</t>
  </si>
  <si>
    <t>1400 block of 21st Street N</t>
  </si>
  <si>
    <t>7100 block of South State Street</t>
  </si>
  <si>
    <t>Austin</t>
  </si>
  <si>
    <t>8600 block of North Lamar</t>
  </si>
  <si>
    <t>Montgomery</t>
  </si>
  <si>
    <t>1300 block of Clay Street</t>
  </si>
  <si>
    <t>Bethesda</t>
  </si>
  <si>
    <t>7101 Democracy Blvd</t>
  </si>
  <si>
    <t>Michigan</t>
  </si>
  <si>
    <t>Detroit</t>
  </si>
  <si>
    <t>12300 Block of Gratiot</t>
  </si>
  <si>
    <t>Florida</t>
  </si>
  <si>
    <t>Miami</t>
  </si>
  <si>
    <t>2108 NW 19th Terrace</t>
  </si>
  <si>
    <t>Shreveport</t>
  </si>
  <si>
    <t>300 block of North Thomas Drive</t>
  </si>
  <si>
    <t>Minnesota</t>
  </si>
  <si>
    <t>16th Avenue North and Newton Avenue North</t>
  </si>
  <si>
    <t>Murfreesboro</t>
  </si>
  <si>
    <t>1955 Old Castle Drive</t>
  </si>
  <si>
    <t>3200 block of San Pablo Avenue</t>
  </si>
  <si>
    <t>Missouri</t>
  </si>
  <si>
    <t>Saint Louis (Ferguson)</t>
  </si>
  <si>
    <t>400 block of Dade Avenue</t>
  </si>
  <si>
    <t>Baton Rouge</t>
  </si>
  <si>
    <t>Kerrit Drive</t>
  </si>
  <si>
    <t>Mississippi</t>
  </si>
  <si>
    <t>Kilmichael</t>
  </si>
  <si>
    <t>Pecan Drive</t>
  </si>
  <si>
    <t>District Heights (Forestville)</t>
  </si>
  <si>
    <t>6500 block of Hil-Mar Drive</t>
  </si>
  <si>
    <t>1506 Northwest 70th Street</t>
  </si>
  <si>
    <t>400 Charlotte Avenue</t>
  </si>
  <si>
    <t>Colorado</t>
  </si>
  <si>
    <t>1400 Block of 14th Street</t>
  </si>
  <si>
    <t>Chicago (Englewood)</t>
  </si>
  <si>
    <t>2000 block of West 68th Place</t>
  </si>
  <si>
    <t>Halifax</t>
  </si>
  <si>
    <t>1055 L P Bailey Memorial Hwy</t>
  </si>
  <si>
    <t>Auburn</t>
  </si>
  <si>
    <t>1200 block of Lee Road 83</t>
  </si>
  <si>
    <t>Kansas</t>
  </si>
  <si>
    <t>Topeka</t>
  </si>
  <si>
    <t>3732 S.W. Topeka Boulevard</t>
  </si>
  <si>
    <t>Nevada</t>
  </si>
  <si>
    <t>1650 South Hollywood Boulevard</t>
  </si>
  <si>
    <t>New York (Manhattan)</t>
  </si>
  <si>
    <t>West 141st Street and Edgecombe Avenue</t>
  </si>
  <si>
    <t>Appling</t>
  </si>
  <si>
    <t>3162 Johnson Drive</t>
  </si>
  <si>
    <t>Ohio</t>
  </si>
  <si>
    <t>Piketon</t>
  </si>
  <si>
    <t>4077 Union Hill Road</t>
  </si>
  <si>
    <t>4800 block of Frankford Avenue</t>
  </si>
  <si>
    <t>Blountsville</t>
  </si>
  <si>
    <t>81551 Us Highway 278</t>
  </si>
  <si>
    <t>2700 block of West 53rd Street</t>
  </si>
  <si>
    <t>1400 block of West 84th Street</t>
  </si>
  <si>
    <t>Long Beach</t>
  </si>
  <si>
    <t>1200 block of E. 17th Street</t>
  </si>
  <si>
    <t>Pennsylvania</t>
  </si>
  <si>
    <t>Philadelphia</t>
  </si>
  <si>
    <t>600 block of Westmoreland Street</t>
  </si>
  <si>
    <t>Pelzer</t>
  </si>
  <si>
    <t>200 block of Eastview Road</t>
  </si>
  <si>
    <t>Edinburg</t>
  </si>
  <si>
    <t>5021 W St Hwy 107</t>
  </si>
  <si>
    <t>Enterprise</t>
  </si>
  <si>
    <t>Baxter Street</t>
  </si>
  <si>
    <t>1100 block of Conley Street</t>
  </si>
  <si>
    <t>9500 block of Oakland</t>
  </si>
  <si>
    <t>Orange</t>
  </si>
  <si>
    <t>Taylor Street</t>
  </si>
  <si>
    <t>Los Angeles</t>
  </si>
  <si>
    <t>84th Street and Towne Avenue</t>
  </si>
  <si>
    <t>Wisconsin</t>
  </si>
  <si>
    <t>Milwaukee</t>
  </si>
  <si>
    <t>76th and Sheridan</t>
  </si>
  <si>
    <t>Anniston</t>
  </si>
  <si>
    <t>West 15th Street and Crawford Avenue</t>
  </si>
  <si>
    <t>New Mexico</t>
  </si>
  <si>
    <t>Albuquerque</t>
  </si>
  <si>
    <t>2600 block of Mesa Drive SE</t>
  </si>
  <si>
    <t>Memphis</t>
  </si>
  <si>
    <t>Mt Moriah Road and Ridgeway Road</t>
  </si>
  <si>
    <t>2200 block of East 70th Place</t>
  </si>
  <si>
    <t>6800 block of South Throop</t>
  </si>
  <si>
    <t>8501 E. Alameda Avenue</t>
  </si>
  <si>
    <t>4500 block of West West End Avenue</t>
  </si>
  <si>
    <t>5700 block of West Washington Boulevard</t>
  </si>
  <si>
    <t>Wetumpka</t>
  </si>
  <si>
    <t>South Shelby Street</t>
  </si>
  <si>
    <t>Plantation</t>
  </si>
  <si>
    <t>12050 NW 4th Court</t>
  </si>
  <si>
    <t>Donald Lee Hollowell Drive</t>
  </si>
  <si>
    <t>Fort Myers</t>
  </si>
  <si>
    <t>50 South Road</t>
  </si>
  <si>
    <t>Interstate 880</t>
  </si>
  <si>
    <t>Oregon</t>
  </si>
  <si>
    <t>Portland</t>
  </si>
  <si>
    <t>16126 S.E. Stark St.</t>
  </si>
  <si>
    <t>2600 Block of Hazelwood</t>
  </si>
  <si>
    <t>Oliver Avenue</t>
  </si>
  <si>
    <t>Pittsburgh (Wilkinsburg)</t>
  </si>
  <si>
    <t>1304 Franklin Avenue</t>
  </si>
  <si>
    <t>San Antonio</t>
  </si>
  <si>
    <t>Sherman Street</t>
  </si>
  <si>
    <t>Kansas City</t>
  </si>
  <si>
    <t>3000 block of South 36th Street</t>
  </si>
  <si>
    <t>Lafayette</t>
  </si>
  <si>
    <t>800 block of Martin Luther King Jr. Drive</t>
  </si>
  <si>
    <t>Compton</t>
  </si>
  <si>
    <t>900 block of West Victoria Street</t>
  </si>
  <si>
    <t>890 Atlanta St</t>
  </si>
  <si>
    <t>Massachusetts</t>
  </si>
  <si>
    <t>Chelsea</t>
  </si>
  <si>
    <t>120 Washington Avenue</t>
  </si>
  <si>
    <t>Wichita</t>
  </si>
  <si>
    <t>116 North Mead</t>
  </si>
  <si>
    <t>Columbus</t>
  </si>
  <si>
    <t>900 E. 5th Ave.</t>
  </si>
  <si>
    <t>Riverside (Jurupa Valley)</t>
  </si>
  <si>
    <t>5500 block of Etiwanda Avenue</t>
  </si>
  <si>
    <t>8800 block of Livernois</t>
  </si>
  <si>
    <t>Woodbridge (Lake Ridge)</t>
  </si>
  <si>
    <t>13051 Lashmere Court</t>
  </si>
  <si>
    <t>Belfair</t>
  </si>
  <si>
    <t>300 block of Horseshoe Rd.</t>
  </si>
  <si>
    <t>Hesston</t>
  </si>
  <si>
    <t>200 S Ridge Rd</t>
  </si>
  <si>
    <t>Arizona</t>
  </si>
  <si>
    <t>Glendale</t>
  </si>
  <si>
    <t>4812 West Sunnyside Ave</t>
  </si>
  <si>
    <t>Daytona Beach</t>
  </si>
  <si>
    <t>1042 Sheridan Road</t>
  </si>
  <si>
    <t>Hazelwood</t>
  </si>
  <si>
    <t>Interstate Highway 270 and North Lindbergh Boulevard</t>
  </si>
  <si>
    <t>5100 block of Idaho Street</t>
  </si>
  <si>
    <t>Bessemer</t>
  </si>
  <si>
    <t>200 block of Elm Street</t>
  </si>
  <si>
    <t>Tampa</t>
  </si>
  <si>
    <t>2810 E. Bearss Ave</t>
  </si>
  <si>
    <t>446 S Parramore Ave</t>
  </si>
  <si>
    <t>Kalamazoo</t>
  </si>
  <si>
    <t>5581 Cracker Barrel Blvd</t>
  </si>
  <si>
    <t>Iuka</t>
  </si>
  <si>
    <t>County Road 201</t>
  </si>
  <si>
    <t>Vallejo</t>
  </si>
  <si>
    <t>509 Porter Street</t>
  </si>
  <si>
    <t>Eutaw (Union)</t>
  </si>
  <si>
    <t>Earnest Friday Road</t>
  </si>
  <si>
    <t>8449 Gulf Freeway</t>
  </si>
  <si>
    <t>Marrero</t>
  </si>
  <si>
    <t>5425 Lapalco Boulevard</t>
  </si>
  <si>
    <t>7432 Universal Blvd</t>
  </si>
  <si>
    <t>6500 block of South Green Street</t>
  </si>
  <si>
    <t>Pass Christian</t>
  </si>
  <si>
    <t>Davis Avenue</t>
  </si>
  <si>
    <t>Rochester</t>
  </si>
  <si>
    <t>547 State street</t>
  </si>
  <si>
    <t>12800 block of Cook Street</t>
  </si>
  <si>
    <t>8123 N Nebraska Ave</t>
  </si>
  <si>
    <t>Apopka</t>
  </si>
  <si>
    <t>10th Street</t>
  </si>
  <si>
    <t>District of Columbia</t>
  </si>
  <si>
    <t>1500 block of Butler St. SE</t>
  </si>
  <si>
    <t>67th and Missouri Avenue</t>
  </si>
  <si>
    <t>4655 Humboldt St</t>
  </si>
  <si>
    <t>Chesapeake</t>
  </si>
  <si>
    <t>1401 N. George Washington Hwy</t>
  </si>
  <si>
    <t>Seattle</t>
  </si>
  <si>
    <t>Airport Way S. and S. Atlantic St.</t>
  </si>
  <si>
    <t>Perris</t>
  </si>
  <si>
    <t>140 S. D Street</t>
  </si>
  <si>
    <t>8105 Avalon Blvd</t>
  </si>
  <si>
    <t>Ware Neck</t>
  </si>
  <si>
    <t>Ditchley Road and Gill Lane</t>
  </si>
  <si>
    <t>900 block of Brown Street</t>
  </si>
  <si>
    <t>1500 block of South Kedzie</t>
  </si>
  <si>
    <t>3800 block of Kerwood Avenue</t>
  </si>
  <si>
    <t>Lakeland</t>
  </si>
  <si>
    <t>2312 East Magnolia Street</t>
  </si>
  <si>
    <t>1900 Block of Amelia Street</t>
  </si>
  <si>
    <t>North Parkway</t>
  </si>
  <si>
    <t>4210 Macalester St</t>
  </si>
  <si>
    <t>Mobile</t>
  </si>
  <si>
    <t>785 Schillinger Rd S</t>
  </si>
  <si>
    <t>Jacksonville</t>
  </si>
  <si>
    <t>Franklin and Odessa</t>
  </si>
  <si>
    <t>San Leandro</t>
  </si>
  <si>
    <t>14600 block of East 14th Street</t>
  </si>
  <si>
    <t>Miami (Goulds)</t>
  </si>
  <si>
    <t>21630 Southwest 120th Avenue</t>
  </si>
  <si>
    <t>Miami-dade (county)</t>
  </si>
  <si>
    <t>Northeast Seventh Avenue and Northeast 166th Street</t>
  </si>
  <si>
    <t>North Carolina</t>
  </si>
  <si>
    <t>11th and Castle Street</t>
  </si>
  <si>
    <t>Lovejoy (Brooklyn)</t>
  </si>
  <si>
    <t>307 Jefferson St</t>
  </si>
  <si>
    <t>5550 S. Flower Street</t>
  </si>
  <si>
    <t>Huntington Beach</t>
  </si>
  <si>
    <t>17000 block of Keelson Lane</t>
  </si>
  <si>
    <t>Savannah</t>
  </si>
  <si>
    <t>Whitaker Street</t>
  </si>
  <si>
    <t>5100 block of Park Heights Avenue</t>
  </si>
  <si>
    <t>Pittsburgh (Mount Oliver)</t>
  </si>
  <si>
    <t>200 Block of  Brownsville Road</t>
  </si>
  <si>
    <t>Cincinnati (Fairmount)</t>
  </si>
  <si>
    <t>2300 block of Baltimore Avenue</t>
  </si>
  <si>
    <t>Raceland</t>
  </si>
  <si>
    <t>Market Street</t>
  </si>
  <si>
    <t>Nebraska</t>
  </si>
  <si>
    <t>Omaha</t>
  </si>
  <si>
    <t>North 108th Street and Military Road</t>
  </si>
  <si>
    <t>San Bernardino</t>
  </si>
  <si>
    <t>1365 South Waterman Avenue</t>
  </si>
  <si>
    <t>100 block of West 33rd Street</t>
  </si>
  <si>
    <t>Kankakee</t>
  </si>
  <si>
    <t>648 E. Court St</t>
  </si>
  <si>
    <t>7900 block of Florin Road</t>
  </si>
  <si>
    <t>Colorado Springs</t>
  </si>
  <si>
    <t>3480 Centennial Blvd</t>
  </si>
  <si>
    <t>Horry (county)</t>
  </si>
  <si>
    <t>1321 Colletta Court</t>
  </si>
  <si>
    <t>Morgan Avenue North</t>
  </si>
  <si>
    <t>90 block of S. Terrace Avenue</t>
  </si>
  <si>
    <t>4100 block of West Roosevelt</t>
  </si>
  <si>
    <t>1900 block of Gallier Street</t>
  </si>
  <si>
    <t>Newburgh</t>
  </si>
  <si>
    <t>203 Broadway</t>
  </si>
  <si>
    <t>North Charleston</t>
  </si>
  <si>
    <t>Park Circle</t>
  </si>
  <si>
    <t>Brownsville</t>
  </si>
  <si>
    <t>1800 Block of FM 802</t>
  </si>
  <si>
    <t>Broadway and Pike</t>
  </si>
  <si>
    <t>Stricker and School</t>
  </si>
  <si>
    <t>Pittsburgh</t>
  </si>
  <si>
    <t>Prospect Drive</t>
  </si>
  <si>
    <t>California Avenue and Martin Luther King Jr. Boulevard</t>
  </si>
  <si>
    <t>Cherokee (county)</t>
  </si>
  <si>
    <t>1400 block of County Road 664</t>
  </si>
  <si>
    <t>5600 block of Blakemore Street</t>
  </si>
  <si>
    <t>Tennessee Colony</t>
  </si>
  <si>
    <t>800 Block of County Road 2217</t>
  </si>
  <si>
    <t>Johnstown</t>
  </si>
  <si>
    <t>1159 Main St</t>
  </si>
  <si>
    <t>1300 block of South Shirley Oaks Drive</t>
  </si>
  <si>
    <t>400 block of North Beville Ave</t>
  </si>
  <si>
    <t>Iowa</t>
  </si>
  <si>
    <t>Des Moines</t>
  </si>
  <si>
    <t>4397 NW 6th Drive</t>
  </si>
  <si>
    <t>Warren</t>
  </si>
  <si>
    <t>13859 8 Mile Road</t>
  </si>
  <si>
    <t>Bayaud and Bannock</t>
  </si>
  <si>
    <t>Bakersfield</t>
  </si>
  <si>
    <t>1000 block of Feliz Drive</t>
  </si>
  <si>
    <t>Ella Street and Kings Road</t>
  </si>
  <si>
    <t>Pendleton</t>
  </si>
  <si>
    <t>2217 Refuge Road</t>
  </si>
  <si>
    <t>Houma</t>
  </si>
  <si>
    <t>400 Block of Morgan Street</t>
  </si>
  <si>
    <t>1700 Block of Southcrest Drive</t>
  </si>
  <si>
    <t>711 E Virginia St</t>
  </si>
  <si>
    <t>Seventh Street and Broadway</t>
  </si>
  <si>
    <t>4300 block of Wheeler Road SE</t>
  </si>
  <si>
    <t>Four Oaks</t>
  </si>
  <si>
    <t>2339 Stricklands Crossroads Road</t>
  </si>
  <si>
    <t>Bamberg</t>
  </si>
  <si>
    <t>682 Dixie Ave.</t>
  </si>
  <si>
    <t>3500 John A. Merritt Boulevard</t>
  </si>
  <si>
    <t>Calumet City</t>
  </si>
  <si>
    <t>300 Campbell Avenue</t>
  </si>
  <si>
    <t>2600 block of Caffin Avenue</t>
  </si>
  <si>
    <t>2224 First St</t>
  </si>
  <si>
    <t>Elkhart</t>
  </si>
  <si>
    <t>160 Easy Shopping Place</t>
  </si>
  <si>
    <t>Decatur</t>
  </si>
  <si>
    <t>4731 Glenwood Road</t>
  </si>
  <si>
    <t>Peoria</t>
  </si>
  <si>
    <t>2405 North Flora</t>
  </si>
  <si>
    <t>1900 block of West Boulevard</t>
  </si>
  <si>
    <t>6135 Mount Moriah Road</t>
  </si>
  <si>
    <t>Flagstaff</t>
  </si>
  <si>
    <t>216 E Mountain View Drive</t>
  </si>
  <si>
    <t>300 block of North Payson Street</t>
  </si>
  <si>
    <t>5400 Reisterstown Road</t>
  </si>
  <si>
    <t>Roseburg</t>
  </si>
  <si>
    <t>1140 Umpqua College Rd</t>
  </si>
  <si>
    <t>300 block of West 42nd Street</t>
  </si>
  <si>
    <t>5300 block of South Aberdeen Street</t>
  </si>
  <si>
    <t>Cincinnati (Evanston)</t>
  </si>
  <si>
    <t>1800 block of Hewitt Avenue</t>
  </si>
  <si>
    <t>Dayton</t>
  </si>
  <si>
    <t>1921 Oakridge</t>
  </si>
  <si>
    <t>Greenville</t>
  </si>
  <si>
    <t>1140 Hill Haven Road</t>
  </si>
  <si>
    <t>5200 block of South Justine</t>
  </si>
  <si>
    <t>1700 E. 18th St.</t>
  </si>
  <si>
    <t>Danville</t>
  </si>
  <si>
    <t>1300 block of May Street</t>
  </si>
  <si>
    <t>5100 block of South Morgan Street</t>
  </si>
  <si>
    <t>Dale Street and Veronica S. Shoemaker Boulevard</t>
  </si>
  <si>
    <t>Norcross</t>
  </si>
  <si>
    <t>1300 block of Reddington Lane</t>
  </si>
  <si>
    <t>2900 Block of Peach Street</t>
  </si>
  <si>
    <t>5700 block of South LaSalle</t>
  </si>
  <si>
    <t>Oklahoma</t>
  </si>
  <si>
    <t>Tulsa</t>
  </si>
  <si>
    <t>Pine and Yale</t>
  </si>
  <si>
    <t>900 block of Pratt Street</t>
  </si>
  <si>
    <t>3900 block of Graceland Avenue</t>
  </si>
  <si>
    <t>Albion</t>
  </si>
  <si>
    <t>500 block of W. Broadwell Street</t>
  </si>
  <si>
    <t>South Dakota</t>
  </si>
  <si>
    <t>Platte</t>
  </si>
  <si>
    <t>36705 379th Street</t>
  </si>
  <si>
    <t>Irvine Turner Boulevard and West Kinney Street</t>
  </si>
  <si>
    <t>Ocala</t>
  </si>
  <si>
    <t>1910 South Pine Avenue</t>
  </si>
  <si>
    <t>1500 block of Clanton Street</t>
  </si>
  <si>
    <t>1st Ave. and N. 5th St.</t>
  </si>
  <si>
    <t>1200 block of 22nd Ave. N.</t>
  </si>
  <si>
    <t>36 Woodward Street</t>
  </si>
  <si>
    <t>1000 North Carolina Music Factory Blvd.</t>
  </si>
  <si>
    <t>Excelsior (Greenwood)</t>
  </si>
  <si>
    <t>Channel Drive</t>
  </si>
  <si>
    <t>Berlin</t>
  </si>
  <si>
    <t>N/A</t>
  </si>
  <si>
    <t>56th and Green</t>
  </si>
  <si>
    <t>1909 Blake Street</t>
  </si>
  <si>
    <t>Gary</t>
  </si>
  <si>
    <t>9300 block of Sunrise</t>
  </si>
  <si>
    <t>300 block of Pearl Street</t>
  </si>
  <si>
    <t>Columbia</t>
  </si>
  <si>
    <t>1509 Ashley Street</t>
  </si>
  <si>
    <t>5000 Block of Hollywood Boulevard</t>
  </si>
  <si>
    <t>6800 block of Fieldvale Place</t>
  </si>
  <si>
    <t>3300 block of Sobota Circle</t>
  </si>
  <si>
    <t>Bristol</t>
  </si>
  <si>
    <t>618 Henson Road</t>
  </si>
  <si>
    <t>Tyler</t>
  </si>
  <si>
    <t>638 ENE Loop 323</t>
  </si>
  <si>
    <t>589 Flatbush Avenue</t>
  </si>
  <si>
    <t>Salinas</t>
  </si>
  <si>
    <t>928 Blanco Circle</t>
  </si>
  <si>
    <t>West Palm Beach</t>
  </si>
  <si>
    <t>800 block of 19th Street</t>
  </si>
  <si>
    <t>3025 W. Van Buren Ave</t>
  </si>
  <si>
    <t>Minneapolis (Brooklyn Center)</t>
  </si>
  <si>
    <t>5000 block of Drew Avenue North</t>
  </si>
  <si>
    <t>Fern Street and Olive Street</t>
  </si>
  <si>
    <t>Modesto</t>
  </si>
  <si>
    <t>1100 block of Kansas Avenue</t>
  </si>
  <si>
    <t>Orlando (Pine Hills)</t>
  </si>
  <si>
    <t>State Road 408</t>
  </si>
  <si>
    <t>302 East Reed Street</t>
  </si>
  <si>
    <t>Durham</t>
  </si>
  <si>
    <t>2700 block of Hinson Drive</t>
  </si>
  <si>
    <t>Cincinnati</t>
  </si>
  <si>
    <t>Mathis and Prentice</t>
  </si>
  <si>
    <t>Grulla (La Grulla)</t>
  </si>
  <si>
    <t>FM 2360</t>
  </si>
  <si>
    <t>500 Genesee Street</t>
  </si>
  <si>
    <t>5400 block of West Division Street</t>
  </si>
  <si>
    <t>Bennettsville</t>
  </si>
  <si>
    <t>Highway 38N</t>
  </si>
  <si>
    <t>3651 Sycamore School Rd</t>
  </si>
  <si>
    <t>57th Street and South Normandie Avenue</t>
  </si>
  <si>
    <t>West Prospect Avenue</t>
  </si>
  <si>
    <t>Orangeburg</t>
  </si>
  <si>
    <t>2868 Bamberg Road</t>
  </si>
  <si>
    <t>1700 block of East 10th Street</t>
  </si>
  <si>
    <t>15200 block of Hazelridge</t>
  </si>
  <si>
    <t>Forest</t>
  </si>
  <si>
    <t>Poplar Street</t>
  </si>
  <si>
    <t>40th Street and Pennsylvania Avenue</t>
  </si>
  <si>
    <t>Arkansas</t>
  </si>
  <si>
    <t>Blytheville</t>
  </si>
  <si>
    <t>833 Anderson Street</t>
  </si>
  <si>
    <t>Gastonia</t>
  </si>
  <si>
    <t>4908 Greenwood Drive</t>
  </si>
  <si>
    <t>2211 Falling Oaks</t>
  </si>
  <si>
    <t>Vermont</t>
  </si>
  <si>
    <t>Barre (Berlin)</t>
  </si>
  <si>
    <t>3182 Airport Road</t>
  </si>
  <si>
    <t>1505 Garden Plaza</t>
  </si>
  <si>
    <t>Saint Louis</t>
  </si>
  <si>
    <t>2500 block of Semple</t>
  </si>
  <si>
    <t>98 Dwight Street</t>
  </si>
  <si>
    <t>Barnard Street</t>
  </si>
  <si>
    <t>4800 block of West Kamerling Avenue</t>
  </si>
  <si>
    <t>6700 block of South Winchester Avenue</t>
  </si>
  <si>
    <t>2700 block of Garrison Avenue</t>
  </si>
  <si>
    <t>Stanley Avenue and Crescent Street</t>
  </si>
  <si>
    <t>5801 Shenandoah Way</t>
  </si>
  <si>
    <t>Brushton Avenue</t>
  </si>
  <si>
    <t>Rockford</t>
  </si>
  <si>
    <t>900 block of Kent Street</t>
  </si>
  <si>
    <t>Piety and Treasure street</t>
  </si>
  <si>
    <t>Thompson and Colorado</t>
  </si>
  <si>
    <t>Hopewell</t>
  </si>
  <si>
    <t>500 block of N. 7th Ave</t>
  </si>
  <si>
    <t>Erie</t>
  </si>
  <si>
    <t>200 block of West 29th Street</t>
  </si>
  <si>
    <t>3141 Johnson Street</t>
  </si>
  <si>
    <t>Suwanee</t>
  </si>
  <si>
    <t>5500 block of Old Atlanta Road</t>
  </si>
  <si>
    <t>Miami Gardens</t>
  </si>
  <si>
    <t>Northwest 25th Avenue and Miami Gardens Drive</t>
  </si>
  <si>
    <t>Bronx</t>
  </si>
  <si>
    <t>E. 153rd St. and the Grand Concourse</t>
  </si>
  <si>
    <t>2928 W Kentucky St</t>
  </si>
  <si>
    <t>Rocky Mount</t>
  </si>
  <si>
    <t>Interstate 64 and Raliegh Street</t>
  </si>
  <si>
    <t>Suffolk</t>
  </si>
  <si>
    <t>100 block of North Capitol Street</t>
  </si>
  <si>
    <t>San Diego</t>
  </si>
  <si>
    <t>200 block of South Bancroft Street</t>
  </si>
  <si>
    <t>Santa Paula</t>
  </si>
  <si>
    <t>Ojai-Santa Paula Street</t>
  </si>
  <si>
    <t>300 Block of Brice Street</t>
  </si>
  <si>
    <t>Salem</t>
  </si>
  <si>
    <t>1550 Weston Ct NE</t>
  </si>
  <si>
    <t>4400 block of W. Maypole</t>
  </si>
  <si>
    <t>Cincinnati (Westwood)</t>
  </si>
  <si>
    <t>3100 block of Sunshine Avenue</t>
  </si>
  <si>
    <t>Chattanooga</t>
  </si>
  <si>
    <t>4051 Amnicola Highway</t>
  </si>
  <si>
    <t>Dallas</t>
  </si>
  <si>
    <t>Singleton and Hampton</t>
  </si>
  <si>
    <t>500 block of Center Hill Avenue</t>
  </si>
  <si>
    <t>3500 block of West Garrison Boulevard</t>
  </si>
  <si>
    <t>9200 block of Memorial</t>
  </si>
  <si>
    <t>Cleveland</t>
  </si>
  <si>
    <t>700 block of Thornhill</t>
  </si>
  <si>
    <t>Holly Hill</t>
  </si>
  <si>
    <t>7050 Old State Road</t>
  </si>
  <si>
    <t>1100 block of Riverview</t>
  </si>
  <si>
    <t>Norwalk</t>
  </si>
  <si>
    <t>11959 162nd Street</t>
  </si>
  <si>
    <t>400 block of McCloud Avenue</t>
  </si>
  <si>
    <t>River Forest</t>
  </si>
  <si>
    <t>116 Lathrop Avenue</t>
  </si>
  <si>
    <t>Jersey City</t>
  </si>
  <si>
    <t>Sip and Van Wagenen avenues</t>
  </si>
  <si>
    <t>900 block of West Fayette Street</t>
  </si>
  <si>
    <t>1400 block of McCulloch Street</t>
  </si>
  <si>
    <t>3500 block of Hearne Avenue</t>
  </si>
  <si>
    <t>East Orange</t>
  </si>
  <si>
    <t>200 block of S. Clinton St</t>
  </si>
  <si>
    <t>2600 Douglas Place SE</t>
  </si>
  <si>
    <t>2500 block of West Broadway</t>
  </si>
  <si>
    <t>Pittsfield</t>
  </si>
  <si>
    <t>Dewey Avenue</t>
  </si>
  <si>
    <t>Syracuse</t>
  </si>
  <si>
    <t>Bellevue and Rich Street</t>
  </si>
  <si>
    <t>1100 block of West Avenue</t>
  </si>
  <si>
    <t>Lynn and Michigan</t>
  </si>
  <si>
    <t>Opa Locka</t>
  </si>
  <si>
    <t>13450 N.W. 30th Ave</t>
  </si>
  <si>
    <t>Harrington</t>
  </si>
  <si>
    <t>100 block of East St</t>
  </si>
  <si>
    <t>Venice</t>
  </si>
  <si>
    <t>Gratiot and Loretto</t>
  </si>
  <si>
    <t>Taunton</t>
  </si>
  <si>
    <t>Weir Street</t>
  </si>
  <si>
    <t>Stringham Court</t>
  </si>
  <si>
    <t>2110 Madison Ave</t>
  </si>
  <si>
    <t>700 block of East Hilton Street</t>
  </si>
  <si>
    <t>Lexington</t>
  </si>
  <si>
    <t>726 Georgetown St</t>
  </si>
  <si>
    <t>Rebecca and East Swissvale Avenue</t>
  </si>
  <si>
    <t>Dexter and Webb</t>
  </si>
  <si>
    <t>Morven</t>
  </si>
  <si>
    <t>4100 block of Ogden Street</t>
  </si>
  <si>
    <t>Rhode Island</t>
  </si>
  <si>
    <t>Woonsocket</t>
  </si>
  <si>
    <t>80 River Street</t>
  </si>
  <si>
    <t>110 Calhoun Street</t>
  </si>
  <si>
    <t>600 block of Northwest 177th Street</t>
  </si>
  <si>
    <t>673 Flatbush Avenue</t>
  </si>
  <si>
    <t>1400 block of North Market Street</t>
  </si>
  <si>
    <t>Camden</t>
  </si>
  <si>
    <t>2800 block of Saunders Street</t>
  </si>
  <si>
    <t>1800 block of North Kingston</t>
  </si>
  <si>
    <t>Fayetteville</t>
  </si>
  <si>
    <t>600 block of Highway 279</t>
  </si>
  <si>
    <t>Milledgeville</t>
  </si>
  <si>
    <t>451 North Flynn Street</t>
  </si>
  <si>
    <t>2409 Creston Avenue</t>
  </si>
  <si>
    <t>1623 E. Hudson Street</t>
  </si>
  <si>
    <t>Oklahoma City</t>
  </si>
  <si>
    <t>500 block of Se 69th St</t>
  </si>
  <si>
    <t>Allapattah</t>
  </si>
  <si>
    <t>24th Avenue and 36th Street</t>
  </si>
  <si>
    <t>Bridgeport</t>
  </si>
  <si>
    <t>468 Trumbull Avenue</t>
  </si>
  <si>
    <t>3400 Block of Burkett</t>
  </si>
  <si>
    <t>South Vermont Avenue and West 88th Street</t>
  </si>
  <si>
    <t>North Market Street and North Spring Avenue</t>
  </si>
  <si>
    <t>Montana</t>
  </si>
  <si>
    <t>Deer Lodge</t>
  </si>
  <si>
    <t>Boulder Creek Road</t>
  </si>
  <si>
    <t>100 block of North Lorel Avenue</t>
  </si>
  <si>
    <t>Buffalo</t>
  </si>
  <si>
    <t>100 block of Warren Avenue</t>
  </si>
  <si>
    <t>Davenport</t>
  </si>
  <si>
    <t>900 block of West 3rd St</t>
  </si>
  <si>
    <t>2100 Block of Governor Nicholls Street</t>
  </si>
  <si>
    <t>Wyandanch</t>
  </si>
  <si>
    <t>Davidson Street</t>
  </si>
  <si>
    <t>New Haven</t>
  </si>
  <si>
    <t>849 Chapel Street</t>
  </si>
  <si>
    <t>Conyers</t>
  </si>
  <si>
    <t>4669 Bell Road SE</t>
  </si>
  <si>
    <t>Springdale</t>
  </si>
  <si>
    <t>9222 Ardwick Ardmore Road</t>
  </si>
  <si>
    <t>16209 block of Laverne Avenue</t>
  </si>
  <si>
    <t>4200 block of Market Street</t>
  </si>
  <si>
    <t>6200 block of South Honore Street</t>
  </si>
  <si>
    <t>84th and Q</t>
  </si>
  <si>
    <t>Chester</t>
  </si>
  <si>
    <t>2700 block of West 3rd Street</t>
  </si>
  <si>
    <t>6700 Block of Tara Lane</t>
  </si>
  <si>
    <t>1816 N. Water</t>
  </si>
  <si>
    <t>Smiley Court</t>
  </si>
  <si>
    <t>Brockton</t>
  </si>
  <si>
    <t>1002 Main St</t>
  </si>
  <si>
    <t>Flint</t>
  </si>
  <si>
    <t>W. 12th Street and Hammerberg Road.</t>
  </si>
  <si>
    <t>2700 block of Dayton</t>
  </si>
  <si>
    <t>2400 block of South 9th Street</t>
  </si>
  <si>
    <t>800 block of Linwood Avenue</t>
  </si>
  <si>
    <t>Northwest 75th Street and Northwest 16th Avenue</t>
  </si>
  <si>
    <t>Kinloch</t>
  </si>
  <si>
    <t>8000 block of School Way</t>
  </si>
  <si>
    <t>Waco</t>
  </si>
  <si>
    <t>4671 S Jack Kultgen Expy</t>
  </si>
  <si>
    <t>1700 block of North Broadway</t>
  </si>
  <si>
    <t>188 Lewis Street</t>
  </si>
  <si>
    <t>28th Street and Auer Avenue</t>
  </si>
  <si>
    <t>Tucson</t>
  </si>
  <si>
    <t>800 block of West Calle Medina Road</t>
  </si>
  <si>
    <t>Capitol Heights</t>
  </si>
  <si>
    <t>Pard Road</t>
  </si>
  <si>
    <t>Bostwick Avenue</t>
  </si>
  <si>
    <t>19th Avenue and South 16th Street</t>
  </si>
  <si>
    <t>3600 block of Bosworth Road</t>
  </si>
  <si>
    <t>100 block of Roosevelt Avenue</t>
  </si>
  <si>
    <t>South Bend</t>
  </si>
  <si>
    <t>1600 block of South William Street</t>
  </si>
  <si>
    <t>University Avenue</t>
  </si>
  <si>
    <t>2801 Germantown Street</t>
  </si>
  <si>
    <t>San Jacinto at Elgin</t>
  </si>
  <si>
    <t>Menasha</t>
  </si>
  <si>
    <t>North Lake Street</t>
  </si>
  <si>
    <t>3700 block of 37th Street</t>
  </si>
  <si>
    <t>Gila Bend</t>
  </si>
  <si>
    <t>State Route 85</t>
  </si>
  <si>
    <t>1365 Flatbush Ave</t>
  </si>
  <si>
    <t>Wood Street</t>
  </si>
  <si>
    <t>Gates</t>
  </si>
  <si>
    <t>24 Hinchey Rd</t>
  </si>
  <si>
    <t>Killeen</t>
  </si>
  <si>
    <t>420 Gilmer St.</t>
  </si>
  <si>
    <t>Richmond</t>
  </si>
  <si>
    <t>200 block of West Hill Street</t>
  </si>
  <si>
    <t>1800 block of Gibbs Court</t>
  </si>
  <si>
    <t>Patterson</t>
  </si>
  <si>
    <t>230 Rosa Parks Boulevard</t>
  </si>
  <si>
    <t>Lumberton</t>
  </si>
  <si>
    <t>Martin Luther King Drive</t>
  </si>
  <si>
    <t>Bost Street</t>
  </si>
  <si>
    <t>Williamsport</t>
  </si>
  <si>
    <t>300 block of Pine Street</t>
  </si>
  <si>
    <t>4300 block of East Anderson Drive</t>
  </si>
  <si>
    <t>Rome</t>
  </si>
  <si>
    <t>20 Copeland Street</t>
  </si>
  <si>
    <t>5000 block of Wildflower Court</t>
  </si>
  <si>
    <t>40th and Grand Street</t>
  </si>
  <si>
    <t>Benton Harbor</t>
  </si>
  <si>
    <t>1000 block of Blossom Lane</t>
  </si>
  <si>
    <t>Dinwiddie Street</t>
  </si>
  <si>
    <t>300 block of Henry Butts Drive</t>
  </si>
  <si>
    <t>1900 block of West Lanvale Street</t>
  </si>
  <si>
    <t>Panama City Beach</t>
  </si>
  <si>
    <t>5312 Thomas Drive</t>
  </si>
  <si>
    <t>Amarillo</t>
  </si>
  <si>
    <t>3100 block of Redwood</t>
  </si>
  <si>
    <t>3100 block of North Harding Street</t>
  </si>
  <si>
    <t>Clarksville</t>
  </si>
  <si>
    <t>900 block of Carpenter Street</t>
  </si>
  <si>
    <t>10140 Lomas NE</t>
  </si>
  <si>
    <t>1802 Seventh Ave</t>
  </si>
  <si>
    <t>Lancaster</t>
  </si>
  <si>
    <t>1500 block of Reynolds Street</t>
  </si>
  <si>
    <t>Mesa</t>
  </si>
  <si>
    <t>1504 West Main Street</t>
  </si>
  <si>
    <t>200 block of Clinton Place</t>
  </si>
  <si>
    <t>748 N Madison St</t>
  </si>
  <si>
    <t>2700 block of West Alondra Boulevard</t>
  </si>
  <si>
    <t>Coachella</t>
  </si>
  <si>
    <t>84000 block of Bagdad Avenue</t>
  </si>
  <si>
    <t>2900 block of Delmar Lane</t>
  </si>
  <si>
    <t>Brookhaven</t>
  </si>
  <si>
    <t>1097 South First St.</t>
  </si>
  <si>
    <t>3023 Victory Drive</t>
  </si>
  <si>
    <t>200 block of West 105th</t>
  </si>
  <si>
    <t>Seneca</t>
  </si>
  <si>
    <t>Wells Highway</t>
  </si>
  <si>
    <t>190 block of West Club Center Drive</t>
  </si>
  <si>
    <t>Orange County</t>
  </si>
  <si>
    <t>4900 block of Steyr Street</t>
  </si>
  <si>
    <t>9855 Chalmers St</t>
  </si>
  <si>
    <t>4300 block of Welbourne Road</t>
  </si>
  <si>
    <t>Tyrone</t>
  </si>
  <si>
    <t>18279 Highway H</t>
  </si>
  <si>
    <t>Mallow St.</t>
  </si>
  <si>
    <t>Clarkesville</t>
  </si>
  <si>
    <t>281 Lower Pond Court</t>
  </si>
  <si>
    <t>4224 Dorchester Road</t>
  </si>
  <si>
    <t>1706 Godman St.</t>
  </si>
  <si>
    <t>1417 R Street</t>
  </si>
  <si>
    <t>Little Rock</t>
  </si>
  <si>
    <t>7900 Scott Hamilton</t>
  </si>
  <si>
    <t>200 block of W. 14th Street</t>
  </si>
  <si>
    <t>New Port Richey</t>
  </si>
  <si>
    <t>9552 Adler Street</t>
  </si>
  <si>
    <t>Maury City</t>
  </si>
  <si>
    <t>251 Dupree Road</t>
  </si>
  <si>
    <t>Douglasville</t>
  </si>
  <si>
    <t>3640 Willow Tree Circle</t>
  </si>
  <si>
    <t>1219 N. Sheridan Road</t>
  </si>
  <si>
    <t>Beachwood (Warrensville Heights)</t>
  </si>
  <si>
    <t>Harvard Road</t>
  </si>
  <si>
    <t>1217 West Fayette Street</t>
  </si>
  <si>
    <t>3345 Broadway</t>
  </si>
  <si>
    <t>Lagrange</t>
  </si>
  <si>
    <t>100 block of Woodstream Trail</t>
  </si>
  <si>
    <t>Dekalb County</t>
  </si>
  <si>
    <t>1600 block of Panola Road</t>
  </si>
  <si>
    <t>1500 block of E. 9th Street</t>
  </si>
  <si>
    <t>3402 Parker St</t>
  </si>
  <si>
    <t>Arverne (Queens)</t>
  </si>
  <si>
    <t>231-11 148th Avenue</t>
  </si>
  <si>
    <t>954 Parker Street</t>
  </si>
  <si>
    <t>321 Lansinger Lane</t>
  </si>
  <si>
    <t>1000 block of Gibbs St.</t>
  </si>
  <si>
    <t>105th and Edes</t>
  </si>
  <si>
    <t>700 block of Oakley Avenue</t>
  </si>
  <si>
    <t>Portsmouth</t>
  </si>
  <si>
    <t>4100 block of Portsmouth Boulevard</t>
  </si>
  <si>
    <t>San Jose</t>
  </si>
  <si>
    <t>3840 Monterey Hwy</t>
  </si>
  <si>
    <t>7665 Chase Road</t>
  </si>
  <si>
    <t>Hope Mills</t>
  </si>
  <si>
    <t>1900 block of Gumberry Road</t>
  </si>
  <si>
    <t>4859 E Harry Street</t>
  </si>
  <si>
    <t>San Francisco</t>
  </si>
  <si>
    <t>Laguna and Page streets</t>
  </si>
  <si>
    <t>104 Harrishof Street</t>
  </si>
  <si>
    <t>773 West Main Street</t>
  </si>
  <si>
    <t>1300 block of NW 62nd Street</t>
  </si>
  <si>
    <t>2000 block of Ben Hur St.</t>
  </si>
  <si>
    <t>3634 Shenandoah Ave NW</t>
  </si>
  <si>
    <t>500 block of W. 54th Street</t>
  </si>
  <si>
    <t>Interstate 240 and Poplar Avenue</t>
  </si>
  <si>
    <t>81st Street and Western Avenue</t>
  </si>
  <si>
    <t>Poydras and Bolivar</t>
  </si>
  <si>
    <t>8800 block of South Figueroa Street</t>
  </si>
  <si>
    <t>4000 block of May Street</t>
  </si>
  <si>
    <t>East St. Louis</t>
  </si>
  <si>
    <t>2500 block of Summit Avenue</t>
  </si>
  <si>
    <t>18th and Pine</t>
  </si>
  <si>
    <t>Winchester</t>
  </si>
  <si>
    <t>260 Oxford Drive</t>
  </si>
  <si>
    <t>5700 block of South Green Street</t>
  </si>
  <si>
    <t>Charlevoix and Philip</t>
  </si>
  <si>
    <t>191 Lake Road</t>
  </si>
  <si>
    <t>Sarasota</t>
  </si>
  <si>
    <t>South Washington Boulevard</t>
  </si>
  <si>
    <t>600 block of Escanba</t>
  </si>
  <si>
    <t>Waynesboro</t>
  </si>
  <si>
    <t>Central Avenue</t>
  </si>
  <si>
    <t>3200 block of Montrose Avenue</t>
  </si>
  <si>
    <t>Elizabeth</t>
  </si>
  <si>
    <t>Anna Street</t>
  </si>
  <si>
    <t>1311 Northwest 2nd Avenue</t>
  </si>
  <si>
    <t>810 E. Skagway Ave.</t>
  </si>
  <si>
    <t>Macon</t>
  </si>
  <si>
    <t>2822 Bloomfield Drive</t>
  </si>
  <si>
    <t>717 North Killingsworth Court</t>
  </si>
  <si>
    <t>16000 block of Roosevelt Road</t>
  </si>
  <si>
    <t>6000 block of Virginia Avenue</t>
  </si>
  <si>
    <t>Newport News</t>
  </si>
  <si>
    <t xml:space="preserve">6128 Jefferson Ave </t>
  </si>
  <si>
    <t>375 Remsen Avenue</t>
  </si>
  <si>
    <t xml:space="preserve">2412 East 13th Street </t>
  </si>
  <si>
    <t>1600 block of Richmond Avenue</t>
  </si>
  <si>
    <t>348 S Orange Ave</t>
  </si>
  <si>
    <t xml:space="preserve">1849 East Brooks Road </t>
  </si>
  <si>
    <t>Weir</t>
  </si>
  <si>
    <t>County Road 934</t>
  </si>
  <si>
    <t>Mission and 13th streets</t>
  </si>
  <si>
    <t>Federal Boulevard and 16th Avenue</t>
  </si>
  <si>
    <t>Accomack County</t>
  </si>
  <si>
    <t>Parksley Road</t>
  </si>
  <si>
    <t>1400 block of East 92nd Street</t>
  </si>
  <si>
    <t>Springfield</t>
  </si>
  <si>
    <t>Clifton Avenue and Rice Street</t>
  </si>
  <si>
    <t>Sisseton</t>
  </si>
  <si>
    <t>Fourth Avenue</t>
  </si>
  <si>
    <t>600 block of Miller Avenue</t>
  </si>
  <si>
    <t>700 block of North St. Louis Avenue</t>
  </si>
  <si>
    <t>North Las Vegas</t>
  </si>
  <si>
    <t>Englestad Street</t>
  </si>
  <si>
    <t>Akron</t>
  </si>
  <si>
    <t>1891 East Market Street</t>
  </si>
  <si>
    <t>El Paso</t>
  </si>
  <si>
    <t>115 S. Durango</t>
  </si>
  <si>
    <t>NW 55th and 12th</t>
  </si>
  <si>
    <t>2555 N. Glenstone</t>
  </si>
  <si>
    <t>Pomona</t>
  </si>
  <si>
    <t>499 E. Arrow Highway</t>
  </si>
  <si>
    <t xml:space="preserve">136th Street </t>
  </si>
  <si>
    <t>East 126th Street and North Compton Avenue</t>
  </si>
  <si>
    <t xml:space="preserve">1100 block of Alabama Street </t>
  </si>
  <si>
    <t>Yale Road and Ramill Road</t>
  </si>
  <si>
    <t>Cadiz</t>
  </si>
  <si>
    <t>1410 Old Dover Road</t>
  </si>
  <si>
    <t>2030 Arden Way</t>
  </si>
  <si>
    <t>Marysville</t>
  </si>
  <si>
    <t>5611 108th St Ne</t>
  </si>
  <si>
    <t>Queens</t>
  </si>
  <si>
    <t>33-02 Queens Blvd</t>
  </si>
  <si>
    <t>Lenox Road</t>
  </si>
  <si>
    <t>Graniteville</t>
  </si>
  <si>
    <t>192 Breezy Hill Road</t>
  </si>
  <si>
    <t>Mogul Street</t>
  </si>
  <si>
    <t>Peachtree Corners</t>
  </si>
  <si>
    <t>6505 Bannor Lane</t>
  </si>
  <si>
    <t>85 Mount Zion Road</t>
  </si>
  <si>
    <t>1100 block of East March Lane</t>
  </si>
  <si>
    <t>Arthur Langford Jr Place</t>
  </si>
  <si>
    <t>Utica</t>
  </si>
  <si>
    <t>222 Bleecker Street</t>
  </si>
  <si>
    <t>Auburn Avenue and Edgewood Avenue</t>
  </si>
  <si>
    <t>Guilderland</t>
  </si>
  <si>
    <t>1846 Western Ave</t>
  </si>
  <si>
    <t>7300 block of Linda Drive</t>
  </si>
  <si>
    <t>East 7 Mile Road and Sherwood Street</t>
  </si>
  <si>
    <t xml:space="preserve">1925 West Holt Avenue </t>
  </si>
  <si>
    <t>1400 block of Gherald Street</t>
  </si>
  <si>
    <t xml:space="preserve">2300 block of West Fountain Way </t>
  </si>
  <si>
    <t>Walterboro</t>
  </si>
  <si>
    <t>29 Sandy Dam Lane</t>
  </si>
  <si>
    <t>NW 7th Ave and NW 64th Street</t>
  </si>
  <si>
    <t>2800 block of Hope Street</t>
  </si>
  <si>
    <t>2000 block East John Avenue</t>
  </si>
  <si>
    <t>Darlington County</t>
  </si>
  <si>
    <t>600 block of Turner Road</t>
  </si>
  <si>
    <t>East Liverpool</t>
  </si>
  <si>
    <t>440 First St</t>
  </si>
  <si>
    <t>Panola County</t>
  </si>
  <si>
    <t>32-14 106th St</t>
  </si>
  <si>
    <t>Bell</t>
  </si>
  <si>
    <t>NW 30th Street and NW 39th Terrace</t>
  </si>
  <si>
    <t>Chef Menteur Highway and Dale Street</t>
  </si>
  <si>
    <t>Alaska</t>
  </si>
  <si>
    <t>Anchorage</t>
  </si>
  <si>
    <t>225 E Fifth</t>
  </si>
  <si>
    <t>Flour Bluff</t>
  </si>
  <si>
    <t>229 Naval Air Station Drive</t>
  </si>
  <si>
    <t>14000 block of Patton</t>
  </si>
  <si>
    <t>South Orange Blossom Trail</t>
  </si>
  <si>
    <t>576 Poplar Street</t>
  </si>
  <si>
    <t>2400 block of Martin Luther King Boulevard</t>
  </si>
  <si>
    <t xml:space="preserve">East 27th and Stanford </t>
  </si>
  <si>
    <t>Highland</t>
  </si>
  <si>
    <t xml:space="preserve">25000 block of Fifth Street </t>
  </si>
  <si>
    <t>3622 Medgar Evers Boulevard</t>
  </si>
  <si>
    <t>Livermore</t>
  </si>
  <si>
    <t xml:space="preserve">200 block of South Q Street </t>
  </si>
  <si>
    <t>Brooksville</t>
  </si>
  <si>
    <t>820 Peach St</t>
  </si>
  <si>
    <t>16600 block of Edmore</t>
  </si>
  <si>
    <t>San Fernando</t>
  </si>
  <si>
    <t xml:space="preserve">1400 block of Celis Street </t>
  </si>
  <si>
    <t>Augusta</t>
  </si>
  <si>
    <t>1013 Carrie Street</t>
  </si>
  <si>
    <t>8300 block of South Halsted Street</t>
  </si>
  <si>
    <t>1400 block of Briarcrest Lane</t>
  </si>
  <si>
    <t>Saint Martinville</t>
  </si>
  <si>
    <t>Main and Hyacinth streets</t>
  </si>
  <si>
    <t>East Palo Alto</t>
  </si>
  <si>
    <t>Purdue Street and Georgetown Avenue</t>
  </si>
  <si>
    <t>Edinboro Street</t>
  </si>
  <si>
    <t>Owens Avenue and H Street</t>
  </si>
  <si>
    <t>153-38 118th Ave</t>
  </si>
  <si>
    <t>Plainfield</t>
  </si>
  <si>
    <t>West 3rd Street and Monroe Avenue</t>
  </si>
  <si>
    <t>Utah</t>
  </si>
  <si>
    <t>Salt Lake City</t>
  </si>
  <si>
    <t>122 Pierpont Avenue</t>
  </si>
  <si>
    <t>797 Pope Street</t>
  </si>
  <si>
    <t>New Orleans and North Rocheblave streets</t>
  </si>
  <si>
    <t>Treeland Drive</t>
  </si>
  <si>
    <t>Bartow County</t>
  </si>
  <si>
    <t>Brent Circle</t>
  </si>
  <si>
    <t>Oakmont Avenue</t>
  </si>
  <si>
    <t>Moreno Valley</t>
  </si>
  <si>
    <t xml:space="preserve">16300 block of Heather Glen Road </t>
  </si>
  <si>
    <t>N Street SW</t>
  </si>
  <si>
    <t>Wrightsville</t>
  </si>
  <si>
    <t>5400 block of Burgundy Street</t>
  </si>
  <si>
    <t>400 3rd Ave N</t>
  </si>
  <si>
    <t>Second Street and Todd Place NE</t>
  </si>
  <si>
    <t>3426 Vassar NE</t>
  </si>
  <si>
    <t xml:space="preserve">3000 block of N. 28th Street </t>
  </si>
  <si>
    <t xml:space="preserve">1700 block of Quincy Street </t>
  </si>
  <si>
    <t>1100 block of Joseph E. Boone Boulevard NW</t>
  </si>
  <si>
    <t xml:space="preserve">5200 block of Thekla </t>
  </si>
  <si>
    <t>East 9th Street and Bridge Street</t>
  </si>
  <si>
    <t>Spring</t>
  </si>
  <si>
    <t>T.C Jester and FM 1960</t>
  </si>
  <si>
    <t>Culpeper</t>
  </si>
  <si>
    <t>4400 block of Rixeyville Road</t>
  </si>
  <si>
    <t>New Bedford</t>
  </si>
  <si>
    <t>Acushnet Avenue</t>
  </si>
  <si>
    <t>Penn Avenue and 29th Street</t>
  </si>
  <si>
    <t>5125 Wynell Street</t>
  </si>
  <si>
    <t>Beloit</t>
  </si>
  <si>
    <t>1218 Henry Ave</t>
  </si>
  <si>
    <t>1500 block of South Etting Street</t>
  </si>
  <si>
    <t>Bramblegate Road</t>
  </si>
  <si>
    <t>Cumberland County</t>
  </si>
  <si>
    <t>5100 New Moon Drive</t>
  </si>
  <si>
    <t>4900 block of North Front Street</t>
  </si>
  <si>
    <t>2000 block of East John Avenue</t>
  </si>
  <si>
    <t>Pine Bluff</t>
  </si>
  <si>
    <t>Sylvester</t>
  </si>
  <si>
    <t>Royal Street</t>
  </si>
  <si>
    <t>Maine</t>
  </si>
  <si>
    <t>Saco</t>
  </si>
  <si>
    <t>35 Water Street</t>
  </si>
  <si>
    <t>700 South California Avenue</t>
  </si>
  <si>
    <t>North Braddock</t>
  </si>
  <si>
    <t>700 block of Hickory Street</t>
  </si>
  <si>
    <t>Irvington</t>
  </si>
  <si>
    <t>36 Welland Avenue</t>
  </si>
  <si>
    <t>300 block of Foote Park Lane</t>
  </si>
  <si>
    <t>Washington Park</t>
  </si>
  <si>
    <t>5103 Bunkhum Road</t>
  </si>
  <si>
    <t>5100 block of Bunkum Road</t>
  </si>
  <si>
    <t xml:space="preserve">Rancho Drive 3400 block </t>
  </si>
  <si>
    <t>1300 North Mason Avenue</t>
  </si>
  <si>
    <t xml:space="preserve">Fulton Avenue </t>
  </si>
  <si>
    <t>Stamford</t>
  </si>
  <si>
    <t>84 West Park Place</t>
  </si>
  <si>
    <t>1700 block of Lincoln Road NE</t>
  </si>
  <si>
    <t>Skyway</t>
  </si>
  <si>
    <t xml:space="preserve">12600 Renton Avenue South </t>
  </si>
  <si>
    <t>Pasadena</t>
  </si>
  <si>
    <t>1700 block of Summit Avenue</t>
  </si>
  <si>
    <t>5200 West Quincy Street</t>
  </si>
  <si>
    <t>711 Leaflet Lane</t>
  </si>
  <si>
    <t>Providence</t>
  </si>
  <si>
    <t>35 March Street</t>
  </si>
  <si>
    <t xml:space="preserve">312  E Baseline Street </t>
  </si>
  <si>
    <t>Stopover</t>
  </si>
  <si>
    <t>KY 194E</t>
  </si>
  <si>
    <t>Miami-Dade</t>
  </si>
  <si>
    <t>Northwest 20th Avenue and Northwest 62nd Street</t>
  </si>
  <si>
    <t>4600 block of Natural Bridge Avenue</t>
  </si>
  <si>
    <t>100 block of Erb Street</t>
  </si>
  <si>
    <t>Centreville</t>
  </si>
  <si>
    <t>4700 Piggott Avenue</t>
  </si>
  <si>
    <t>Broad Ripple Avenue</t>
  </si>
  <si>
    <t>333 SE 122ND Ave</t>
  </si>
  <si>
    <t>1700 Almeda-Genoa</t>
  </si>
  <si>
    <t>Norfolk</t>
  </si>
  <si>
    <t>861 W. 36th Street</t>
  </si>
  <si>
    <t>1722 Thurgood Street</t>
  </si>
  <si>
    <t>1400 block of West Congress Street</t>
  </si>
  <si>
    <t>9th and Tilghman Streets</t>
  </si>
  <si>
    <t>Scottsdale Circle</t>
  </si>
  <si>
    <t>1100 block of North Vermont Avenue</t>
  </si>
  <si>
    <t>700 Bourbon Street</t>
  </si>
  <si>
    <t>2800 block of Dayton</t>
  </si>
  <si>
    <t>Antioch</t>
  </si>
  <si>
    <t>5500 Cedar Point Way</t>
  </si>
  <si>
    <t>Manhattan</t>
  </si>
  <si>
    <t>Fifth Avenue and West 139th Street</t>
  </si>
  <si>
    <t>1600 block of Cathy Street</t>
  </si>
  <si>
    <t>Imperial Beach</t>
  </si>
  <si>
    <t>Grand Street and Lasalle Street</t>
  </si>
  <si>
    <t>Grand St</t>
  </si>
  <si>
    <t>24th and Locust</t>
  </si>
  <si>
    <t>Lowell</t>
  </si>
  <si>
    <t>Midland Street</t>
  </si>
  <si>
    <t xml:space="preserve">Northwest 12th Avenue and 65th Street </t>
  </si>
  <si>
    <t>Windsor</t>
  </si>
  <si>
    <t>Windsor Avenue</t>
  </si>
  <si>
    <t>Washington Dc</t>
  </si>
  <si>
    <t>Florida Avenue and U Street NW</t>
  </si>
  <si>
    <t>2119 East Alcy Road</t>
  </si>
  <si>
    <t>Seat Pleasant</t>
  </si>
  <si>
    <t>6600 block of Greig Street</t>
  </si>
  <si>
    <t>Park Forest</t>
  </si>
  <si>
    <t>200 Berry Street</t>
  </si>
  <si>
    <t>Kokomo</t>
  </si>
  <si>
    <t>5100 Clinton Drive</t>
  </si>
  <si>
    <t>8600 block of South Figueroa Street</t>
  </si>
  <si>
    <t>Paterson</t>
  </si>
  <si>
    <t>Rosa Parks Boulevard and Godwin Avenue</t>
  </si>
  <si>
    <t>Opp</t>
  </si>
  <si>
    <t>611 Hardin Street</t>
  </si>
  <si>
    <t>Oak Park</t>
  </si>
  <si>
    <t>10811 W. Ten Mile Rd.</t>
  </si>
  <si>
    <t>Moncks Corner</t>
  </si>
  <si>
    <t>Tish Lane</t>
  </si>
  <si>
    <t>Auburn Avenue</t>
  </si>
  <si>
    <t>2660 E. 79th St</t>
  </si>
  <si>
    <t>6500 46th Street</t>
  </si>
  <si>
    <t xml:space="preserve">West Ferdinand Street and North Lavergne Avenue </t>
  </si>
  <si>
    <t>Toledo</t>
  </si>
  <si>
    <t>2100 block of Joffre Avenue</t>
  </si>
  <si>
    <t>Strathmoor Street</t>
  </si>
  <si>
    <t>Myrtle Beach</t>
  </si>
  <si>
    <t>Ocean Boulevard near First Avenue North</t>
  </si>
  <si>
    <t>Goleta (Isla Vista)</t>
  </si>
  <si>
    <t>840 Embarcadero Del Norte</t>
  </si>
  <si>
    <t>Bellflower</t>
  </si>
  <si>
    <t>9541 Flower Street</t>
  </si>
  <si>
    <t>6200 block of Eads Street</t>
  </si>
  <si>
    <t>4500 block of Village Fair Drive</t>
  </si>
  <si>
    <t>Sandusky</t>
  </si>
  <si>
    <t>1643 Cleveland Rd</t>
  </si>
  <si>
    <t xml:space="preserve">84000 block of Pedro Drive </t>
  </si>
  <si>
    <t>2200 block of Adams Place NE</t>
  </si>
  <si>
    <t>Panther Trail and Childress Drive</t>
  </si>
  <si>
    <t>3400 West 24th Street</t>
  </si>
  <si>
    <t>Peregrine Park</t>
  </si>
  <si>
    <t>2517 Shasta</t>
  </si>
  <si>
    <t>Natomas</t>
  </si>
  <si>
    <t>Stone Mountain</t>
  </si>
  <si>
    <t>1100 To Lani Farm Road</t>
  </si>
  <si>
    <t xml:space="preserve">Shamrock Drive </t>
  </si>
  <si>
    <t>Wheat Ridge</t>
  </si>
  <si>
    <t>12100 W 44th</t>
  </si>
  <si>
    <t>500 West Erie Street</t>
  </si>
  <si>
    <t>Jonesboro</t>
  </si>
  <si>
    <t>2201 Moore Road; Dalton Farmer Drive; County Road 664</t>
  </si>
  <si>
    <t>7200 South Phillips Avenue</t>
  </si>
  <si>
    <t>Kennesaw</t>
  </si>
  <si>
    <t>1675 Airport Road</t>
  </si>
  <si>
    <t>Troy</t>
  </si>
  <si>
    <t>Fourth Street</t>
  </si>
  <si>
    <t>2000 Chelsea Avenue</t>
  </si>
  <si>
    <t>6419 Brynhurst Avenue</t>
  </si>
  <si>
    <t>2902 N. 32nd St.</t>
  </si>
  <si>
    <t>6600 South Michigan Ave</t>
  </si>
  <si>
    <t>1300 block of Jackson Street</t>
  </si>
  <si>
    <t>1500 block of 19th Street</t>
  </si>
  <si>
    <t>2100 block of Pauger Street</t>
  </si>
  <si>
    <t>North 15th and H Streets</t>
  </si>
  <si>
    <t>300 North Sunset</t>
  </si>
  <si>
    <t>Lookout Valley</t>
  </si>
  <si>
    <t>Kellys Ferry Road and Kellys Ferry Place</t>
  </si>
  <si>
    <t>500 block of South Alexander Street</t>
  </si>
  <si>
    <t>90 Worthington St.</t>
  </si>
  <si>
    <t>Northwest 29th Street and Portland Avenue</t>
  </si>
  <si>
    <t>West Palm Lane near 54th Avenue</t>
  </si>
  <si>
    <t>Fairfield</t>
  </si>
  <si>
    <t xml:space="preserve">Orchid Street </t>
  </si>
  <si>
    <t>4300 W Wilcox Street</t>
  </si>
  <si>
    <t>Fort Hood</t>
  </si>
  <si>
    <t>Motor Pool Road and Tank Destroyer Boulevard</t>
  </si>
  <si>
    <t>Starkville</t>
  </si>
  <si>
    <t>4300 Sunset Road</t>
  </si>
  <si>
    <t>601 Long Beach Boulevard</t>
  </si>
  <si>
    <t>Turk and Taylor</t>
  </si>
  <si>
    <t>6th Street and Long Beach Boulevard</t>
  </si>
  <si>
    <t>Arlington</t>
  </si>
  <si>
    <t>2700 Majesty Drive</t>
  </si>
  <si>
    <t>7550 Dorchester Road</t>
  </si>
  <si>
    <t xml:space="preserve">4960 Highway 80 West </t>
  </si>
  <si>
    <t>Beaumont</t>
  </si>
  <si>
    <t>S. Second and Roebling Sts</t>
  </si>
  <si>
    <t>Fremont</t>
  </si>
  <si>
    <t>531 W State St</t>
  </si>
  <si>
    <t xml:space="preserve"> 4900 block of West Race Avenue</t>
  </si>
  <si>
    <t>1600 block of First Street</t>
  </si>
  <si>
    <t>4900 West Race Ave</t>
  </si>
  <si>
    <t>Law Street</t>
  </si>
  <si>
    <t>7800 Gratiot Av.</t>
  </si>
  <si>
    <t>Hamilton Avenue</t>
  </si>
  <si>
    <t>Glade Spring</t>
  </si>
  <si>
    <t>Graceland Lane</t>
  </si>
  <si>
    <t>Harbor City</t>
  </si>
  <si>
    <t>1200 block of West Papeete Street</t>
  </si>
  <si>
    <t>Alturas</t>
  </si>
  <si>
    <t>300 W 1st St</t>
  </si>
  <si>
    <t>3400 block of South Parker</t>
  </si>
  <si>
    <t xml:space="preserve">4500 block of Riviera Shores </t>
  </si>
  <si>
    <t>1187 S. Edgewood Ave.</t>
  </si>
  <si>
    <t>Lafayette Street and East Tillman Road</t>
  </si>
  <si>
    <t xml:space="preserve"> 115 NW 25th St.</t>
  </si>
  <si>
    <t>2600 block of South Harwood Street</t>
  </si>
  <si>
    <t xml:space="preserve">Sahara and Maryland </t>
  </si>
  <si>
    <t xml:space="preserve">37th and International </t>
  </si>
  <si>
    <t>Constitution Park</t>
  </si>
  <si>
    <t>2220 block of South Broadway Av</t>
  </si>
  <si>
    <t xml:space="preserve">Northwest 41st Street and 9th Avenue </t>
  </si>
  <si>
    <t>4600 block of Downman Road</t>
  </si>
  <si>
    <t>6740 N. Clark St</t>
  </si>
  <si>
    <t>Franklin</t>
  </si>
  <si>
    <t>2100 block of Bridlewood Dr</t>
  </si>
  <si>
    <t xml:space="preserve">Edwards Street </t>
  </si>
  <si>
    <t>2nd Avenue South and South Main Street</t>
  </si>
  <si>
    <t>Belle Glade</t>
  </si>
  <si>
    <t>600 block of Covenant Drive</t>
  </si>
  <si>
    <t>S. Union Av and W. 51st St</t>
  </si>
  <si>
    <t xml:space="preserve">Springfield Avenue </t>
  </si>
  <si>
    <t>Manassas</t>
  </si>
  <si>
    <t>8509 Rixlew Ln</t>
  </si>
  <si>
    <t>Ardmore</t>
  </si>
  <si>
    <t>Spanish Fork</t>
  </si>
  <si>
    <t xml:space="preserve">37 N. 630 West </t>
  </si>
  <si>
    <t>West 86th Street</t>
  </si>
  <si>
    <t>800 block of Calvert St</t>
  </si>
  <si>
    <t>Huntsville</t>
  </si>
  <si>
    <t>University Drive</t>
  </si>
  <si>
    <t>Elgin</t>
  </si>
  <si>
    <t>300 block of North Street</t>
  </si>
  <si>
    <t>Tallulah</t>
  </si>
  <si>
    <t xml:space="preserve">Southeast Stark and 99th </t>
  </si>
  <si>
    <t>U.S. Highway 80 at the Madison and Richland Parish line</t>
  </si>
  <si>
    <t>Farmers Boulevard and 133rd Avenue</t>
  </si>
  <si>
    <t>Rockingham Street and Berkley Avenue Extended</t>
  </si>
  <si>
    <t>60 Glenmore Ave</t>
  </si>
  <si>
    <t>954 Highland Ave</t>
  </si>
  <si>
    <t>Slidell</t>
  </si>
  <si>
    <t>2144 First St</t>
  </si>
  <si>
    <t>Lockport</t>
  </si>
  <si>
    <t>313 Tenth St</t>
  </si>
  <si>
    <t>Nye Avenue and 21st Street</t>
  </si>
  <si>
    <t>Medford</t>
  </si>
  <si>
    <t>33A Cedarhurst Ave</t>
  </si>
  <si>
    <t>Fruitland Township</t>
  </si>
  <si>
    <t>2300 block of West McMillan Road</t>
  </si>
  <si>
    <t>Jersey Street and Home Avenue</t>
  </si>
  <si>
    <t>Shelby</t>
  </si>
  <si>
    <t>Jose Street</t>
  </si>
  <si>
    <t>Homestead (Florida City)</t>
  </si>
  <si>
    <t>7th Avenue and 13th Terrace</t>
  </si>
  <si>
    <t>Channelview</t>
  </si>
  <si>
    <t>900 block of Ashland Boulevard</t>
  </si>
  <si>
    <t>Statesville</t>
  </si>
  <si>
    <t>167 Wallace Springs</t>
  </si>
  <si>
    <t>3421 Kirkwood Hwy</t>
  </si>
  <si>
    <t>NW 64th Street and 12th Avenue</t>
  </si>
  <si>
    <t>1629 SW Central Park,</t>
  </si>
  <si>
    <t>Valdosta</t>
  </si>
  <si>
    <t>Gordon Street and North Ashley Street</t>
  </si>
  <si>
    <t>Lansing</t>
  </si>
  <si>
    <t>Oleander and Modoc</t>
  </si>
  <si>
    <t>3400 block of East 34th Street</t>
  </si>
  <si>
    <t>St. Paul Boulevard and Andrews Street</t>
  </si>
  <si>
    <t>96th Avenue and Olive Street</t>
  </si>
  <si>
    <t>1611 E Lake St</t>
  </si>
  <si>
    <t>Pine Street and Harvard Avenue</t>
  </si>
  <si>
    <t>1400 block of N. 60th Street</t>
  </si>
  <si>
    <t>8200 block of Sunbury</t>
  </si>
  <si>
    <t>4400 block of Tiffany</t>
  </si>
  <si>
    <t>318 Maujer St</t>
  </si>
  <si>
    <t>5800 South 53rd Glen</t>
  </si>
  <si>
    <t>Canton</t>
  </si>
  <si>
    <t>1215 Tuscarawas St W</t>
  </si>
  <si>
    <t>Cypress</t>
  </si>
  <si>
    <t>7300 block of Enchanted Creek Drive</t>
  </si>
  <si>
    <t>Conley and 7 Mile</t>
  </si>
  <si>
    <t>3900 block of Minnesota Ave</t>
  </si>
  <si>
    <t>1100 block of Randolph</t>
  </si>
  <si>
    <t>1 World Way</t>
  </si>
  <si>
    <t>2900 block of Perris Boulevard</t>
  </si>
  <si>
    <t>Radcliff</t>
  </si>
  <si>
    <t>355 Shelby Avenue</t>
  </si>
  <si>
    <t>Bradley (Callison)</t>
  </si>
  <si>
    <t>Callison Highway</t>
  </si>
  <si>
    <t>Roseville</t>
  </si>
  <si>
    <t>200 block of Princeton Avenue</t>
  </si>
  <si>
    <t>Southern Pines</t>
  </si>
  <si>
    <t>115 Turner St</t>
  </si>
  <si>
    <t>500 block of Edgemore Drive</t>
  </si>
  <si>
    <t>85 Saint John St</t>
  </si>
  <si>
    <t>NW 187 Street and 30 Avenue</t>
  </si>
  <si>
    <t>Pittsburgh (Homewood)</t>
  </si>
  <si>
    <t>7200 block of Kelly Street</t>
  </si>
  <si>
    <t>19600 block of Southwest 168th Street</t>
  </si>
  <si>
    <t>Margate</t>
  </si>
  <si>
    <t>7400 block of Santa Monica Drive</t>
  </si>
  <si>
    <t>Harrisburg</t>
  </si>
  <si>
    <t>1524 Walnut St</t>
  </si>
  <si>
    <t>12000 E 31st St</t>
  </si>
  <si>
    <t>Paris</t>
  </si>
  <si>
    <t>400 block of NE 6th Street</t>
  </si>
  <si>
    <t>Avondale</t>
  </si>
  <si>
    <t>11120 W Van Buren St</t>
  </si>
  <si>
    <t>54th St. and Florence Ave</t>
  </si>
  <si>
    <t>3883 E. Calwa #114</t>
  </si>
  <si>
    <t>102  Zelmer Street</t>
  </si>
  <si>
    <t>North 42nd and Browne streets</t>
  </si>
  <si>
    <t>6000 block of South Indiana Avenue</t>
  </si>
  <si>
    <t>Zanesville</t>
  </si>
  <si>
    <t>753 Putnam Ave</t>
  </si>
  <si>
    <t>Haw River</t>
  </si>
  <si>
    <t>1003 W. Main St</t>
  </si>
  <si>
    <t>Huntington</t>
  </si>
  <si>
    <t>300 W 7th Ave</t>
  </si>
  <si>
    <t>100 block of N. Mead</t>
  </si>
  <si>
    <t>Muskego</t>
  </si>
  <si>
    <t>149 Ottawa Ave</t>
  </si>
  <si>
    <t>3916 North Florissant Road</t>
  </si>
  <si>
    <t>Palm Beach</t>
  </si>
  <si>
    <t>2600 block of Forest Hill Boulevard</t>
  </si>
  <si>
    <t>6500 block of Rose Avenue</t>
  </si>
  <si>
    <t>Rice</t>
  </si>
  <si>
    <t>1809 W 50th St</t>
  </si>
  <si>
    <t>1033 Whitaker</t>
  </si>
  <si>
    <t>700 block of North Airport Way</t>
  </si>
  <si>
    <t>Kissimmee</t>
  </si>
  <si>
    <t>Flying Fortress Avenue</t>
  </si>
  <si>
    <t>1500 block of Ottawa Street</t>
  </si>
  <si>
    <t>1300 block of Bartlett Avenue</t>
  </si>
  <si>
    <t>Washington Navy Yard</t>
  </si>
  <si>
    <t>1336 Isaac Hull Ave</t>
  </si>
  <si>
    <t>1609 South Nevada</t>
  </si>
  <si>
    <t>Snellville</t>
  </si>
  <si>
    <t>4630 Anderson Livsey Lane</t>
  </si>
  <si>
    <t>Yakima</t>
  </si>
  <si>
    <t>2209 W Nob Hill Blvd</t>
  </si>
  <si>
    <t>Marion</t>
  </si>
  <si>
    <t>80 Finley Road</t>
  </si>
  <si>
    <t>First Street and Pierce Street NW</t>
  </si>
  <si>
    <t>Crab Orchard</t>
  </si>
  <si>
    <t>204 Varick St</t>
  </si>
  <si>
    <t>Reservoir Ave and Grandview Ave</t>
  </si>
  <si>
    <t>9300 block of Sunrise Boulevard</t>
  </si>
  <si>
    <t>5000 block of Durant Avenueu</t>
  </si>
  <si>
    <t>2500 block of Pinckney Avenue</t>
  </si>
  <si>
    <t>1300 block of 104th Avenue</t>
  </si>
  <si>
    <t>Lake Butler</t>
  </si>
  <si>
    <t>1050 Southeast 6th Street</t>
  </si>
  <si>
    <t>2600 block of Cedar and 2600 block of 18th Avenue South</t>
  </si>
  <si>
    <t>Latta</t>
  </si>
  <si>
    <t>214 Willis St</t>
  </si>
  <si>
    <t>1200 block of S. Carey St</t>
  </si>
  <si>
    <t>1011 W. Wilson</t>
  </si>
  <si>
    <t>100 block of South Springfield</t>
  </si>
  <si>
    <t>3100 block of Olive</t>
  </si>
  <si>
    <t>Port Norris</t>
  </si>
  <si>
    <t>1600 block of North Avenue</t>
  </si>
  <si>
    <t>2272 Scottwood Ave</t>
  </si>
  <si>
    <t>Chesterfield</t>
  </si>
  <si>
    <t>3217 Center Point Rd</t>
  </si>
  <si>
    <t>1738 Telegraph Avenue</t>
  </si>
  <si>
    <t>4601 SE 79</t>
  </si>
  <si>
    <t>1100 block of Divinity Street</t>
  </si>
  <si>
    <t>395 East 48th Street</t>
  </si>
  <si>
    <t>1100 block of Mt. Vernon Ave</t>
  </si>
  <si>
    <t>1200 block of Second Street</t>
  </si>
  <si>
    <t>4200 block of East Kossuth</t>
  </si>
  <si>
    <t>7100 block of Long Canyon Trail</t>
  </si>
  <si>
    <t>Montclair</t>
  </si>
  <si>
    <t>Mission Street</t>
  </si>
  <si>
    <t>Saylorsburg</t>
  </si>
  <si>
    <t>1000 Ross Municipal Dr</t>
  </si>
  <si>
    <t>624 Williams Road</t>
  </si>
  <si>
    <t>2400 block of  Park Avenue</t>
  </si>
  <si>
    <t>Murray Hill St</t>
  </si>
  <si>
    <t>62nd and College Ave</t>
  </si>
  <si>
    <t>Livingston St. and 18th Avenue</t>
  </si>
  <si>
    <t>Lea (county)</t>
  </si>
  <si>
    <t>2000 block of North Bensing Road</t>
  </si>
  <si>
    <t>Granger</t>
  </si>
  <si>
    <t>300 block of S. Outlook Rd.</t>
  </si>
  <si>
    <t>Hialeah</t>
  </si>
  <si>
    <t>1485 W 46th St</t>
  </si>
  <si>
    <t>Clarksburg</t>
  </si>
  <si>
    <t>743 Locust Avenue</t>
  </si>
  <si>
    <t>Inkster</t>
  </si>
  <si>
    <t>Oakwood Street</t>
  </si>
  <si>
    <t>221 SE Lawrence St</t>
  </si>
  <si>
    <t>1445 Lincoln Place</t>
  </si>
  <si>
    <t>Grove Street</t>
  </si>
  <si>
    <t>Madera</t>
  </si>
  <si>
    <t>Yosemite Avenue and Cleveland</t>
  </si>
  <si>
    <t>3155 Main St</t>
  </si>
  <si>
    <t>3400 block of Wilson Avenue</t>
  </si>
  <si>
    <t>11th Street and Mead</t>
  </si>
  <si>
    <t>Grand Rapids (Kentwood)</t>
  </si>
  <si>
    <t>4000 block of Farmview</t>
  </si>
  <si>
    <t>2700 block of Stanton Road</t>
  </si>
  <si>
    <t>Trenton (Hamilton Township)</t>
  </si>
  <si>
    <t>1100 block of Deutz Road</t>
  </si>
  <si>
    <t>Campbell</t>
  </si>
  <si>
    <t>Seventh Street</t>
  </si>
  <si>
    <t>5405 N. Lincoln Blvd</t>
  </si>
  <si>
    <t>3192 16th St</t>
  </si>
  <si>
    <t>Greensburg</t>
  </si>
  <si>
    <t>194 C Mays Rd</t>
  </si>
  <si>
    <t>6300 block of Reagan Drive</t>
  </si>
  <si>
    <t>600 block of Woodlawn Avenue</t>
  </si>
  <si>
    <t>600 block of N. Carrollton Ave</t>
  </si>
  <si>
    <t>2600 block of Connecticut Avenue</t>
  </si>
  <si>
    <t>Pompano Beach</t>
  </si>
  <si>
    <t>1600 block of Northwest 7th Lane</t>
  </si>
  <si>
    <t>11300 block of South Forest Avenue</t>
  </si>
  <si>
    <t>Meridian</t>
  </si>
  <si>
    <t>2500 block of 5th Street</t>
  </si>
  <si>
    <t>Florence</t>
  </si>
  <si>
    <t>West Mobile Street</t>
  </si>
  <si>
    <t>472 Marcy Avenue</t>
  </si>
  <si>
    <t>6000 block of South Cottage Grove Avenue</t>
  </si>
  <si>
    <t>Pontiac</t>
  </si>
  <si>
    <t>441 N Perry St</t>
  </si>
  <si>
    <t>2900 block of Pate Drive</t>
  </si>
  <si>
    <t>Aurora</t>
  </si>
  <si>
    <t>2300 block of Paris St</t>
  </si>
  <si>
    <t>616 E. 52nd Street</t>
  </si>
  <si>
    <t>4400 Dorchester Road; Suite 115</t>
  </si>
  <si>
    <t>4800 block of North Sheridan Road</t>
  </si>
  <si>
    <t>Three Rivers</t>
  </si>
  <si>
    <t>73rd Street and King Drive</t>
  </si>
  <si>
    <t>1711 Kansas Avenue</t>
  </si>
  <si>
    <t>Sea Drift Way</t>
  </si>
  <si>
    <t>5700 block of Wickfield Drive</t>
  </si>
  <si>
    <t>1917 Prospect Ave</t>
  </si>
  <si>
    <t>1501 Dodds Ave</t>
  </si>
  <si>
    <t>Virginia Beach</t>
  </si>
  <si>
    <t>4600 block of Columbus Street</t>
  </si>
  <si>
    <t>700 block of N. Kenwood Avenue</t>
  </si>
  <si>
    <t>55 Curtis</t>
  </si>
  <si>
    <t>2900 block of North Kilpatrick Avenue</t>
  </si>
  <si>
    <t>205 Greenville Blvd SW</t>
  </si>
  <si>
    <t>1225 Tidewater Drive</t>
  </si>
  <si>
    <t>900block of East 79th Street</t>
  </si>
  <si>
    <t>256 Hartford Ave</t>
  </si>
  <si>
    <t>9780 Bissonnet</t>
  </si>
  <si>
    <t>High Point</t>
  </si>
  <si>
    <t>2201 Little Avenue</t>
  </si>
  <si>
    <t>5700 block of South Sangamon Street</t>
  </si>
  <si>
    <t>St Louis</t>
  </si>
  <si>
    <t>4700 block of Highland Avenue</t>
  </si>
  <si>
    <t>York</t>
  </si>
  <si>
    <t>600 block of West Princess Street</t>
  </si>
  <si>
    <t>Santa Monica</t>
  </si>
  <si>
    <t>2036 Yorkshire Avenue</t>
  </si>
  <si>
    <t>Union Street</t>
  </si>
  <si>
    <t>1913 East 46th Street</t>
  </si>
  <si>
    <t>4000 block of Roebling Lane</t>
  </si>
  <si>
    <t>1st block of Linfield Drive</t>
  </si>
  <si>
    <t>4126 N Teutonia Ave</t>
  </si>
  <si>
    <t>1000 block of Fair Street</t>
  </si>
  <si>
    <t>2850 Brewer Avenue</t>
  </si>
  <si>
    <t>1100 block of Paterson</t>
  </si>
  <si>
    <t>Hampton</t>
  </si>
  <si>
    <t>1900 block of Coliseum Drive</t>
  </si>
  <si>
    <t>3700 block of Columbus Street</t>
  </si>
  <si>
    <t>Bean Station</t>
  </si>
  <si>
    <t>1034 Main Street</t>
  </si>
  <si>
    <t>5200 block of West Iowa Street</t>
  </si>
  <si>
    <t>2281 Ketchum Rd</t>
  </si>
  <si>
    <t>Lunenburg County (county)</t>
  </si>
  <si>
    <t>2073 Pleasant Oak Road</t>
  </si>
  <si>
    <t>2600 block of Daggett Street</t>
  </si>
  <si>
    <t>9000 block of Carlin</t>
  </si>
  <si>
    <t>Kings Run Road</t>
  </si>
  <si>
    <t>Apache Junction</t>
  </si>
  <si>
    <t>3600 block of East Apache Trail</t>
  </si>
  <si>
    <t>Frenchmen Street</t>
  </si>
  <si>
    <t>Waynesville</t>
  </si>
  <si>
    <t>East Main Cross Street</t>
  </si>
  <si>
    <t>Fremont Street</t>
  </si>
  <si>
    <t>21st Street and Medary Avenue</t>
  </si>
  <si>
    <t>1600 block of West 205th Street</t>
  </si>
  <si>
    <t>Horner and Messenger streets</t>
  </si>
  <si>
    <t>Palo Alto</t>
  </si>
  <si>
    <t>Bay Road and University Avenue</t>
  </si>
  <si>
    <t>Smithfield</t>
  </si>
  <si>
    <t>150 South Equity Drive</t>
  </si>
  <si>
    <t>804 S. 16th St</t>
  </si>
  <si>
    <t>William Reynolds Drive</t>
  </si>
  <si>
    <t>Rose and Upland Street</t>
  </si>
  <si>
    <t>438 East Main Street</t>
  </si>
  <si>
    <t>Williston</t>
  </si>
  <si>
    <t>County Road 318</t>
  </si>
  <si>
    <t>Oberlin</t>
  </si>
  <si>
    <t>500 block of West College Street</t>
  </si>
  <si>
    <t>Manchester</t>
  </si>
  <si>
    <t>East Street</t>
  </si>
  <si>
    <t>5700 block of South Lowe Avenue</t>
  </si>
  <si>
    <t>Harvey</t>
  </si>
  <si>
    <t>2300 block of Lapalco Boulevard</t>
  </si>
  <si>
    <t>Federal Way</t>
  </si>
  <si>
    <t>33300 block of 18th Lane South</t>
  </si>
  <si>
    <t>Kimlyn Circle</t>
  </si>
  <si>
    <t>12400 North 25th Avenue</t>
  </si>
  <si>
    <t>750 East New Circle Rd</t>
  </si>
  <si>
    <t>1800 block of Mini Drive</t>
  </si>
  <si>
    <t>Somerset Street and Lee Street</t>
  </si>
  <si>
    <t>300 block of East Home Street</t>
  </si>
  <si>
    <t>900 Garden Way</t>
  </si>
  <si>
    <t>Greenwood</t>
  </si>
  <si>
    <t>Tabor Street</t>
  </si>
  <si>
    <t>2802 Auburn Way North</t>
  </si>
  <si>
    <t>Merced (county)</t>
  </si>
  <si>
    <t>9200 block of Westside Boulevard</t>
  </si>
  <si>
    <t>2703 W. 33rd Street</t>
  </si>
  <si>
    <t>West 87th Street and Ashland Avenue</t>
  </si>
  <si>
    <t>4900 block of Brookside Boulevard</t>
  </si>
  <si>
    <t>1800 block of East Sonora Street</t>
  </si>
  <si>
    <t>Northwest 16th Street and Northwest Avenue L</t>
  </si>
  <si>
    <t>Galt</t>
  </si>
  <si>
    <t>Dover Drive</t>
  </si>
  <si>
    <t>1400 block of Western Way</t>
  </si>
  <si>
    <t>Oceanside</t>
  </si>
  <si>
    <t>504 Calle Montecito</t>
  </si>
  <si>
    <t>Mohawk</t>
  </si>
  <si>
    <t>17 W Main St</t>
  </si>
  <si>
    <t>1200 North Capitol Street</t>
  </si>
  <si>
    <t>84th Street and 9331 Hillcrest Road</t>
  </si>
  <si>
    <t>2900 block of Greenwood Avenue</t>
  </si>
  <si>
    <t>1800 block of Edinburge Square</t>
  </si>
  <si>
    <t>Los Banos</t>
  </si>
  <si>
    <t>800 block of La Mesa Lane</t>
  </si>
  <si>
    <t>224 Second Street Northwest</t>
  </si>
  <si>
    <t>Saginaw (county)</t>
  </si>
  <si>
    <t>4030 Dixie Hwy</t>
  </si>
  <si>
    <t>7000 block of Burlingame Boulevard</t>
  </si>
  <si>
    <t>2800 block of Mercer University Drive</t>
  </si>
  <si>
    <t>43145 Business Center Parkway</t>
  </si>
  <si>
    <t>Grand Rapids</t>
  </si>
  <si>
    <t>1447 Grandville Ave. SW</t>
  </si>
  <si>
    <t>1200 block of North 89th East Avenue</t>
  </si>
  <si>
    <t>Orange (county)</t>
  </si>
  <si>
    <t>Katella Avenue</t>
  </si>
  <si>
    <t>Midvale</t>
  </si>
  <si>
    <t>8286 Adams Street and 450 West Street</t>
  </si>
  <si>
    <t>800 block of Humboldt Street</t>
  </si>
  <si>
    <t>500 North King Street</t>
  </si>
  <si>
    <t>400 block of Bourbon Street</t>
  </si>
  <si>
    <t>2500 block of East 75th Street</t>
  </si>
  <si>
    <t>Yuba (county)</t>
  </si>
  <si>
    <t>5800 block of Poplar Avenue</t>
  </si>
  <si>
    <t>2514 Mount Moriah</t>
  </si>
  <si>
    <t>2403 Benning Road Northeast</t>
  </si>
  <si>
    <t>Charenton</t>
  </si>
  <si>
    <t>1000 block of Flat Town Road</t>
  </si>
  <si>
    <t>601 West Main Street</t>
  </si>
  <si>
    <t>Broadway and Riverview</t>
  </si>
  <si>
    <t>1500 block of W. Fayette St.</t>
  </si>
  <si>
    <t>1501 Dodds Ave.</t>
  </si>
  <si>
    <t>Brentwood</t>
  </si>
  <si>
    <t>1100 block of Breton Drive</t>
  </si>
  <si>
    <t>LaSalle Street and Martin Luther King Jr. Boulevard</t>
  </si>
  <si>
    <t>2806 Long Lane</t>
  </si>
  <si>
    <t>6000 block of South Owasso</t>
  </si>
  <si>
    <t>Hawthorne</t>
  </si>
  <si>
    <t>13500 block of Cerise Avenue</t>
  </si>
  <si>
    <t>Mckeesport</t>
  </si>
  <si>
    <t>1506 Versailles Avenue and Coursin Street</t>
  </si>
  <si>
    <t>NOTES ABOUT DATA, SHEETS AND HEADERS</t>
  </si>
  <si>
    <t xml:space="preserve">Each sheet has a descriptive name and for each one there is a original source of information. </t>
  </si>
  <si>
    <t xml:space="preserve">Sheets and sources </t>
  </si>
  <si>
    <r>
      <t>empty_sheet</t>
    </r>
    <r>
      <rPr>
        <sz val="12"/>
        <color theme="1"/>
        <rFont val="Arial"/>
        <family val="2"/>
      </rPr>
      <t xml:space="preserve"> to play around</t>
    </r>
  </si>
  <si>
    <r>
      <rPr>
        <b/>
        <sz val="12"/>
        <color theme="1"/>
        <rFont val="Arial"/>
        <family val="2"/>
      </rPr>
      <t>expense_report</t>
    </r>
    <r>
      <rPr>
        <sz val="12"/>
        <color theme="1"/>
        <rFont val="Arial"/>
        <family val="2"/>
      </rPr>
      <t xml:space="preserve"> is a fiction data example of my own</t>
    </r>
  </si>
  <si>
    <t>Source: Personal files</t>
  </si>
  <si>
    <r>
      <rPr>
        <b/>
        <sz val="12"/>
        <color theme="1"/>
        <rFont val="Arial"/>
        <family val="2"/>
      </rPr>
      <t>massshootings_us_2016_2013</t>
    </r>
    <r>
      <rPr>
        <sz val="12"/>
        <color theme="1"/>
        <rFont val="Arial"/>
        <family val="2"/>
      </rPr>
      <t xml:space="preserve"> stands for </t>
    </r>
    <r>
      <rPr>
        <b/>
        <sz val="12"/>
        <color theme="1"/>
        <rFont val="Arial"/>
        <family val="2"/>
      </rPr>
      <t>Mass Shootings in the US 2016-2013</t>
    </r>
  </si>
  <si>
    <t>Dataset: Contains a list of mass shootings reported in the United States since January 1st, 2013 until June 26, 2016</t>
  </si>
  <si>
    <t>Important: Mass shootings are considered by the Gun Violence Archive incidents in one location with +4 victims injured or killed excluding the perpetrator.</t>
  </si>
  <si>
    <t>Source: Gun Violence Archive from news and public reports. Due to the data recollection system and the lack of official real time records about this across the country, it may not include every single incident.</t>
  </si>
  <si>
    <t>Link: http://www.gunviolencearchive.org/reports/mass-shooting</t>
  </si>
  <si>
    <r>
      <rPr>
        <b/>
        <sz val="12"/>
        <color theme="1"/>
        <rFont val="Arial"/>
        <family val="2"/>
      </rPr>
      <t>killed_2016_2013</t>
    </r>
    <r>
      <rPr>
        <sz val="12"/>
        <color theme="1"/>
        <rFont val="Arial"/>
        <family val="2"/>
      </rPr>
      <t xml:space="preserve"> is a summary of </t>
    </r>
    <r>
      <rPr>
        <b/>
        <sz val="12"/>
        <color theme="1"/>
        <rFont val="Arial"/>
        <family val="2"/>
      </rPr>
      <t>Mass Shootings in the US 2016-2013</t>
    </r>
  </si>
  <si>
    <t>Source: Gun Violence Archive from public reports.</t>
  </si>
  <si>
    <r>
      <rPr>
        <b/>
        <sz val="12"/>
        <color theme="1"/>
        <rFont val="Arial"/>
        <family val="2"/>
      </rPr>
      <t>basic formulas and functions</t>
    </r>
    <r>
      <rPr>
        <sz val="12"/>
        <color theme="1"/>
        <rFont val="Arial"/>
        <family val="2"/>
      </rPr>
      <t xml:space="preserve"> is a list of the most used formulas with examples and results colored in yellow</t>
    </r>
  </si>
  <si>
    <r>
      <rPr>
        <b/>
        <sz val="12"/>
        <color theme="1"/>
        <rFont val="Arial"/>
        <family val="2"/>
      </rPr>
      <t>nra_contributions</t>
    </r>
    <r>
      <rPr>
        <sz val="12"/>
        <color theme="1"/>
        <rFont val="Arial"/>
        <family val="2"/>
      </rPr>
      <t xml:space="preserve"> stands for </t>
    </r>
    <r>
      <rPr>
        <b/>
        <sz val="12"/>
        <color theme="1"/>
        <rFont val="Arial"/>
        <family val="2"/>
      </rPr>
      <t>National Rifle Association Contributions by Party and by Source of Funds 1990-2016</t>
    </r>
  </si>
  <si>
    <t>Source: OpenSecrets.org based on data from the Federal Election Commission</t>
  </si>
  <si>
    <t>Link to source: https://www.opensecrets.org/orgs/totals.php?id=D000000082&amp;cycle=2014</t>
  </si>
  <si>
    <t>How many more or less people where # Killed in 2015 than 2013 and what is that in percentage change.</t>
  </si>
  <si>
    <t>What is the percentage of people # Killed in 2016 of the total 2013 - 2016 period</t>
  </si>
  <si>
    <t>How many more or less people where # Injured in 2015 than 2013 and what is that in percentage change.</t>
  </si>
  <si>
    <t xml:space="preserve">What is the percentage of people # Injured in 2016 of the total 2013 - 2016 period. </t>
  </si>
  <si>
    <t>Mass Shooting Victims in the US</t>
  </si>
  <si>
    <t>year 2016</t>
  </si>
  <si>
    <t>year 2015</t>
  </si>
  <si>
    <t>year 2014</t>
  </si>
  <si>
    <t>year 2013</t>
  </si>
  <si>
    <t>total</t>
  </si>
  <si>
    <t>2015_versus_2013</t>
  </si>
  <si>
    <t>percent_change_2015_versus_2013</t>
  </si>
  <si>
    <t>2016_percentage_of_total</t>
  </si>
  <si>
    <t xml:space="preserve">Freelance Journalist expense report </t>
  </si>
  <si>
    <t>Find how much is each item in dollars by searching todays currency exchange and doing the math</t>
  </si>
  <si>
    <t xml:space="preserve">Find whats the 18% of every item in dollars and get the final price with tax </t>
  </si>
  <si>
    <t>Use absolute cell references with $ sign to do the calculations</t>
  </si>
  <si>
    <t>If you already know functions use use =ROUND to round the decimals to 2</t>
  </si>
  <si>
    <t>date</t>
  </si>
  <si>
    <t>payee</t>
  </si>
  <si>
    <t>item</t>
  </si>
  <si>
    <t>chilean_pesos</t>
  </si>
  <si>
    <t>us_dollars</t>
  </si>
  <si>
    <t>tax_18_percent</t>
  </si>
  <si>
    <t>price_with_tax</t>
  </si>
  <si>
    <t>Wallmart</t>
  </si>
  <si>
    <t>Food (Supermarket)</t>
  </si>
  <si>
    <t>Bookstore "Las Condes"</t>
  </si>
  <si>
    <t xml:space="preserve">Office supplies </t>
  </si>
  <si>
    <t>Restaurant El Ancla</t>
  </si>
  <si>
    <t>Meeting expenses</t>
  </si>
  <si>
    <t>Bar Liguria</t>
  </si>
  <si>
    <t>Trattoria Nona</t>
  </si>
  <si>
    <t>Telefonica Chile</t>
  </si>
  <si>
    <t>Phone (landline)</t>
  </si>
  <si>
    <t>Airbnb</t>
  </si>
  <si>
    <t>Hostelling</t>
  </si>
  <si>
    <t xml:space="preserve">Currency </t>
  </si>
  <si>
    <t>Result</t>
  </si>
  <si>
    <t>Hints</t>
  </si>
  <si>
    <t>One dollar in Chilean pesos</t>
  </si>
  <si>
    <t>Find currency exchange at http://www.xe.com/currencyconverter/convert/?From=USD&amp;To=CLP</t>
  </si>
  <si>
    <t>Currency exchange</t>
  </si>
  <si>
    <r>
      <t xml:space="preserve">Divide 1 dollar by the local currency for a dollar. </t>
    </r>
    <r>
      <rPr>
        <b/>
        <sz val="11"/>
        <rFont val="Arial"/>
        <family val="2"/>
      </rPr>
      <t>To get the US dollar price multiply local currency by currency exchange</t>
    </r>
  </si>
  <si>
    <t>Tax</t>
  </si>
  <si>
    <r>
      <t xml:space="preserve">18% to a decimal&gt; 18% = (18/100) = 0.18. </t>
    </r>
    <r>
      <rPr>
        <b/>
        <sz val="11"/>
        <rFont val="Arial"/>
        <family val="2"/>
      </rPr>
      <t>To get the 18% in currency multiply value by 0.18</t>
    </r>
  </si>
  <si>
    <r>
      <rPr>
        <b/>
        <sz val="11"/>
        <rFont val="Arial"/>
        <family val="2"/>
      </rPr>
      <t>$ Sign Shortcut:</t>
    </r>
    <r>
      <rPr>
        <sz val="11"/>
        <rFont val="Arial"/>
        <family val="2"/>
      </rPr>
      <t xml:space="preserve"> Press Command + t in Mac or F4 in Windows to turn it into an absolute cell reference adding the $ sign. </t>
    </r>
  </si>
  <si>
    <t>BASIC FORMULAS AND FUNCTIONS</t>
  </si>
  <si>
    <t>SUM</t>
  </si>
  <si>
    <t>Formula  = SUM(CELL1+CELL2) or range = SUM(CELL1:CELL4)</t>
  </si>
  <si>
    <t>SUBTRACT</t>
  </si>
  <si>
    <t>Formula  = CELL1-CELL2</t>
  </si>
  <si>
    <t>MULTIPLY</t>
  </si>
  <si>
    <t>Formula  = CELL1*CELL2</t>
  </si>
  <si>
    <t>DIVIDE</t>
  </si>
  <si>
    <t>Formula  = CELL1/CELL2</t>
  </si>
  <si>
    <t>SUM, SUBTRACT, MULTIPLY, DIVIDE</t>
  </si>
  <si>
    <t>Formula  = SUM(CELL1:CELL3)-CELL4*CELL5/CELL6</t>
  </si>
  <si>
    <t>PERCENTAGE</t>
  </si>
  <si>
    <t>Formula  = CELL1/CELL2*100</t>
  </si>
  <si>
    <t xml:space="preserve">PERCENT OF TOTAL </t>
  </si>
  <si>
    <t>PERCENT CHANGE</t>
  </si>
  <si>
    <t>Formula  = (CELL1-CELL2)/CELL2</t>
  </si>
  <si>
    <t>CHEQUEAR ESTO</t>
  </si>
  <si>
    <t>ROUND NUMBERS</t>
  </si>
  <si>
    <t>Formula =ROUND(CELL1, number of digits) or =ROUND(CELL1+CELL2, number of digits). Use 2 for rounding the decimals to 2</t>
  </si>
  <si>
    <t>AVERAGE</t>
  </si>
  <si>
    <t>Formula  = AVERAGE(CELL1:CELL4)</t>
  </si>
  <si>
    <t>MEDIAN</t>
  </si>
  <si>
    <t>Formula  = MEDIAN(CELL1:CELL4)</t>
  </si>
  <si>
    <t>MODE</t>
  </si>
  <si>
    <t>Formula  = MODE(CELL1:CELL4)</t>
  </si>
  <si>
    <t>NO MODE (NO REPEATED VALUE)</t>
  </si>
  <si>
    <t>YES MODE (ONE REPEATED VALUE)</t>
  </si>
  <si>
    <t>MAXIMUM VALUE</t>
  </si>
  <si>
    <t>Formula  = MAX(CELL1:CELL4)</t>
  </si>
  <si>
    <t>MINIMU VALUE</t>
  </si>
  <si>
    <t>Formula  = MIN(CELL1:CELL4)</t>
  </si>
  <si>
    <t>SMALLEST VALUE</t>
  </si>
  <si>
    <t>Formula  =SMALL(CELL1:CELL4,2)</t>
  </si>
  <si>
    <t>LARGEST VALUE</t>
  </si>
  <si>
    <t>Formula  =LARGE(CELL1:CELL4,2)</t>
  </si>
  <si>
    <t>COUNT</t>
  </si>
  <si>
    <t>Formula = COUNT(CELL1:CELL4)</t>
  </si>
  <si>
    <t>text</t>
  </si>
  <si>
    <t>COUNTBLANK</t>
  </si>
  <si>
    <t>Formula =COUNTBLANK(CELL1:CELL4)</t>
  </si>
  <si>
    <t>COUNTA</t>
  </si>
  <si>
    <t>Formula: = COUNTA(CELL1:CELL4)</t>
  </si>
  <si>
    <t>%^2</t>
  </si>
  <si>
    <t>LEN</t>
  </si>
  <si>
    <t>Formula =LEN(CELL1)</t>
  </si>
  <si>
    <t>12345 6789</t>
  </si>
  <si>
    <t>1234u483u1</t>
  </si>
  <si>
    <t>TRIM</t>
  </si>
  <si>
    <t>Formula: =TRIM(CELL1)</t>
  </si>
  <si>
    <t xml:space="preserve">   John Doe</t>
  </si>
  <si>
    <t>John              Doe</t>
  </si>
  <si>
    <t>CLEAN</t>
  </si>
  <si>
    <t>Formula: =CLEAN(text) or =CLEAN(CELL1)</t>
  </si>
  <si>
    <t xml:space="preserve">John Doe                                     went                     Far                                                home    </t>
  </si>
  <si>
    <t>CLEAN and TRIM</t>
  </si>
  <si>
    <t>Formula: =CLEAN(TRIM(CELL1))</t>
  </si>
  <si>
    <t>SUBSTITUTE</t>
  </si>
  <si>
    <t>Formula: =SUBSTITUTE(Cell1,“this ugly character”,“this beautiful character”)</t>
  </si>
  <si>
    <t>219, W 40 St, floor 3, New York, NY</t>
  </si>
  <si>
    <t>SUBSTITUTE USING CHAR</t>
  </si>
  <si>
    <t>Formula: =SUBSTITUTE(Cell1,CHAR(34),"")</t>
  </si>
  <si>
    <t>"219, W 40 St, floor 3, New York, NY"</t>
  </si>
  <si>
    <t>CHAR</t>
  </si>
  <si>
    <t>Formula: =CHAR(number) or =CHAR(CELL1)</t>
  </si>
  <si>
    <t>CODE</t>
  </si>
  <si>
    <t>Formula: =CODE("character") or =CODE(CELL1)</t>
  </si>
  <si>
    <t>@</t>
  </si>
  <si>
    <t>EXACT</t>
  </si>
  <si>
    <t>Formula = EXACT(CELL1, CELL2)</t>
  </si>
  <si>
    <t>2039x93</t>
  </si>
  <si>
    <t>2039x</t>
  </si>
  <si>
    <t>Jhon Doe</t>
  </si>
  <si>
    <t>John Doe</t>
  </si>
  <si>
    <t>IF STATEMENTS</t>
  </si>
  <si>
    <t xml:space="preserve">Formula = IF(CELL1&gt;1000, “High”) = IF(CELL1&lt;500, “Low”) </t>
  </si>
  <si>
    <t>DATE FORMULAS</t>
  </si>
  <si>
    <t>year</t>
  </si>
  <si>
    <t>month</t>
  </si>
  <si>
    <t>day</t>
  </si>
  <si>
    <t>result</t>
  </si>
  <si>
    <t>Formula join dates when year, month, day are in different cells is =DATE(CELL1, CELL 2, CELL 3)</t>
  </si>
  <si>
    <t>Formula to get month name from date TEXT(date CELL,"mmmm")</t>
  </si>
  <si>
    <t>Formula to get day name from date is TEXT(date CELL, "dddd")</t>
  </si>
  <si>
    <t>Formula to get year from date is TEXT(date CELL,"yyyy")</t>
  </si>
  <si>
    <t>day of the week</t>
  </si>
  <si>
    <t>Formula to get month from date is =MONTH(CELL 1)</t>
  </si>
  <si>
    <t>Formula to get day from date is =DAY(CELL 1)</t>
  </si>
  <si>
    <t>Formula to get year from date is =YEAR(CELL1)</t>
  </si>
  <si>
    <t>Formula to get the day of the week for a date is =WEEKDAY(CELL1)</t>
  </si>
  <si>
    <t>For Weekday&gt; if you specify a value 1 =WEEKDAY(CELL1,1) the weekdays will be counted from Sunday to Saturday</t>
  </si>
  <si>
    <t>For Weekday&gt; if you specify a value 2 =WEEKDAY(CELL1,2) the weekdays will be counted from Monday to Sunday</t>
  </si>
  <si>
    <t>CONVERT TEXT DATE TO DATE USING LEFT, MID, RIGHT</t>
  </si>
  <si>
    <t>date in correct date format</t>
  </si>
  <si>
    <t xml:space="preserve">Use string functions to convert data stored as text into date format: Year =left(a2, 4) Then Month =mid(a2, 5, 2) Then Day =right(a2, 2). Then use =DATE(CELL1,CELL2,CELL3). </t>
  </si>
  <si>
    <t>20160315</t>
  </si>
  <si>
    <t xml:space="preserve">  
</t>
  </si>
  <si>
    <t>CONVERT TEXT DATE USING DATEVALUE</t>
  </si>
  <si>
    <t>When a date like 3/15/16 is stored as text you can use =DATEVALUE(CELL1) to turn it into a proper date. If it returns a number like 42444 it means that cell is formatted as a number not a date. Select the Cell, go to Format&gt;Cell and change for Date Format.</t>
  </si>
  <si>
    <t>result as a number</t>
  </si>
  <si>
    <t>result as a date after formatting cell to date</t>
  </si>
  <si>
    <t>3/15/16</t>
  </si>
  <si>
    <t>CONCATENATE</t>
  </si>
  <si>
    <t xml:space="preserve">Formula =CONCATENATE(text, text, text). You can also use " " as separators to group Cells like this =CONCATENATE(Cell1, " ", Cell2, " ", Cell3, " ", Cell4) </t>
  </si>
  <si>
    <t>219 W 40 Street</t>
  </si>
  <si>
    <t>NY</t>
  </si>
  <si>
    <t>Peter</t>
  </si>
  <si>
    <t>J.</t>
  </si>
  <si>
    <t>Jones</t>
  </si>
  <si>
    <t>TEXT TO COLUMNS</t>
  </si>
  <si>
    <t>219 W 40 Street, New York, NY, 10018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</si>
</sst>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6">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2"/>
      <color rgb="FF000000"/>
      <name val="Calibri"/>
      <family val="2"/>
      <scheme val="minor"/>
    </font>
    <font>
      <b/>
      <sz val="11"/>
      <color theme="1"/>
      <name val="Calibri"/>
      <family val="2"/>
      <scheme val="minor"/>
    </font>
    <font>
      <sz val="11"/>
      <color theme="1"/>
      <name val="Calibri"/>
      <family val="2"/>
      <scheme val="minor"/>
    </font>
    <font>
      <sz val="11"/>
      <color theme="1"/>
      <name val="LinLibertine"/>
    </font>
    <font>
      <b/>
      <sz val="11"/>
      <color rgb="FF000000"/>
      <name val="Calibri"/>
      <family val="2"/>
      <scheme val="minor"/>
    </font>
    <font>
      <sz val="11"/>
      <color rgb="FF000000"/>
      <name val="Calibri"/>
      <family val="2"/>
      <scheme val="minor"/>
    </font>
    <font>
      <b/>
      <sz val="11"/>
      <name val="Calibri"/>
      <family val="2"/>
      <scheme val="minor"/>
    </font>
    <font>
      <sz val="11"/>
      <name val="Arial"/>
      <family val="2"/>
    </font>
    <font>
      <b/>
      <sz val="11"/>
      <name val="Arial"/>
      <family val="2"/>
    </font>
    <font>
      <b/>
      <i/>
      <sz val="11"/>
      <name val="Arial"/>
      <family val="2"/>
    </font>
    <font>
      <u/>
      <sz val="11"/>
      <color rgb="FF0000D4"/>
      <name val="Arial"/>
      <family val="2"/>
    </font>
    <font>
      <sz val="10"/>
      <color rgb="FF000099"/>
      <name val="Times New Roman"/>
      <family val="1"/>
    </font>
    <font>
      <sz val="11"/>
      <color rgb="FF444444"/>
      <name val="Arial"/>
      <family val="2"/>
    </font>
    <font>
      <sz val="12"/>
      <color theme="1"/>
      <name val="Arial"/>
      <family val="2"/>
    </font>
    <font>
      <b/>
      <sz val="12"/>
      <color theme="1"/>
      <name val="Arial"/>
      <family val="2"/>
    </font>
    <font>
      <sz val="12"/>
      <color rgb="FF000000"/>
      <name val="Arial"/>
      <family val="2"/>
    </font>
    <font>
      <sz val="10"/>
      <color rgb="FF363636"/>
      <name val="Helvetica Neue"/>
      <family val="2"/>
    </font>
    <font>
      <sz val="19.2"/>
      <color rgb="FF393939"/>
      <name val="Tahoma"/>
      <family val="2"/>
    </font>
    <font>
      <sz val="19.2"/>
      <color rgb="FF2F2F2F"/>
      <name val="Helvetica Neue"/>
      <family val="2"/>
    </font>
    <font>
      <sz val="20"/>
      <color rgb="FF333333"/>
      <name val="Calibri"/>
      <family val="2"/>
    </font>
    <font>
      <sz val="12"/>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00"/>
        <bgColor rgb="FF000000"/>
      </patternFill>
    </fill>
  </fills>
  <borders count="1">
    <border>
      <left/>
      <right/>
      <top/>
      <bottom/>
      <diagonal/>
    </border>
  </borders>
  <cellStyleXfs count="2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5">
    <xf numFmtId="0" fontId="0" fillId="0" borderId="0" xfId="0"/>
    <xf numFmtId="0" fontId="1" fillId="0" borderId="0" xfId="0" applyFont="1"/>
    <xf numFmtId="0" fontId="4" fillId="0" borderId="0" xfId="0" applyFont="1"/>
    <xf numFmtId="0" fontId="5" fillId="0" borderId="0" xfId="0" applyFont="1"/>
    <xf numFmtId="0" fontId="6" fillId="0" borderId="0" xfId="0" applyFont="1"/>
    <xf numFmtId="0" fontId="7" fillId="0" borderId="0" xfId="0" applyFont="1"/>
    <xf numFmtId="0" fontId="6" fillId="0" borderId="0" xfId="0" applyFont="1" applyAlignment="1">
      <alignment wrapText="1"/>
    </xf>
    <xf numFmtId="0" fontId="8" fillId="0" borderId="0" xfId="0" applyFont="1"/>
    <xf numFmtId="49" fontId="7" fillId="0" borderId="0" xfId="0" applyNumberFormat="1" applyFont="1"/>
    <xf numFmtId="0" fontId="9" fillId="0" borderId="0" xfId="0" applyFont="1"/>
    <xf numFmtId="0" fontId="10" fillId="0" borderId="0" xfId="0" applyFont="1"/>
    <xf numFmtId="0" fontId="6" fillId="2" borderId="0" xfId="0" applyFont="1" applyFill="1"/>
    <xf numFmtId="0" fontId="10" fillId="0" borderId="0" xfId="0" applyFont="1" applyAlignment="1">
      <alignment vertical="center"/>
    </xf>
    <xf numFmtId="0" fontId="7" fillId="2" borderId="0" xfId="0" applyFont="1" applyFill="1"/>
    <xf numFmtId="0" fontId="6" fillId="0" borderId="0" xfId="0" applyFont="1" applyAlignment="1">
      <alignment vertical="center"/>
    </xf>
    <xf numFmtId="0" fontId="7" fillId="0" borderId="0" xfId="0" applyFont="1" applyAlignment="1">
      <alignment vertical="center"/>
    </xf>
    <xf numFmtId="0" fontId="11" fillId="2" borderId="0" xfId="0" applyFont="1" applyFill="1"/>
    <xf numFmtId="14" fontId="9" fillId="3" borderId="0" xfId="0" applyNumberFormat="1" applyFont="1" applyFill="1"/>
    <xf numFmtId="14" fontId="10" fillId="0" borderId="0" xfId="0" applyNumberFormat="1" applyFont="1"/>
    <xf numFmtId="0" fontId="9" fillId="3" borderId="0" xfId="0" applyFont="1" applyFill="1"/>
    <xf numFmtId="0" fontId="9" fillId="2" borderId="0" xfId="0" applyFont="1" applyFill="1"/>
    <xf numFmtId="14" fontId="6" fillId="2" borderId="0" xfId="0" applyNumberFormat="1" applyFont="1" applyFill="1"/>
    <xf numFmtId="0" fontId="7" fillId="0" borderId="0" xfId="0" applyFont="1" applyAlignment="1">
      <alignment wrapText="1"/>
    </xf>
    <xf numFmtId="49" fontId="6" fillId="0" borderId="0" xfId="0" applyNumberFormat="1" applyFont="1"/>
    <xf numFmtId="0" fontId="12" fillId="0" borderId="0" xfId="0" applyFont="1"/>
    <xf numFmtId="0" fontId="14" fillId="0" borderId="0" xfId="0" applyFont="1"/>
    <xf numFmtId="0" fontId="2" fillId="0" borderId="0" xfId="1" applyBorder="1"/>
    <xf numFmtId="0" fontId="15" fillId="0" borderId="0" xfId="0" applyFont="1"/>
    <xf numFmtId="0" fontId="16" fillId="0" borderId="0" xfId="0" applyFont="1" applyAlignment="1">
      <alignment horizontal="left" vertical="center" indent="2"/>
    </xf>
    <xf numFmtId="0" fontId="13" fillId="0" borderId="0" xfId="0" applyFont="1"/>
    <xf numFmtId="0" fontId="13" fillId="0" borderId="0" xfId="0" applyFont="1" applyAlignment="1">
      <alignment horizontal="center"/>
    </xf>
    <xf numFmtId="164" fontId="12" fillId="0" borderId="0" xfId="0" applyNumberFormat="1" applyFont="1" applyAlignment="1">
      <alignment horizontal="left"/>
    </xf>
    <xf numFmtId="0" fontId="17" fillId="0" borderId="0" xfId="0" applyFont="1" applyAlignment="1">
      <alignment horizontal="left"/>
    </xf>
    <xf numFmtId="1" fontId="0" fillId="0" borderId="0" xfId="0" applyNumberFormat="1"/>
    <xf numFmtId="0" fontId="18" fillId="0" borderId="0" xfId="0" applyFont="1"/>
    <xf numFmtId="0" fontId="1" fillId="2" borderId="0" xfId="0" applyFont="1" applyFill="1"/>
    <xf numFmtId="0" fontId="0" fillId="2" borderId="0" xfId="0" applyFill="1"/>
    <xf numFmtId="14" fontId="5" fillId="0" borderId="0" xfId="0" applyNumberFormat="1" applyFont="1"/>
    <xf numFmtId="14" fontId="4" fillId="0" borderId="0" xfId="0" applyNumberFormat="1" applyFont="1"/>
    <xf numFmtId="0" fontId="19" fillId="2" borderId="0" xfId="0" applyFont="1" applyFill="1"/>
    <xf numFmtId="0" fontId="18" fillId="2" borderId="0" xfId="0" applyFont="1" applyFill="1" applyAlignment="1">
      <alignment wrapText="1"/>
    </xf>
    <xf numFmtId="0" fontId="18" fillId="2" borderId="0" xfId="0" applyFont="1" applyFill="1"/>
    <xf numFmtId="0" fontId="20" fillId="2" borderId="0" xfId="0" applyFont="1" applyFill="1"/>
    <xf numFmtId="9" fontId="0" fillId="0" borderId="0" xfId="0" applyNumberFormat="1"/>
    <xf numFmtId="10" fontId="0" fillId="0" borderId="0" xfId="0" applyNumberFormat="1"/>
    <xf numFmtId="0" fontId="19" fillId="0" borderId="0" xfId="0" applyFont="1"/>
    <xf numFmtId="14" fontId="6" fillId="0" borderId="0" xfId="0" applyNumberFormat="1" applyFont="1"/>
    <xf numFmtId="4" fontId="0" fillId="0" borderId="0" xfId="0" applyNumberFormat="1"/>
    <xf numFmtId="1" fontId="12" fillId="0" borderId="0" xfId="0" applyNumberFormat="1" applyFont="1"/>
    <xf numFmtId="1" fontId="13" fillId="0" borderId="0" xfId="0" applyNumberFormat="1" applyFont="1"/>
    <xf numFmtId="0" fontId="13" fillId="2" borderId="0" xfId="0" applyFont="1" applyFill="1"/>
    <xf numFmtId="0" fontId="12" fillId="2" borderId="0" xfId="0" applyFont="1" applyFill="1"/>
    <xf numFmtId="0" fontId="13" fillId="2" borderId="0" xfId="0" applyFont="1" applyFill="1" applyAlignment="1">
      <alignment horizontal="center"/>
    </xf>
    <xf numFmtId="0" fontId="5" fillId="3" borderId="0" xfId="0" applyFont="1" applyFill="1"/>
    <xf numFmtId="0" fontId="4" fillId="3" borderId="0" xfId="0" applyFont="1" applyFill="1"/>
    <xf numFmtId="0" fontId="12" fillId="2" borderId="0" xfId="0" applyFont="1" applyFill="1" applyAlignment="1">
      <alignment horizontal="center"/>
    </xf>
    <xf numFmtId="49" fontId="4" fillId="0" borderId="0" xfId="0" applyNumberFormat="1" applyFont="1"/>
    <xf numFmtId="0" fontId="21" fillId="0" borderId="0" xfId="0" applyFont="1"/>
    <xf numFmtId="0" fontId="23" fillId="0" borderId="0" xfId="0" applyFont="1"/>
    <xf numFmtId="0" fontId="22" fillId="2" borderId="0" xfId="0" applyFont="1" applyFill="1"/>
    <xf numFmtId="0" fontId="7" fillId="0" borderId="0" xfId="0" applyFont="1" applyAlignment="1">
      <alignment horizontal="left" wrapText="1" indent="1"/>
    </xf>
    <xf numFmtId="0" fontId="24" fillId="0" borderId="0" xfId="0" applyFont="1"/>
    <xf numFmtId="9" fontId="4" fillId="0" borderId="0" xfId="0" applyNumberFormat="1" applyFont="1"/>
    <xf numFmtId="0" fontId="0" fillId="0" borderId="0" xfId="0" applyAlignment="1"/>
    <xf numFmtId="0" fontId="25" fillId="0" borderId="0" xfId="0" applyFont="1"/>
  </cellXfs>
  <cellStyles count="216">
    <cellStyle name="Followed Hyperlink" xfId="101" builtinId="9" hidden="1"/>
    <cellStyle name="Followed Hyperlink" xfId="105" builtinId="9" hidden="1"/>
    <cellStyle name="Followed Hyperlink" xfId="109" builtinId="9" hidden="1"/>
    <cellStyle name="Followed Hyperlink" xfId="113" builtinId="9" hidden="1"/>
    <cellStyle name="Followed Hyperlink" xfId="117" builtinId="9" hidden="1"/>
    <cellStyle name="Followed Hyperlink" xfId="121" builtinId="9" hidden="1"/>
    <cellStyle name="Followed Hyperlink" xfId="125" builtinId="9" hidden="1"/>
    <cellStyle name="Followed Hyperlink" xfId="129" builtinId="9" hidden="1"/>
    <cellStyle name="Followed Hyperlink" xfId="133" builtinId="9" hidden="1"/>
    <cellStyle name="Followed Hyperlink" xfId="137" builtinId="9" hidden="1"/>
    <cellStyle name="Followed Hyperlink" xfId="141" builtinId="9" hidden="1"/>
    <cellStyle name="Followed Hyperlink" xfId="145" builtinId="9" hidden="1"/>
    <cellStyle name="Followed Hyperlink" xfId="149" builtinId="9" hidden="1"/>
    <cellStyle name="Followed Hyperlink" xfId="153" builtinId="9" hidden="1"/>
    <cellStyle name="Followed Hyperlink" xfId="157" builtinId="9" hidden="1"/>
    <cellStyle name="Followed Hyperlink" xfId="161" builtinId="9" hidden="1"/>
    <cellStyle name="Followed Hyperlink" xfId="165" builtinId="9" hidden="1"/>
    <cellStyle name="Followed Hyperlink" xfId="169" builtinId="9" hidden="1"/>
    <cellStyle name="Followed Hyperlink" xfId="173" builtinId="9" hidden="1"/>
    <cellStyle name="Followed Hyperlink" xfId="177" builtinId="9" hidden="1"/>
    <cellStyle name="Followed Hyperlink" xfId="181" builtinId="9" hidden="1"/>
    <cellStyle name="Followed Hyperlink" xfId="185" builtinId="9" hidden="1"/>
    <cellStyle name="Followed Hyperlink" xfId="189" builtinId="9" hidden="1"/>
    <cellStyle name="Followed Hyperlink" xfId="193" builtinId="9" hidden="1"/>
    <cellStyle name="Followed Hyperlink" xfId="197" builtinId="9" hidden="1"/>
    <cellStyle name="Followed Hyperlink" xfId="201" builtinId="9" hidden="1"/>
    <cellStyle name="Followed Hyperlink" xfId="205" builtinId="9" hidden="1"/>
    <cellStyle name="Followed Hyperlink" xfId="209" builtinId="9" hidden="1"/>
    <cellStyle name="Followed Hyperlink" xfId="213" builtinId="9" hidden="1"/>
    <cellStyle name="Followed Hyperlink" xfId="214" builtinId="9" hidden="1"/>
    <cellStyle name="Followed Hyperlink" xfId="210" builtinId="9" hidden="1"/>
    <cellStyle name="Followed Hyperlink" xfId="206" builtinId="9" hidden="1"/>
    <cellStyle name="Followed Hyperlink" xfId="202" builtinId="9" hidden="1"/>
    <cellStyle name="Followed Hyperlink" xfId="198" builtinId="9" hidden="1"/>
    <cellStyle name="Followed Hyperlink" xfId="194" builtinId="9" hidden="1"/>
    <cellStyle name="Followed Hyperlink" xfId="190" builtinId="9" hidden="1"/>
    <cellStyle name="Followed Hyperlink" xfId="186" builtinId="9" hidden="1"/>
    <cellStyle name="Followed Hyperlink" xfId="182" builtinId="9" hidden="1"/>
    <cellStyle name="Followed Hyperlink" xfId="178" builtinId="9" hidden="1"/>
    <cellStyle name="Followed Hyperlink" xfId="174" builtinId="9" hidden="1"/>
    <cellStyle name="Followed Hyperlink" xfId="170" builtinId="9" hidden="1"/>
    <cellStyle name="Followed Hyperlink" xfId="166" builtinId="9" hidden="1"/>
    <cellStyle name="Followed Hyperlink" xfId="162" builtinId="9" hidden="1"/>
    <cellStyle name="Followed Hyperlink" xfId="158" builtinId="9" hidden="1"/>
    <cellStyle name="Followed Hyperlink" xfId="154" builtinId="9" hidden="1"/>
    <cellStyle name="Followed Hyperlink" xfId="150" builtinId="9" hidden="1"/>
    <cellStyle name="Followed Hyperlink" xfId="146" builtinId="9" hidden="1"/>
    <cellStyle name="Followed Hyperlink" xfId="142" builtinId="9" hidden="1"/>
    <cellStyle name="Followed Hyperlink" xfId="138" builtinId="9" hidden="1"/>
    <cellStyle name="Followed Hyperlink" xfId="134" builtinId="9" hidden="1"/>
    <cellStyle name="Followed Hyperlink" xfId="130" builtinId="9" hidden="1"/>
    <cellStyle name="Followed Hyperlink" xfId="126" builtinId="9" hidden="1"/>
    <cellStyle name="Followed Hyperlink" xfId="122" builtinId="9" hidden="1"/>
    <cellStyle name="Followed Hyperlink" xfId="118" builtinId="9" hidden="1"/>
    <cellStyle name="Followed Hyperlink" xfId="114" builtinId="9" hidden="1"/>
    <cellStyle name="Followed Hyperlink" xfId="110" builtinId="9" hidden="1"/>
    <cellStyle name="Followed Hyperlink" xfId="106" builtinId="9" hidden="1"/>
    <cellStyle name="Followed Hyperlink" xfId="102" builtinId="9" hidden="1"/>
    <cellStyle name="Followed Hyperlink" xfId="98" builtinId="9" hidden="1"/>
    <cellStyle name="Followed Hyperlink" xfId="94" builtinId="9" hidden="1"/>
    <cellStyle name="Followed Hyperlink" xfId="90" builtinId="9" hidden="1"/>
    <cellStyle name="Followed Hyperlink" xfId="86" builtinId="9" hidden="1"/>
    <cellStyle name="Followed Hyperlink" xfId="82" builtinId="9" hidden="1"/>
    <cellStyle name="Followed Hyperlink" xfId="78" builtinId="9" hidden="1"/>
    <cellStyle name="Followed Hyperlink" xfId="74" builtinId="9" hidden="1"/>
    <cellStyle name="Followed Hyperlink" xfId="70" builtinId="9" hidden="1"/>
    <cellStyle name="Followed Hyperlink" xfId="66" builtinId="9" hidden="1"/>
    <cellStyle name="Followed Hyperlink" xfId="62" builtinId="9" hidden="1"/>
    <cellStyle name="Followed Hyperlink" xfId="58" builtinId="9" hidden="1"/>
    <cellStyle name="Followed Hyperlink" xfId="54" builtinId="9" hidden="1"/>
    <cellStyle name="Followed Hyperlink" xfId="50" builtinId="9" hidden="1"/>
    <cellStyle name="Followed Hyperlink" xfId="46" builtinId="9" hidden="1"/>
    <cellStyle name="Followed Hyperlink" xfId="42" builtinId="9" hidden="1"/>
    <cellStyle name="Followed Hyperlink" xfId="38" builtinId="9" hidden="1"/>
    <cellStyle name="Followed Hyperlink" xfId="34" builtinId="9" hidden="1"/>
    <cellStyle name="Followed Hyperlink" xfId="14" builtinId="9" hidden="1"/>
    <cellStyle name="Followed Hyperlink" xfId="17" builtinId="9" hidden="1"/>
    <cellStyle name="Followed Hyperlink" xfId="19" builtinId="9" hidden="1"/>
    <cellStyle name="Followed Hyperlink" xfId="22" builtinId="9" hidden="1"/>
    <cellStyle name="Followed Hyperlink" xfId="25" builtinId="9" hidden="1"/>
    <cellStyle name="Followed Hyperlink" xfId="27" builtinId="9" hidden="1"/>
    <cellStyle name="Followed Hyperlink" xfId="30" builtinId="9" hidden="1"/>
    <cellStyle name="Followed Hyperlink" xfId="33" builtinId="9" hidden="1"/>
    <cellStyle name="Followed Hyperlink" xfId="28" builtinId="9" hidden="1"/>
    <cellStyle name="Followed Hyperlink" xfId="20" builtinId="9" hidden="1"/>
    <cellStyle name="Followed Hyperlink" xfId="12" builtinId="9" hidden="1"/>
    <cellStyle name="Followed Hyperlink" xfId="7" builtinId="9" hidden="1"/>
    <cellStyle name="Followed Hyperlink" xfId="10" builtinId="9" hidden="1"/>
    <cellStyle name="Followed Hyperlink" xfId="8" builtinId="9" hidden="1"/>
    <cellStyle name="Followed Hyperlink" xfId="5" builtinId="9" hidden="1"/>
    <cellStyle name="Followed Hyperlink" xfId="2" builtinId="9" hidden="1"/>
    <cellStyle name="Followed Hyperlink" xfId="3" builtinId="9" hidden="1"/>
    <cellStyle name="Followed Hyperlink" xfId="4" builtinId="9" hidden="1"/>
    <cellStyle name="Followed Hyperlink" xfId="11" builtinId="9" hidden="1"/>
    <cellStyle name="Followed Hyperlink" xfId="9" builtinId="9" hidden="1"/>
    <cellStyle name="Followed Hyperlink" xfId="6" builtinId="9" hidden="1"/>
    <cellStyle name="Followed Hyperlink" xfId="16" builtinId="9" hidden="1"/>
    <cellStyle name="Followed Hyperlink" xfId="24" builtinId="9" hidden="1"/>
    <cellStyle name="Followed Hyperlink" xfId="32" builtinId="9" hidden="1"/>
    <cellStyle name="Followed Hyperlink" xfId="31" builtinId="9" hidden="1"/>
    <cellStyle name="Followed Hyperlink" xfId="29" builtinId="9" hidden="1"/>
    <cellStyle name="Followed Hyperlink" xfId="26" builtinId="9" hidden="1"/>
    <cellStyle name="Followed Hyperlink" xfId="23" builtinId="9" hidden="1"/>
    <cellStyle name="Followed Hyperlink" xfId="21" builtinId="9" hidden="1"/>
    <cellStyle name="Followed Hyperlink" xfId="18" builtinId="9" hidden="1"/>
    <cellStyle name="Followed Hyperlink" xfId="15" builtinId="9" hidden="1"/>
    <cellStyle name="Followed Hyperlink" xfId="13" builtinId="9" hidden="1"/>
    <cellStyle name="Followed Hyperlink" xfId="36" builtinId="9" hidden="1"/>
    <cellStyle name="Followed Hyperlink" xfId="40" builtinId="9" hidden="1"/>
    <cellStyle name="Followed Hyperlink" xfId="44" builtinId="9" hidden="1"/>
    <cellStyle name="Followed Hyperlink" xfId="48" builtinId="9" hidden="1"/>
    <cellStyle name="Followed Hyperlink" xfId="52" builtinId="9" hidden="1"/>
    <cellStyle name="Followed Hyperlink" xfId="56" builtinId="9" hidden="1"/>
    <cellStyle name="Followed Hyperlink" xfId="60" builtinId="9" hidden="1"/>
    <cellStyle name="Followed Hyperlink" xfId="64" builtinId="9" hidden="1"/>
    <cellStyle name="Followed Hyperlink" xfId="68" builtinId="9" hidden="1"/>
    <cellStyle name="Followed Hyperlink" xfId="72" builtinId="9" hidden="1"/>
    <cellStyle name="Followed Hyperlink" xfId="76" builtinId="9" hidden="1"/>
    <cellStyle name="Followed Hyperlink" xfId="80" builtinId="9" hidden="1"/>
    <cellStyle name="Followed Hyperlink" xfId="84" builtinId="9" hidden="1"/>
    <cellStyle name="Followed Hyperlink" xfId="88" builtinId="9" hidden="1"/>
    <cellStyle name="Followed Hyperlink" xfId="92" builtinId="9" hidden="1"/>
    <cellStyle name="Followed Hyperlink" xfId="96" builtinId="9" hidden="1"/>
    <cellStyle name="Followed Hyperlink" xfId="100" builtinId="9" hidden="1"/>
    <cellStyle name="Followed Hyperlink" xfId="104" builtinId="9" hidden="1"/>
    <cellStyle name="Followed Hyperlink" xfId="108" builtinId="9" hidden="1"/>
    <cellStyle name="Followed Hyperlink" xfId="112" builtinId="9" hidden="1"/>
    <cellStyle name="Followed Hyperlink" xfId="116" builtinId="9" hidden="1"/>
    <cellStyle name="Followed Hyperlink" xfId="120" builtinId="9" hidden="1"/>
    <cellStyle name="Followed Hyperlink" xfId="124" builtinId="9" hidden="1"/>
    <cellStyle name="Followed Hyperlink" xfId="128" builtinId="9" hidden="1"/>
    <cellStyle name="Followed Hyperlink" xfId="132" builtinId="9" hidden="1"/>
    <cellStyle name="Followed Hyperlink" xfId="136" builtinId="9" hidden="1"/>
    <cellStyle name="Followed Hyperlink" xfId="140" builtinId="9" hidden="1"/>
    <cellStyle name="Followed Hyperlink" xfId="144" builtinId="9" hidden="1"/>
    <cellStyle name="Followed Hyperlink" xfId="148" builtinId="9" hidden="1"/>
    <cellStyle name="Followed Hyperlink" xfId="152" builtinId="9" hidden="1"/>
    <cellStyle name="Followed Hyperlink" xfId="156" builtinId="9" hidden="1"/>
    <cellStyle name="Followed Hyperlink" xfId="160" builtinId="9" hidden="1"/>
    <cellStyle name="Followed Hyperlink" xfId="164" builtinId="9" hidden="1"/>
    <cellStyle name="Followed Hyperlink" xfId="168" builtinId="9" hidden="1"/>
    <cellStyle name="Followed Hyperlink" xfId="172" builtinId="9" hidden="1"/>
    <cellStyle name="Followed Hyperlink" xfId="176" builtinId="9" hidden="1"/>
    <cellStyle name="Followed Hyperlink" xfId="180" builtinId="9" hidden="1"/>
    <cellStyle name="Followed Hyperlink" xfId="184" builtinId="9" hidden="1"/>
    <cellStyle name="Followed Hyperlink" xfId="188" builtinId="9" hidden="1"/>
    <cellStyle name="Followed Hyperlink" xfId="192" builtinId="9" hidden="1"/>
    <cellStyle name="Followed Hyperlink" xfId="196" builtinId="9" hidden="1"/>
    <cellStyle name="Followed Hyperlink" xfId="200" builtinId="9" hidden="1"/>
    <cellStyle name="Followed Hyperlink" xfId="204" builtinId="9" hidden="1"/>
    <cellStyle name="Followed Hyperlink" xfId="208" builtinId="9" hidden="1"/>
    <cellStyle name="Followed Hyperlink" xfId="212" builtinId="9" hidden="1"/>
    <cellStyle name="Followed Hyperlink" xfId="215" builtinId="9" hidden="1"/>
    <cellStyle name="Followed Hyperlink" xfId="211" builtinId="9" hidden="1"/>
    <cellStyle name="Followed Hyperlink" xfId="207" builtinId="9" hidden="1"/>
    <cellStyle name="Followed Hyperlink" xfId="203" builtinId="9" hidden="1"/>
    <cellStyle name="Followed Hyperlink" xfId="199" builtinId="9" hidden="1"/>
    <cellStyle name="Followed Hyperlink" xfId="195" builtinId="9" hidden="1"/>
    <cellStyle name="Followed Hyperlink" xfId="191" builtinId="9" hidden="1"/>
    <cellStyle name="Followed Hyperlink" xfId="187" builtinId="9" hidden="1"/>
    <cellStyle name="Followed Hyperlink" xfId="183" builtinId="9" hidden="1"/>
    <cellStyle name="Followed Hyperlink" xfId="179" builtinId="9" hidden="1"/>
    <cellStyle name="Followed Hyperlink" xfId="175" builtinId="9" hidden="1"/>
    <cellStyle name="Followed Hyperlink" xfId="171" builtinId="9" hidden="1"/>
    <cellStyle name="Followed Hyperlink" xfId="167" builtinId="9" hidden="1"/>
    <cellStyle name="Followed Hyperlink" xfId="163" builtinId="9" hidden="1"/>
    <cellStyle name="Followed Hyperlink" xfId="159" builtinId="9" hidden="1"/>
    <cellStyle name="Followed Hyperlink" xfId="155" builtinId="9" hidden="1"/>
    <cellStyle name="Followed Hyperlink" xfId="151" builtinId="9" hidden="1"/>
    <cellStyle name="Followed Hyperlink" xfId="147" builtinId="9" hidden="1"/>
    <cellStyle name="Followed Hyperlink" xfId="143" builtinId="9" hidden="1"/>
    <cellStyle name="Followed Hyperlink" xfId="139" builtinId="9" hidden="1"/>
    <cellStyle name="Followed Hyperlink" xfId="135" builtinId="9" hidden="1"/>
    <cellStyle name="Followed Hyperlink" xfId="131" builtinId="9" hidden="1"/>
    <cellStyle name="Followed Hyperlink" xfId="127" builtinId="9" hidden="1"/>
    <cellStyle name="Followed Hyperlink" xfId="123" builtinId="9" hidden="1"/>
    <cellStyle name="Followed Hyperlink" xfId="119" builtinId="9" hidden="1"/>
    <cellStyle name="Followed Hyperlink" xfId="115" builtinId="9" hidden="1"/>
    <cellStyle name="Followed Hyperlink" xfId="111" builtinId="9" hidden="1"/>
    <cellStyle name="Followed Hyperlink" xfId="107" builtinId="9" hidden="1"/>
    <cellStyle name="Followed Hyperlink" xfId="103" builtinId="9" hidden="1"/>
    <cellStyle name="Followed Hyperlink" xfId="99"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9" builtinId="9" hidden="1"/>
    <cellStyle name="Followed Hyperlink" xfId="91" builtinId="9" hidden="1"/>
    <cellStyle name="Followed Hyperlink" xfId="93" builtinId="9" hidden="1"/>
    <cellStyle name="Followed Hyperlink" xfId="97" builtinId="9" hidden="1"/>
    <cellStyle name="Followed Hyperlink" xfId="95" builtinId="9" hidden="1"/>
    <cellStyle name="Followed Hyperlink" xfId="87" builtinId="9" hidden="1"/>
    <cellStyle name="Followed Hyperlink" xfId="79" builtinId="9" hidden="1"/>
    <cellStyle name="Followed Hyperlink" xfId="71" builtinId="9" hidden="1"/>
    <cellStyle name="Followed Hyperlink" xfId="63" builtinId="9" hidden="1"/>
    <cellStyle name="Followed Hyperlink" xfId="55" builtinId="9" hidden="1"/>
    <cellStyle name="Followed Hyperlink" xfId="43" builtinId="9" hidden="1"/>
    <cellStyle name="Followed Hyperlink" xfId="45" builtinId="9" hidden="1"/>
    <cellStyle name="Followed Hyperlink" xfId="49" builtinId="9" hidden="1"/>
    <cellStyle name="Followed Hyperlink" xfId="51" builtinId="9" hidden="1"/>
    <cellStyle name="Followed Hyperlink" xfId="53" builtinId="9" hidden="1"/>
    <cellStyle name="Followed Hyperlink" xfId="47" builtinId="9" hidden="1"/>
    <cellStyle name="Followed Hyperlink" xfId="39" builtinId="9" hidden="1"/>
    <cellStyle name="Followed Hyperlink" xfId="41" builtinId="9" hidden="1"/>
    <cellStyle name="Followed Hyperlink" xfId="37" builtinId="9" hidden="1"/>
    <cellStyle name="Followed Hyperlink" xfId="35" builtinId="9" hidden="1"/>
    <cellStyle name="Hyperlink" xfId="1" builtinId="8"/>
    <cellStyle name="Normal" xfId="0" builtinId="0"/>
  </cellStyles>
  <dxfs count="16">
    <dxf>
      <numFmt numFmtId="1" formatCode="0"/>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dxf>
    <dxf>
      <font>
        <b val="0"/>
        <i val="0"/>
        <strike val="0"/>
        <condense val="0"/>
        <extend val="0"/>
        <outline val="0"/>
        <shadow val="0"/>
        <u val="none"/>
        <vertAlign val="baseline"/>
        <sz val="12"/>
        <color rgb="FF000000"/>
        <name val="Calibri"/>
        <family val="2"/>
        <scheme val="minor"/>
      </font>
      <numFmt numFmtId="19" formatCode="m/d/yyyy"/>
    </dxf>
    <dxf>
      <font>
        <b val="0"/>
        <i val="0"/>
        <strike val="0"/>
        <condense val="0"/>
        <extend val="0"/>
        <outline val="0"/>
        <shadow val="0"/>
        <u val="none"/>
        <vertAlign val="baseline"/>
        <sz val="12"/>
        <color rgb="FF000000"/>
        <name val="Calibri"/>
        <family val="2"/>
        <scheme val="minor"/>
      </font>
    </dxf>
    <dxf>
      <font>
        <b/>
        <i val="0"/>
        <strike val="0"/>
        <condense val="0"/>
        <extend val="0"/>
        <outline val="0"/>
        <shadow val="0"/>
        <u val="none"/>
        <vertAlign val="baseline"/>
        <sz val="12"/>
        <color rgb="FF000000"/>
        <name val="Calibri"/>
        <family val="2"/>
        <scheme val="minor"/>
      </font>
    </dxf>
    <dxf>
      <numFmt numFmtId="14" formatCode="0.00%"/>
    </dxf>
    <dxf>
      <numFmt numFmtId="14" formatCode="0.00%"/>
    </dxf>
    <dxf>
      <numFmt numFmtId="4" formatCode="#,##0.00"/>
    </dxf>
    <dxf>
      <numFmt numFmtId="4" formatCode="#,##0.00"/>
    </dxf>
    <dxf>
      <numFmt numFmtId="4" formatCode="#,##0.00"/>
    </dxf>
    <dxf>
      <numFmt numFmtId="4" formatCode="#,##0.00"/>
    </dxf>
    <dxf>
      <font>
        <b/>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343048-8558-49A8-8A99-57FD2DD2C055}" name="Table1" displayName="Table1" ref="A15:G29" totalsRowShown="0" headerRowDxfId="15">
  <autoFilter ref="A15:G29" xr:uid="{A8343048-8558-49A8-8A99-57FD2DD2C055}"/>
  <sortState xmlns:xlrd2="http://schemas.microsoft.com/office/spreadsheetml/2017/richdata2" ref="A16:G29">
    <sortCondition ref="A16:A29"/>
  </sortState>
  <tableColumns count="7">
    <tableColumn id="1" xr3:uid="{3C0DACBD-0E94-46D9-B8BB-A678017CECD9}" name="cycle"/>
    <tableColumn id="2" xr3:uid="{B4F5D3CC-6D34-409D-8825-9618207E5D76}" name="republicans" dataDxfId="14"/>
    <tableColumn id="3" xr3:uid="{F91A8DEE-7BE1-4A80-A599-E5A301396DDC}" name="democrats" dataDxfId="13"/>
    <tableColumn id="4" xr3:uid="{CAAC506C-E597-4B93-B251-C6501D72FA3C}" name="total_per_year" dataDxfId="12">
      <calculatedColumnFormula>SUM(B16,C16)</calculatedColumnFormula>
    </tableColumn>
    <tableColumn id="5" xr3:uid="{E91C8941-281E-435D-B068-A657D1D3C706}" name="difference_reps_dems" dataDxfId="11">
      <calculatedColumnFormula>(C16-B16)</calculatedColumnFormula>
    </tableColumn>
    <tableColumn id="6" xr3:uid="{DD70CC81-E3D8-4C1A-AB33-EF528CA72AEF}" name="%_to_dems" dataDxfId="10">
      <calculatedColumnFormula>(C16/D16)</calculatedColumnFormula>
    </tableColumn>
    <tableColumn id="7" xr3:uid="{155FE77A-6512-4383-A35C-FE266EDF29A5}" name="%_to_reps" dataDxfId="9">
      <calculatedColumnFormula>(B16/D16)</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2A02D22-5596-4AD9-B7B3-4B29421A3786}" name="Table2" displayName="Table2" ref="D11:J1029" totalsRowShown="0" headerRowDxfId="8" dataDxfId="7">
  <autoFilter ref="D11:J1029" xr:uid="{B2A02D22-5596-4AD9-B7B3-4B29421A3786}"/>
  <tableColumns count="7">
    <tableColumn id="1" xr3:uid="{64F776CF-414F-4918-B874-43C531D342A0}" name="Incident Date" dataDxfId="6"/>
    <tableColumn id="2" xr3:uid="{30082D55-E5F4-47FF-AE2E-D4CE31255BE8}" name="State" dataDxfId="5"/>
    <tableColumn id="3" xr3:uid="{FC1BAB72-11FD-4BB9-841E-3D529333BA50}" name="City Or County" dataDxfId="4"/>
    <tableColumn id="4" xr3:uid="{55D55CE4-BB99-4A37-BCCE-50D25DEA8545}" name="Address" dataDxfId="3"/>
    <tableColumn id="5" xr3:uid="{B19DBCCE-CAEE-48DF-9AA8-173F1F6D85C8}" name="# Killed" dataDxfId="2"/>
    <tableColumn id="6" xr3:uid="{708F1545-A06F-4B25-92D6-2CACA934C212}" name="# Injured" dataDxfId="1"/>
    <tableColumn id="7" xr3:uid="{710C5BA5-024F-49E8-96CE-C9E53AD29A50}" name="Total" dataDxfId="0">
      <calculatedColumnFormula>SUM(H12,I12)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9"/>
  <sheetViews>
    <sheetView topLeftCell="A26" workbookViewId="0">
      <selection activeCell="D12" sqref="D12"/>
    </sheetView>
  </sheetViews>
  <sheetFormatPr defaultColWidth="11" defaultRowHeight="15.95"/>
  <cols>
    <col min="1" max="1" width="8.25" bestFit="1" customWidth="1"/>
    <col min="2" max="2" width="15.5" customWidth="1"/>
    <col min="3" max="4" width="17.625" customWidth="1"/>
    <col min="5" max="5" width="24.75" customWidth="1"/>
    <col min="6" max="6" width="14.375" customWidth="1"/>
    <col min="7" max="7" width="19.875" customWidth="1"/>
    <col min="8" max="8" width="17.375" customWidth="1"/>
    <col min="9" max="9" width="26.875" bestFit="1" customWidth="1"/>
    <col min="11" max="11" width="11.125" bestFit="1" customWidth="1"/>
    <col min="16" max="16" width="14" bestFit="1" customWidth="1"/>
  </cols>
  <sheetData>
    <row r="1" spans="1:10">
      <c r="A1" s="35" t="s">
        <v>0</v>
      </c>
      <c r="B1" s="36"/>
      <c r="C1" s="36"/>
      <c r="D1" s="36"/>
      <c r="E1" s="36"/>
      <c r="F1" s="36"/>
      <c r="G1" s="36"/>
      <c r="J1" s="45"/>
    </row>
    <row r="2" spans="1:10">
      <c r="A2" s="35" t="s">
        <v>1</v>
      </c>
      <c r="B2" s="36"/>
      <c r="C2" s="36"/>
      <c r="D2" s="36"/>
      <c r="E2" s="36"/>
      <c r="F2" s="36"/>
      <c r="G2" s="36"/>
    </row>
    <row r="3" spans="1:10">
      <c r="A3" s="36" t="s">
        <v>2</v>
      </c>
      <c r="B3" s="36"/>
      <c r="C3" s="36"/>
      <c r="D3" s="36"/>
      <c r="E3" s="36"/>
      <c r="F3" s="36"/>
      <c r="G3" s="36"/>
      <c r="J3" s="1"/>
    </row>
    <row r="4" spans="1:10">
      <c r="A4" s="36" t="s">
        <v>3</v>
      </c>
      <c r="B4" s="36"/>
      <c r="C4" s="36"/>
      <c r="D4" s="36"/>
      <c r="E4" s="36"/>
      <c r="F4" s="36"/>
      <c r="G4" s="36"/>
    </row>
    <row r="5" spans="1:10">
      <c r="A5" s="36" t="s">
        <v>4</v>
      </c>
      <c r="B5" s="36"/>
      <c r="C5" s="36"/>
      <c r="D5" s="36"/>
      <c r="E5" s="36"/>
      <c r="F5" s="36"/>
      <c r="G5" s="36"/>
    </row>
    <row r="6" spans="1:10">
      <c r="A6" s="36" t="s">
        <v>5</v>
      </c>
      <c r="B6" s="36"/>
      <c r="C6" s="36"/>
      <c r="D6" s="36"/>
      <c r="E6" s="36"/>
      <c r="F6" s="36"/>
      <c r="G6" s="36"/>
    </row>
    <row r="7" spans="1:10">
      <c r="A7" s="36" t="s">
        <v>6</v>
      </c>
      <c r="B7" s="36"/>
      <c r="C7" s="36"/>
      <c r="D7" s="36"/>
      <c r="E7" s="36"/>
      <c r="F7" s="36"/>
      <c r="G7" s="36"/>
    </row>
    <row r="8" spans="1:10">
      <c r="A8" s="36" t="s">
        <v>7</v>
      </c>
      <c r="B8" s="36"/>
      <c r="C8" s="36"/>
      <c r="D8" s="36"/>
      <c r="E8" s="36"/>
      <c r="F8" s="36"/>
      <c r="G8" s="36"/>
    </row>
    <row r="9" spans="1:10">
      <c r="A9" s="36" t="s">
        <v>8</v>
      </c>
      <c r="B9" s="36"/>
      <c r="C9" s="36"/>
      <c r="D9" s="36"/>
      <c r="E9" s="36"/>
      <c r="F9" s="36"/>
      <c r="G9" s="36"/>
    </row>
    <row r="10" spans="1:10">
      <c r="A10" s="36" t="s">
        <v>9</v>
      </c>
      <c r="B10" s="36"/>
      <c r="C10" s="36"/>
      <c r="D10" s="36"/>
      <c r="E10" s="36"/>
      <c r="F10" s="36"/>
      <c r="G10" s="36"/>
    </row>
    <row r="11" spans="1:10">
      <c r="A11" s="36" t="s">
        <v>10</v>
      </c>
      <c r="B11" s="36"/>
      <c r="C11" s="36"/>
      <c r="D11" s="36"/>
      <c r="E11" s="36"/>
      <c r="F11" s="36"/>
      <c r="G11" s="36"/>
    </row>
    <row r="13" spans="1:10" s="64" customFormat="1" ht="15.75">
      <c r="A13" s="64" t="s">
        <v>11</v>
      </c>
    </row>
    <row r="15" spans="1:10">
      <c r="A15" s="45" t="s">
        <v>12</v>
      </c>
      <c r="B15" s="45" t="s">
        <v>13</v>
      </c>
      <c r="C15" s="45" t="s">
        <v>14</v>
      </c>
      <c r="D15" s="45" t="s">
        <v>15</v>
      </c>
      <c r="E15" s="45" t="s">
        <v>16</v>
      </c>
      <c r="F15" s="45" t="s">
        <v>17</v>
      </c>
      <c r="G15" s="45" t="s">
        <v>18</v>
      </c>
      <c r="H15" s="45"/>
      <c r="I15" s="45"/>
      <c r="J15" s="45"/>
    </row>
    <row r="16" spans="1:10">
      <c r="A16">
        <v>1990</v>
      </c>
      <c r="B16" s="47">
        <v>648642</v>
      </c>
      <c r="C16" s="47">
        <v>1192454</v>
      </c>
      <c r="D16" s="47">
        <f>SUM(B16,C16)</f>
        <v>1841096</v>
      </c>
      <c r="E16" s="47">
        <f>(C16-B16)</f>
        <v>543812</v>
      </c>
      <c r="F16" s="44">
        <f>(C16/D16)</f>
        <v>0.6476870298995816</v>
      </c>
      <c r="G16" s="44">
        <f>(B16/D16)</f>
        <v>0.35231297010041845</v>
      </c>
    </row>
    <row r="17" spans="1:7">
      <c r="A17">
        <v>1992</v>
      </c>
      <c r="B17" s="47">
        <v>661042</v>
      </c>
      <c r="C17" s="47">
        <v>1116304</v>
      </c>
      <c r="D17" s="47">
        <f>SUM(B17,C17)</f>
        <v>1777346</v>
      </c>
      <c r="E17" s="47">
        <f>(C17-B17)</f>
        <v>455262</v>
      </c>
      <c r="F17" s="44">
        <f>(C17/D17)</f>
        <v>0.62807354336184396</v>
      </c>
      <c r="G17" s="44">
        <f>(B17/D17)</f>
        <v>0.37192645663815599</v>
      </c>
    </row>
    <row r="18" spans="1:7">
      <c r="A18">
        <v>1994</v>
      </c>
      <c r="B18" s="47">
        <v>444769</v>
      </c>
      <c r="C18" s="47">
        <v>1790469</v>
      </c>
      <c r="D18" s="47">
        <f>SUM(B18,C18)</f>
        <v>2235238</v>
      </c>
      <c r="E18" s="47">
        <f>(C18-B18)</f>
        <v>1345700</v>
      </c>
      <c r="F18" s="44">
        <f>(C18/D18)</f>
        <v>0.80101939927649768</v>
      </c>
      <c r="G18" s="44">
        <f>(B18/D18)</f>
        <v>0.19898060072350238</v>
      </c>
    </row>
    <row r="19" spans="1:7" ht="15.75">
      <c r="A19">
        <v>1996</v>
      </c>
      <c r="B19" s="47">
        <v>265700</v>
      </c>
      <c r="C19" s="47">
        <v>1448696</v>
      </c>
      <c r="D19" s="47">
        <f>SUM(B19,C19)</f>
        <v>1714396</v>
      </c>
      <c r="E19" s="47">
        <f>(C19-B19)</f>
        <v>1182996</v>
      </c>
      <c r="F19" s="44">
        <f>(C19/D19)</f>
        <v>0.84501830382245413</v>
      </c>
      <c r="G19" s="44">
        <f>(B19/D19)</f>
        <v>0.15498169617754592</v>
      </c>
    </row>
    <row r="20" spans="1:7" ht="15.75">
      <c r="A20">
        <v>1998</v>
      </c>
      <c r="B20" s="47">
        <v>285700</v>
      </c>
      <c r="C20" s="47">
        <v>1800711</v>
      </c>
      <c r="D20" s="47">
        <f>SUM(B20,C20)</f>
        <v>2086411</v>
      </c>
      <c r="E20" s="47">
        <f>(C20-B20)</f>
        <v>1515011</v>
      </c>
      <c r="F20" s="44">
        <f>(C20/D20)</f>
        <v>0.86306628943194796</v>
      </c>
      <c r="G20" s="44">
        <f>(B20/D20)</f>
        <v>0.13693371056805204</v>
      </c>
    </row>
    <row r="21" spans="1:7" ht="15.75">
      <c r="A21">
        <v>2000</v>
      </c>
      <c r="B21" s="47">
        <v>252750</v>
      </c>
      <c r="C21" s="47">
        <v>2976900</v>
      </c>
      <c r="D21" s="47">
        <f>SUM(B21,C21)</f>
        <v>3229650</v>
      </c>
      <c r="E21" s="47">
        <f>(C21-B21)</f>
        <v>2724150</v>
      </c>
      <c r="F21" s="44">
        <f>(C21/D21)</f>
        <v>0.92174074590125865</v>
      </c>
      <c r="G21" s="44">
        <f>(B21/D21)</f>
        <v>7.8259254098741349E-2</v>
      </c>
    </row>
    <row r="22" spans="1:7" ht="15.75">
      <c r="A22">
        <v>2002</v>
      </c>
      <c r="B22" s="47">
        <v>168850</v>
      </c>
      <c r="C22" s="47">
        <v>1408562</v>
      </c>
      <c r="D22" s="47">
        <f>SUM(B22,C22)</f>
        <v>1577412</v>
      </c>
      <c r="E22" s="47">
        <f>(C22-B22)</f>
        <v>1239712</v>
      </c>
      <c r="F22" s="44">
        <f>(C22/D22)</f>
        <v>0.89295757861611302</v>
      </c>
      <c r="G22" s="44">
        <f>(B22/D22)</f>
        <v>0.10704242138388703</v>
      </c>
    </row>
    <row r="23" spans="1:7" ht="15.75">
      <c r="A23">
        <v>2004</v>
      </c>
      <c r="B23" s="47">
        <v>161096</v>
      </c>
      <c r="C23" s="47">
        <v>1062451</v>
      </c>
      <c r="D23" s="47">
        <f>SUM(B23,C23)</f>
        <v>1223547</v>
      </c>
      <c r="E23" s="47">
        <f>(C23-B23)</f>
        <v>901355</v>
      </c>
      <c r="F23" s="44">
        <f>(C23/D23)</f>
        <v>0.86833689265716807</v>
      </c>
      <c r="G23" s="44">
        <f>(B23/D23)</f>
        <v>0.13166310734283196</v>
      </c>
    </row>
    <row r="24" spans="1:7" ht="15.75">
      <c r="A24">
        <v>2006</v>
      </c>
      <c r="B24" s="47">
        <v>148288</v>
      </c>
      <c r="C24" s="47">
        <v>933037</v>
      </c>
      <c r="D24" s="47">
        <f>SUM(B24,C24)</f>
        <v>1081325</v>
      </c>
      <c r="E24" s="47">
        <f>(C24-B24)</f>
        <v>784749</v>
      </c>
      <c r="F24" s="44">
        <f>(C24/D24)</f>
        <v>0.86286454118789446</v>
      </c>
      <c r="G24" s="44">
        <f>(B24/D24)</f>
        <v>0.13713545881210551</v>
      </c>
    </row>
    <row r="25" spans="1:7">
      <c r="A25">
        <v>2008</v>
      </c>
      <c r="B25" s="47">
        <v>243805</v>
      </c>
      <c r="C25" s="47">
        <v>985432</v>
      </c>
      <c r="D25" s="47">
        <f>SUM(B25,C25)</f>
        <v>1229237</v>
      </c>
      <c r="E25" s="47">
        <f>(C25-B25)</f>
        <v>741627</v>
      </c>
      <c r="F25" s="44">
        <f>(C25/D25)</f>
        <v>0.801661518486671</v>
      </c>
      <c r="G25" s="44">
        <f>(B25/D25)</f>
        <v>0.198338481513329</v>
      </c>
    </row>
    <row r="26" spans="1:7" ht="15.75">
      <c r="A26">
        <v>2010</v>
      </c>
      <c r="B26" s="47">
        <v>379150</v>
      </c>
      <c r="C26" s="47">
        <v>1044360</v>
      </c>
      <c r="D26" s="47">
        <f>SUM(B26,C26)</f>
        <v>1423510</v>
      </c>
      <c r="E26" s="47">
        <f>(C26-B26)</f>
        <v>665210</v>
      </c>
      <c r="F26" s="44">
        <f>(C26/D26)</f>
        <v>0.73365132665032207</v>
      </c>
      <c r="G26" s="44">
        <f>(B26/D26)</f>
        <v>0.26634867334967793</v>
      </c>
    </row>
    <row r="27" spans="1:7">
      <c r="A27">
        <v>2012</v>
      </c>
      <c r="B27" s="47">
        <v>130650</v>
      </c>
      <c r="C27" s="47">
        <v>1059792</v>
      </c>
      <c r="D27" s="47">
        <f>SUM(B27,C27)</f>
        <v>1190442</v>
      </c>
      <c r="E27" s="47">
        <f>(C27-B27)</f>
        <v>929142</v>
      </c>
      <c r="F27" s="44">
        <f>(C27/D27)</f>
        <v>0.89025084800435472</v>
      </c>
      <c r="G27" s="44">
        <f>(B27/D27)</f>
        <v>0.10974915199564532</v>
      </c>
    </row>
    <row r="28" spans="1:7" ht="15.75">
      <c r="A28">
        <v>2014</v>
      </c>
      <c r="B28" s="47">
        <v>38800</v>
      </c>
      <c r="C28" s="47">
        <v>930352</v>
      </c>
      <c r="D28" s="47">
        <f>SUM(B28,C28)</f>
        <v>969152</v>
      </c>
      <c r="E28" s="47">
        <f>(C28-B28)</f>
        <v>891552</v>
      </c>
      <c r="F28" s="44">
        <f>(C28/D28)</f>
        <v>0.95996500033018561</v>
      </c>
      <c r="G28" s="44">
        <f>(B28/D28)</f>
        <v>4.0034999669814435E-2</v>
      </c>
    </row>
    <row r="29" spans="1:7" ht="15.75">
      <c r="A29">
        <v>2016</v>
      </c>
      <c r="B29" s="47">
        <v>3500</v>
      </c>
      <c r="C29" s="47">
        <v>604450</v>
      </c>
      <c r="D29" s="47">
        <f>SUM(B29,C29)</f>
        <v>607950</v>
      </c>
      <c r="E29" s="47">
        <f>(C29-B29)</f>
        <v>600950</v>
      </c>
      <c r="F29" s="44">
        <f>(C29/D29)</f>
        <v>0.99424294761082321</v>
      </c>
      <c r="G29" s="44">
        <f>(B29/D29)</f>
        <v>5.7570523891767415E-3</v>
      </c>
    </row>
    <row r="30" spans="1:7">
      <c r="B30" s="47"/>
    </row>
    <row r="31" spans="1:7" ht="15.75">
      <c r="A31" s="1" t="s">
        <v>19</v>
      </c>
      <c r="B31" s="47">
        <f>SUM(B16:B29)</f>
        <v>3832742</v>
      </c>
      <c r="C31" s="47">
        <f>SUM(C16:C29)</f>
        <v>18353970</v>
      </c>
      <c r="D31" s="47">
        <f>SUM(D16:D29)</f>
        <v>22186712</v>
      </c>
    </row>
    <row r="33" spans="1:9">
      <c r="A33" s="1" t="s">
        <v>20</v>
      </c>
    </row>
    <row r="34" spans="1:9">
      <c r="A34" s="3" t="s">
        <v>21</v>
      </c>
    </row>
    <row r="35" spans="1:9">
      <c r="A35" s="3" t="s">
        <v>22</v>
      </c>
    </row>
    <row r="37" spans="1:9">
      <c r="A37" s="1" t="s">
        <v>23</v>
      </c>
      <c r="C37" s="1" t="s">
        <v>24</v>
      </c>
      <c r="D37" s="1" t="s">
        <v>25</v>
      </c>
      <c r="E37" s="1"/>
    </row>
    <row r="38" spans="1:9">
      <c r="A38" t="s">
        <v>26</v>
      </c>
      <c r="C38" s="47">
        <f>AVERAGE(B16:B29)</f>
        <v>273767.28571428574</v>
      </c>
      <c r="D38" s="47">
        <f>AVERAGE(C16:C29)</f>
        <v>1310997.857142857</v>
      </c>
      <c r="E38" s="1"/>
    </row>
    <row r="39" spans="1:9">
      <c r="A39" t="s">
        <v>27</v>
      </c>
      <c r="C39" s="47">
        <f>MEDIAN(B16:B29)</f>
        <v>248277.5</v>
      </c>
      <c r="D39" s="47">
        <f>MEDIAN(C16:C29)</f>
        <v>1089377.5</v>
      </c>
      <c r="E39" s="1"/>
    </row>
    <row r="40" spans="1:9">
      <c r="A40" t="s">
        <v>28</v>
      </c>
      <c r="C40" t="e">
        <f>MODE(B16:B29)</f>
        <v>#N/A</v>
      </c>
      <c r="D40" t="e">
        <f>MODE(C16:C29)</f>
        <v>#N/A</v>
      </c>
      <c r="E40" s="1"/>
    </row>
    <row r="41" spans="1:9">
      <c r="A41" t="s">
        <v>29</v>
      </c>
      <c r="C41" s="47">
        <f>MIN(B16:B29)</f>
        <v>3500</v>
      </c>
      <c r="D41" s="47">
        <f>MIN(C16:C29)</f>
        <v>604450</v>
      </c>
    </row>
    <row r="42" spans="1:9">
      <c r="A42" t="s">
        <v>30</v>
      </c>
      <c r="C42" s="47">
        <f>MAX(B16:B29)</f>
        <v>661042</v>
      </c>
      <c r="D42" s="47">
        <f>MAX(C16:C29)</f>
        <v>2976900</v>
      </c>
    </row>
    <row r="43" spans="1:9">
      <c r="A43" t="s">
        <v>31</v>
      </c>
      <c r="C43" s="47">
        <v>161096</v>
      </c>
      <c r="D43" s="47">
        <v>1044360</v>
      </c>
      <c r="I43" s="34"/>
    </row>
    <row r="44" spans="1:9">
      <c r="A44" t="s">
        <v>32</v>
      </c>
      <c r="C44" s="47">
        <v>265700</v>
      </c>
      <c r="D44" s="47">
        <v>1192454</v>
      </c>
    </row>
    <row r="48" spans="1:9">
      <c r="I48" s="34"/>
    </row>
    <row r="49" spans="9:9">
      <c r="I49" s="34"/>
    </row>
  </sheetData>
  <sortState xmlns:xlrd2="http://schemas.microsoft.com/office/spreadsheetml/2017/richdata2" ref="A16:G29">
    <sortCondition ref="C16:C29"/>
  </sortState>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29"/>
  <sheetViews>
    <sheetView tabSelected="1" workbookViewId="0">
      <pane ySplit="8" topLeftCell="A9" activePane="bottomLeft" state="frozen"/>
      <selection pane="bottomLeft" activeCell="A19" sqref="A19:C19"/>
    </sheetView>
  </sheetViews>
  <sheetFormatPr defaultColWidth="11" defaultRowHeight="15.95"/>
  <cols>
    <col min="1" max="1" width="11.75" bestFit="1" customWidth="1"/>
    <col min="2" max="2" width="14.25" bestFit="1" customWidth="1"/>
    <col min="3" max="3" width="16" bestFit="1" customWidth="1"/>
    <col min="4" max="4" width="84.625" bestFit="1" customWidth="1"/>
    <col min="5" max="5" width="17.375" bestFit="1" customWidth="1"/>
    <col min="6" max="6" width="29.625" bestFit="1" customWidth="1"/>
    <col min="7" max="7" width="49.25" bestFit="1" customWidth="1"/>
    <col min="8" max="8" width="9.125" bestFit="1" customWidth="1"/>
    <col min="9" max="9" width="10.375" bestFit="1" customWidth="1"/>
    <col min="10" max="10" width="7.25" bestFit="1" customWidth="1"/>
  </cols>
  <sheetData>
    <row r="1" spans="1:10" ht="15.75">
      <c r="D1" s="53" t="s">
        <v>33</v>
      </c>
      <c r="E1" s="36"/>
      <c r="F1" s="36"/>
      <c r="G1" s="36"/>
      <c r="H1" s="36"/>
      <c r="I1" s="36"/>
    </row>
    <row r="2" spans="1:10" ht="15.75">
      <c r="D2" s="53" t="s">
        <v>1</v>
      </c>
      <c r="E2" s="36"/>
      <c r="F2" s="36"/>
      <c r="G2" s="36"/>
      <c r="H2" s="36"/>
      <c r="I2" s="36"/>
    </row>
    <row r="3" spans="1:10" ht="15.75">
      <c r="D3" s="54" t="s">
        <v>34</v>
      </c>
      <c r="E3" s="36"/>
      <c r="F3" s="36"/>
      <c r="G3" s="36"/>
      <c r="H3" s="36"/>
      <c r="I3" s="36"/>
    </row>
    <row r="4" spans="1:10" ht="15.75">
      <c r="D4" s="54" t="s">
        <v>3</v>
      </c>
      <c r="E4" s="36"/>
      <c r="F4" s="36"/>
      <c r="G4" s="36"/>
      <c r="H4" s="36"/>
      <c r="I4" s="36"/>
    </row>
    <row r="5" spans="1:10" ht="15.75">
      <c r="D5" s="54" t="s">
        <v>4</v>
      </c>
      <c r="E5" s="36"/>
      <c r="F5" s="36"/>
      <c r="G5" s="36"/>
      <c r="H5" s="36"/>
      <c r="I5" s="36"/>
    </row>
    <row r="6" spans="1:10" ht="15.75">
      <c r="D6" s="54" t="s">
        <v>35</v>
      </c>
      <c r="E6" s="36"/>
      <c r="F6" s="36"/>
      <c r="G6" s="36"/>
      <c r="H6" s="36"/>
      <c r="I6" s="36"/>
    </row>
    <row r="7" spans="1:10" ht="15.75">
      <c r="D7" s="54" t="s">
        <v>10</v>
      </c>
      <c r="E7" s="36"/>
      <c r="F7" s="36"/>
      <c r="G7" s="36"/>
      <c r="H7" s="36"/>
      <c r="I7" s="36"/>
    </row>
    <row r="9" spans="1:10" ht="15.75">
      <c r="D9" s="64" t="s">
        <v>36</v>
      </c>
      <c r="G9" s="64"/>
      <c r="H9" s="64"/>
      <c r="I9" s="64"/>
      <c r="J9" s="64"/>
    </row>
    <row r="10" spans="1:10" ht="15.75"/>
    <row r="11" spans="1:10" ht="15.75">
      <c r="A11" s="1" t="s">
        <v>37</v>
      </c>
      <c r="B11" s="1" t="s">
        <v>38</v>
      </c>
      <c r="C11" s="1" t="s">
        <v>39</v>
      </c>
      <c r="D11" s="37" t="s">
        <v>40</v>
      </c>
      <c r="E11" s="3" t="s">
        <v>41</v>
      </c>
      <c r="F11" s="3" t="s">
        <v>42</v>
      </c>
      <c r="G11" s="3" t="s">
        <v>43</v>
      </c>
      <c r="H11" s="3" t="s">
        <v>44</v>
      </c>
      <c r="I11" s="3" t="s">
        <v>45</v>
      </c>
      <c r="J11" t="s">
        <v>46</v>
      </c>
    </row>
    <row r="12" spans="1:10" ht="15.75">
      <c r="A12">
        <v>2016</v>
      </c>
      <c r="B12">
        <f>SUM(H12:H165)</f>
        <v>227</v>
      </c>
      <c r="C12">
        <f>SUM(I12:I165)</f>
        <v>612</v>
      </c>
      <c r="D12" s="43">
        <v>42546</v>
      </c>
      <c r="E12" t="s">
        <v>47</v>
      </c>
      <c r="F12" t="s">
        <v>48</v>
      </c>
      <c r="G12" t="s">
        <v>49</v>
      </c>
      <c r="H12">
        <v>2</v>
      </c>
      <c r="I12">
        <v>4</v>
      </c>
      <c r="J12" s="33">
        <f>SUM(H12,I12)</f>
        <v>6</v>
      </c>
    </row>
    <row r="13" spans="1:10" ht="15.75">
      <c r="A13">
        <v>2015</v>
      </c>
      <c r="B13">
        <f>SUM(H166:H495)</f>
        <v>367</v>
      </c>
      <c r="C13">
        <f>SUM(I166:I495)</f>
        <v>1318</v>
      </c>
      <c r="D13" s="43">
        <v>42546</v>
      </c>
      <c r="E13" t="s">
        <v>50</v>
      </c>
      <c r="F13" t="s">
        <v>51</v>
      </c>
      <c r="G13" t="s">
        <v>52</v>
      </c>
      <c r="H13">
        <v>0</v>
      </c>
      <c r="I13">
        <v>4</v>
      </c>
      <c r="J13" s="33">
        <f t="shared" ref="J13:J76" si="0">SUM(H13,I13)</f>
        <v>4</v>
      </c>
    </row>
    <row r="14" spans="1:10" ht="15.75">
      <c r="A14">
        <v>2014</v>
      </c>
      <c r="B14">
        <f>SUM(H496:H775)</f>
        <v>272</v>
      </c>
      <c r="C14">
        <f>SUM(I496:I775)</f>
        <v>1120</v>
      </c>
      <c r="D14" s="43">
        <v>42545</v>
      </c>
      <c r="E14" t="s">
        <v>53</v>
      </c>
      <c r="F14" t="s">
        <v>54</v>
      </c>
      <c r="G14" t="s">
        <v>55</v>
      </c>
      <c r="H14">
        <v>3</v>
      </c>
      <c r="I14">
        <v>2</v>
      </c>
      <c r="J14" s="33">
        <f t="shared" si="0"/>
        <v>5</v>
      </c>
    </row>
    <row r="15" spans="1:10" ht="15.75">
      <c r="A15">
        <v>2013</v>
      </c>
      <c r="B15">
        <f>SUM(H776:H1029)</f>
        <v>288</v>
      </c>
      <c r="C15">
        <f>SUM(I776:I1029)</f>
        <v>956</v>
      </c>
      <c r="D15" s="43">
        <v>42545</v>
      </c>
      <c r="E15" t="s">
        <v>56</v>
      </c>
      <c r="F15" t="s">
        <v>57</v>
      </c>
      <c r="G15" t="s">
        <v>58</v>
      </c>
      <c r="H15">
        <v>0</v>
      </c>
      <c r="I15">
        <v>5</v>
      </c>
      <c r="J15" s="33">
        <f t="shared" si="0"/>
        <v>5</v>
      </c>
    </row>
    <row r="16" spans="1:10" ht="15.75">
      <c r="D16" s="43">
        <v>42543</v>
      </c>
      <c r="E16" t="s">
        <v>59</v>
      </c>
      <c r="F16" t="s">
        <v>60</v>
      </c>
      <c r="G16" t="s">
        <v>61</v>
      </c>
      <c r="H16">
        <v>3</v>
      </c>
      <c r="I16">
        <v>1</v>
      </c>
      <c r="J16" s="33">
        <f t="shared" si="0"/>
        <v>4</v>
      </c>
    </row>
    <row r="17" spans="1:10" ht="15.75">
      <c r="A17" s="1" t="s">
        <v>19</v>
      </c>
      <c r="B17">
        <f>SUM(B12:B15)</f>
        <v>1154</v>
      </c>
      <c r="C17">
        <f>SUM(C12:C15)</f>
        <v>4006</v>
      </c>
      <c r="D17" s="43">
        <v>42543</v>
      </c>
      <c r="E17" t="s">
        <v>62</v>
      </c>
      <c r="F17" t="s">
        <v>63</v>
      </c>
      <c r="G17" t="s">
        <v>64</v>
      </c>
      <c r="H17">
        <v>1</v>
      </c>
      <c r="I17">
        <v>4</v>
      </c>
      <c r="J17" s="33">
        <f t="shared" si="0"/>
        <v>5</v>
      </c>
    </row>
    <row r="18" spans="1:10" ht="15.75">
      <c r="D18" s="43">
        <v>42543</v>
      </c>
      <c r="E18" t="s">
        <v>50</v>
      </c>
      <c r="F18" t="s">
        <v>51</v>
      </c>
      <c r="G18" t="s">
        <v>65</v>
      </c>
      <c r="H18">
        <v>0</v>
      </c>
      <c r="I18">
        <v>4</v>
      </c>
      <c r="J18" s="33">
        <f t="shared" si="0"/>
        <v>4</v>
      </c>
    </row>
    <row r="19" spans="1:10" ht="15.75">
      <c r="A19" s="63"/>
      <c r="B19" s="63"/>
      <c r="C19" s="63"/>
      <c r="D19" s="43">
        <v>42542</v>
      </c>
      <c r="E19" t="s">
        <v>66</v>
      </c>
      <c r="F19" t="s">
        <v>67</v>
      </c>
      <c r="G19" t="s">
        <v>68</v>
      </c>
      <c r="H19">
        <v>0</v>
      </c>
      <c r="I19">
        <v>4</v>
      </c>
      <c r="J19" s="33">
        <f t="shared" si="0"/>
        <v>4</v>
      </c>
    </row>
    <row r="20" spans="1:10" ht="15.75">
      <c r="A20" s="63"/>
      <c r="B20" s="63"/>
      <c r="C20" s="63"/>
      <c r="D20" s="43">
        <v>42542</v>
      </c>
      <c r="E20" t="s">
        <v>69</v>
      </c>
      <c r="F20" t="s">
        <v>70</v>
      </c>
      <c r="G20" t="s">
        <v>71</v>
      </c>
      <c r="H20">
        <v>2</v>
      </c>
      <c r="I20">
        <v>2</v>
      </c>
      <c r="J20" s="33">
        <f t="shared" si="0"/>
        <v>4</v>
      </c>
    </row>
    <row r="21" spans="1:10" ht="15.75">
      <c r="A21" s="63"/>
      <c r="B21" s="63"/>
      <c r="C21" s="63"/>
      <c r="D21" s="43">
        <v>42540</v>
      </c>
      <c r="E21" t="s">
        <v>72</v>
      </c>
      <c r="F21" t="s">
        <v>73</v>
      </c>
      <c r="G21" t="s">
        <v>74</v>
      </c>
      <c r="H21">
        <v>0</v>
      </c>
      <c r="I21">
        <v>4</v>
      </c>
      <c r="J21" s="33">
        <f t="shared" si="0"/>
        <v>4</v>
      </c>
    </row>
    <row r="22" spans="1:10" ht="15.75">
      <c r="A22" s="63"/>
      <c r="B22" s="63"/>
      <c r="C22" s="63"/>
      <c r="D22" s="43">
        <v>42539</v>
      </c>
      <c r="E22" t="s">
        <v>72</v>
      </c>
      <c r="F22" t="s">
        <v>75</v>
      </c>
      <c r="G22" t="s">
        <v>76</v>
      </c>
      <c r="H22">
        <v>1</v>
      </c>
      <c r="I22">
        <v>3</v>
      </c>
      <c r="J22" s="33">
        <f t="shared" si="0"/>
        <v>4</v>
      </c>
    </row>
    <row r="23" spans="1:10" ht="15.75">
      <c r="A23" s="63"/>
      <c r="B23" s="63"/>
      <c r="C23" s="63"/>
      <c r="D23" s="43">
        <v>42539</v>
      </c>
      <c r="E23" t="s">
        <v>62</v>
      </c>
      <c r="F23" t="s">
        <v>77</v>
      </c>
      <c r="G23" t="s">
        <v>78</v>
      </c>
      <c r="H23">
        <v>2</v>
      </c>
      <c r="I23">
        <v>2</v>
      </c>
      <c r="J23" s="33">
        <f t="shared" si="0"/>
        <v>4</v>
      </c>
    </row>
    <row r="24" spans="1:10" ht="15.75">
      <c r="A24" s="63"/>
      <c r="B24" s="63"/>
      <c r="C24" s="63"/>
      <c r="D24" s="43">
        <v>42539</v>
      </c>
      <c r="E24" t="s">
        <v>50</v>
      </c>
      <c r="F24" t="s">
        <v>51</v>
      </c>
      <c r="G24" t="s">
        <v>79</v>
      </c>
      <c r="H24">
        <v>0</v>
      </c>
      <c r="I24">
        <v>4</v>
      </c>
      <c r="J24" s="33">
        <f t="shared" si="0"/>
        <v>4</v>
      </c>
    </row>
    <row r="25" spans="1:10" ht="15.75">
      <c r="A25" s="63"/>
      <c r="B25" s="63"/>
      <c r="C25" s="63"/>
      <c r="D25" s="43">
        <v>42535</v>
      </c>
      <c r="E25" t="s">
        <v>80</v>
      </c>
      <c r="F25" t="s">
        <v>81</v>
      </c>
      <c r="G25" t="s">
        <v>82</v>
      </c>
      <c r="H25">
        <v>0</v>
      </c>
      <c r="I25">
        <v>4</v>
      </c>
      <c r="J25" s="33">
        <f t="shared" si="0"/>
        <v>4</v>
      </c>
    </row>
    <row r="26" spans="1:10" ht="15.75">
      <c r="D26" s="43">
        <v>42535</v>
      </c>
      <c r="E26" t="s">
        <v>83</v>
      </c>
      <c r="F26" t="s">
        <v>84</v>
      </c>
      <c r="G26" t="s">
        <v>85</v>
      </c>
      <c r="H26">
        <v>1</v>
      </c>
      <c r="I26">
        <v>3</v>
      </c>
      <c r="J26" s="33">
        <f t="shared" si="0"/>
        <v>4</v>
      </c>
    </row>
    <row r="27" spans="1:10" ht="15.75">
      <c r="D27" s="43">
        <v>42534</v>
      </c>
      <c r="E27" t="s">
        <v>83</v>
      </c>
      <c r="F27" t="s">
        <v>86</v>
      </c>
      <c r="G27" t="s">
        <v>87</v>
      </c>
      <c r="H27">
        <v>0</v>
      </c>
      <c r="I27">
        <v>4</v>
      </c>
      <c r="J27" s="33">
        <f t="shared" si="0"/>
        <v>4</v>
      </c>
    </row>
    <row r="28" spans="1:10" ht="15.75">
      <c r="D28" s="43">
        <v>42534</v>
      </c>
      <c r="E28" t="s">
        <v>88</v>
      </c>
      <c r="F28" t="s">
        <v>89</v>
      </c>
      <c r="G28" t="s">
        <v>90</v>
      </c>
      <c r="H28">
        <v>0</v>
      </c>
      <c r="I28">
        <v>5</v>
      </c>
      <c r="J28" s="33">
        <f t="shared" si="0"/>
        <v>5</v>
      </c>
    </row>
    <row r="29" spans="1:10" ht="15.75">
      <c r="D29" s="43">
        <v>42534</v>
      </c>
      <c r="E29" t="s">
        <v>50</v>
      </c>
      <c r="F29" t="s">
        <v>51</v>
      </c>
      <c r="G29" t="s">
        <v>91</v>
      </c>
      <c r="H29">
        <v>0</v>
      </c>
      <c r="I29">
        <v>5</v>
      </c>
      <c r="J29" s="33">
        <f t="shared" si="0"/>
        <v>5</v>
      </c>
    </row>
    <row r="30" spans="1:10" ht="15.75">
      <c r="D30" s="62">
        <v>42533</v>
      </c>
      <c r="E30" s="2" t="s">
        <v>92</v>
      </c>
      <c r="F30" s="2" t="s">
        <v>93</v>
      </c>
      <c r="G30" s="2" t="s">
        <v>94</v>
      </c>
      <c r="H30" s="2">
        <v>50</v>
      </c>
      <c r="I30" s="2">
        <v>49</v>
      </c>
      <c r="J30" s="33">
        <f t="shared" si="0"/>
        <v>99</v>
      </c>
    </row>
    <row r="31" spans="1:10" ht="15.75">
      <c r="D31" s="62">
        <v>42532</v>
      </c>
      <c r="E31" s="2" t="s">
        <v>95</v>
      </c>
      <c r="F31" s="2" t="s">
        <v>96</v>
      </c>
      <c r="G31" s="2" t="s">
        <v>97</v>
      </c>
      <c r="H31" s="2">
        <v>1</v>
      </c>
      <c r="I31" s="2">
        <v>3</v>
      </c>
      <c r="J31" s="33">
        <f t="shared" si="0"/>
        <v>4</v>
      </c>
    </row>
    <row r="32" spans="1:10" ht="15.75">
      <c r="D32" s="62">
        <v>42532</v>
      </c>
      <c r="E32" s="2" t="s">
        <v>95</v>
      </c>
      <c r="F32" s="2" t="s">
        <v>98</v>
      </c>
      <c r="G32" s="2" t="s">
        <v>99</v>
      </c>
      <c r="H32" s="2">
        <v>3</v>
      </c>
      <c r="I32" s="2">
        <v>2</v>
      </c>
      <c r="J32" s="33">
        <f t="shared" si="0"/>
        <v>5</v>
      </c>
    </row>
    <row r="33" spans="4:10" ht="15.75">
      <c r="D33" s="62">
        <v>42532</v>
      </c>
      <c r="E33" s="2" t="s">
        <v>100</v>
      </c>
      <c r="F33" s="2" t="s">
        <v>101</v>
      </c>
      <c r="G33" s="2" t="s">
        <v>102</v>
      </c>
      <c r="H33" s="2">
        <v>0</v>
      </c>
      <c r="I33" s="2">
        <v>4</v>
      </c>
      <c r="J33" s="33">
        <f t="shared" si="0"/>
        <v>4</v>
      </c>
    </row>
    <row r="34" spans="4:10" ht="15.75">
      <c r="D34" s="38">
        <v>42532</v>
      </c>
      <c r="E34" s="2" t="s">
        <v>103</v>
      </c>
      <c r="F34" s="2" t="s">
        <v>104</v>
      </c>
      <c r="G34" s="2" t="s">
        <v>105</v>
      </c>
      <c r="H34" s="2">
        <v>5</v>
      </c>
      <c r="I34" s="2">
        <v>0</v>
      </c>
      <c r="J34" s="33">
        <f t="shared" si="0"/>
        <v>5</v>
      </c>
    </row>
    <row r="35" spans="4:10" ht="15.75">
      <c r="D35" s="38">
        <v>42532</v>
      </c>
      <c r="E35" s="2" t="s">
        <v>106</v>
      </c>
      <c r="F35" s="2" t="s">
        <v>107</v>
      </c>
      <c r="G35" s="2" t="s">
        <v>108</v>
      </c>
      <c r="H35" s="2">
        <v>1</v>
      </c>
      <c r="I35" s="2">
        <v>3</v>
      </c>
      <c r="J35" s="33">
        <f t="shared" si="0"/>
        <v>4</v>
      </c>
    </row>
    <row r="36" spans="4:10" ht="15.75">
      <c r="D36" s="38">
        <v>42530</v>
      </c>
      <c r="E36" s="2" t="s">
        <v>92</v>
      </c>
      <c r="F36" s="2" t="s">
        <v>109</v>
      </c>
      <c r="G36" s="2" t="s">
        <v>110</v>
      </c>
      <c r="H36" s="2">
        <v>0</v>
      </c>
      <c r="I36" s="2">
        <v>4</v>
      </c>
      <c r="J36" s="33">
        <f t="shared" si="0"/>
        <v>4</v>
      </c>
    </row>
    <row r="37" spans="4:10" ht="15.75">
      <c r="D37" s="38">
        <v>42529</v>
      </c>
      <c r="E37" s="2" t="s">
        <v>111</v>
      </c>
      <c r="F37" s="2" t="s">
        <v>59</v>
      </c>
      <c r="G37" s="2" t="s">
        <v>112</v>
      </c>
      <c r="H37" s="2">
        <v>0</v>
      </c>
      <c r="I37" s="2">
        <v>4</v>
      </c>
      <c r="J37" s="33">
        <f t="shared" si="0"/>
        <v>4</v>
      </c>
    </row>
    <row r="38" spans="4:10" ht="15.75">
      <c r="D38" s="38">
        <v>42529</v>
      </c>
      <c r="E38" s="2" t="s">
        <v>113</v>
      </c>
      <c r="F38" s="2" t="s">
        <v>114</v>
      </c>
      <c r="G38" s="2" t="s">
        <v>115</v>
      </c>
      <c r="H38" s="2">
        <v>1</v>
      </c>
      <c r="I38" s="2">
        <v>3</v>
      </c>
      <c r="J38" s="33">
        <f t="shared" si="0"/>
        <v>4</v>
      </c>
    </row>
    <row r="39" spans="4:10" ht="15.75">
      <c r="D39" s="38">
        <v>42527</v>
      </c>
      <c r="E39" s="2" t="s">
        <v>95</v>
      </c>
      <c r="F39" s="2" t="s">
        <v>116</v>
      </c>
      <c r="G39" s="2" t="s">
        <v>117</v>
      </c>
      <c r="H39" s="2">
        <v>0</v>
      </c>
      <c r="I39" s="2">
        <v>4</v>
      </c>
      <c r="J39" s="33">
        <f t="shared" si="0"/>
        <v>4</v>
      </c>
    </row>
    <row r="40" spans="4:10" ht="15.75">
      <c r="D40" s="56">
        <v>42526</v>
      </c>
      <c r="E40" s="2" t="s">
        <v>118</v>
      </c>
      <c r="F40" s="2" t="s">
        <v>119</v>
      </c>
      <c r="G40" s="2" t="s">
        <v>120</v>
      </c>
      <c r="H40" s="2">
        <v>2</v>
      </c>
      <c r="I40" s="2">
        <v>5</v>
      </c>
      <c r="J40" s="33">
        <f t="shared" si="0"/>
        <v>7</v>
      </c>
    </row>
    <row r="41" spans="4:10" ht="15.75">
      <c r="D41" s="56">
        <v>42526</v>
      </c>
      <c r="E41" s="2" t="s">
        <v>92</v>
      </c>
      <c r="F41" s="2" t="s">
        <v>121</v>
      </c>
      <c r="G41" s="2" t="s">
        <v>122</v>
      </c>
      <c r="H41" s="2">
        <v>3</v>
      </c>
      <c r="I41" s="2">
        <v>3</v>
      </c>
      <c r="J41" s="33">
        <f t="shared" si="0"/>
        <v>6</v>
      </c>
    </row>
    <row r="42" spans="4:10" ht="15.75">
      <c r="D42" s="56">
        <v>42526</v>
      </c>
      <c r="E42" s="2" t="s">
        <v>100</v>
      </c>
      <c r="F42" s="2" t="s">
        <v>123</v>
      </c>
      <c r="G42" s="2" t="s">
        <v>124</v>
      </c>
      <c r="H42" s="2">
        <v>0</v>
      </c>
      <c r="I42" s="2">
        <v>4</v>
      </c>
      <c r="J42" s="33">
        <f t="shared" si="0"/>
        <v>4</v>
      </c>
    </row>
    <row r="43" spans="4:10" ht="15.75">
      <c r="D43" s="56">
        <v>42526</v>
      </c>
      <c r="E43" s="2" t="s">
        <v>125</v>
      </c>
      <c r="F43" s="2" t="s">
        <v>89</v>
      </c>
      <c r="G43" s="2" t="s">
        <v>126</v>
      </c>
      <c r="H43" s="2">
        <v>0</v>
      </c>
      <c r="I43" s="2">
        <v>4</v>
      </c>
      <c r="J43" s="33">
        <f t="shared" si="0"/>
        <v>4</v>
      </c>
    </row>
    <row r="44" spans="4:10" ht="15.75">
      <c r="D44" s="56">
        <v>42525</v>
      </c>
      <c r="E44" s="2" t="s">
        <v>127</v>
      </c>
      <c r="F44" s="2" t="s">
        <v>128</v>
      </c>
      <c r="G44" s="2" t="s">
        <v>129</v>
      </c>
      <c r="H44" s="2">
        <v>3</v>
      </c>
      <c r="I44" s="2">
        <v>1</v>
      </c>
      <c r="J44" s="33">
        <f t="shared" si="0"/>
        <v>4</v>
      </c>
    </row>
    <row r="45" spans="4:10" ht="15.75">
      <c r="D45" s="56">
        <v>42521</v>
      </c>
      <c r="E45" s="2" t="s">
        <v>130</v>
      </c>
      <c r="F45" s="2" t="s">
        <v>51</v>
      </c>
      <c r="G45" s="2" t="s">
        <v>131</v>
      </c>
      <c r="H45" s="2">
        <v>0</v>
      </c>
      <c r="I45" s="2">
        <v>4</v>
      </c>
      <c r="J45" s="33">
        <f t="shared" si="0"/>
        <v>4</v>
      </c>
    </row>
    <row r="46" spans="4:10" ht="15.75">
      <c r="D46" s="56">
        <v>42521</v>
      </c>
      <c r="E46" s="2" t="s">
        <v>132</v>
      </c>
      <c r="F46" s="2" t="s">
        <v>133</v>
      </c>
      <c r="G46" s="2" t="s">
        <v>134</v>
      </c>
      <c r="H46" s="2">
        <v>0</v>
      </c>
      <c r="I46" s="2">
        <v>4</v>
      </c>
      <c r="J46" s="33">
        <f t="shared" si="0"/>
        <v>4</v>
      </c>
    </row>
    <row r="47" spans="4:10" ht="15.75">
      <c r="D47" s="56">
        <v>42520</v>
      </c>
      <c r="E47" s="2" t="s">
        <v>95</v>
      </c>
      <c r="F47" s="2" t="s">
        <v>135</v>
      </c>
      <c r="G47" s="2" t="s">
        <v>136</v>
      </c>
      <c r="H47" s="2">
        <v>0</v>
      </c>
      <c r="I47" s="2">
        <v>5</v>
      </c>
      <c r="J47" s="33">
        <f t="shared" si="0"/>
        <v>5</v>
      </c>
    </row>
    <row r="48" spans="4:10" ht="15.75">
      <c r="D48" s="56">
        <v>42520</v>
      </c>
      <c r="E48" s="2" t="s">
        <v>137</v>
      </c>
      <c r="F48" s="2" t="s">
        <v>138</v>
      </c>
      <c r="G48" s="2" t="s">
        <v>139</v>
      </c>
      <c r="H48" s="2">
        <v>0</v>
      </c>
      <c r="I48" s="2">
        <v>5</v>
      </c>
      <c r="J48" s="33">
        <f t="shared" si="0"/>
        <v>5</v>
      </c>
    </row>
    <row r="49" spans="4:10" ht="15.75">
      <c r="D49" s="38">
        <v>42519</v>
      </c>
      <c r="E49" s="2" t="s">
        <v>132</v>
      </c>
      <c r="F49" s="2" t="s">
        <v>140</v>
      </c>
      <c r="G49" s="2" t="s">
        <v>141</v>
      </c>
      <c r="H49" s="2">
        <v>0</v>
      </c>
      <c r="I49" s="2">
        <v>4</v>
      </c>
      <c r="J49" s="33">
        <f t="shared" si="0"/>
        <v>4</v>
      </c>
    </row>
    <row r="50" spans="4:10" ht="15.75">
      <c r="D50" s="38">
        <v>42519</v>
      </c>
      <c r="E50" s="2" t="s">
        <v>142</v>
      </c>
      <c r="F50" s="2" t="s">
        <v>143</v>
      </c>
      <c r="G50" s="2" t="s">
        <v>144</v>
      </c>
      <c r="H50" s="2">
        <v>0</v>
      </c>
      <c r="I50" s="2">
        <v>4</v>
      </c>
      <c r="J50" s="33">
        <f t="shared" si="0"/>
        <v>4</v>
      </c>
    </row>
    <row r="51" spans="4:10" ht="15.75">
      <c r="D51" s="38">
        <v>42519</v>
      </c>
      <c r="E51" s="2" t="s">
        <v>66</v>
      </c>
      <c r="F51" s="2" t="s">
        <v>145</v>
      </c>
      <c r="G51" s="2" t="s">
        <v>146</v>
      </c>
      <c r="H51" s="2">
        <v>0</v>
      </c>
      <c r="I51" s="2">
        <v>6</v>
      </c>
      <c r="J51" s="33">
        <f t="shared" si="0"/>
        <v>6</v>
      </c>
    </row>
    <row r="52" spans="4:10" ht="15.75">
      <c r="D52" s="38">
        <v>42519</v>
      </c>
      <c r="E52" s="2" t="s">
        <v>47</v>
      </c>
      <c r="F52" s="2" t="s">
        <v>147</v>
      </c>
      <c r="G52" s="2" t="s">
        <v>148</v>
      </c>
      <c r="H52" s="2">
        <v>2</v>
      </c>
      <c r="I52" s="2">
        <v>6</v>
      </c>
      <c r="J52" s="33">
        <f t="shared" si="0"/>
        <v>8</v>
      </c>
    </row>
    <row r="53" spans="4:10" ht="15.75">
      <c r="D53" s="38">
        <v>42513</v>
      </c>
      <c r="E53" s="2" t="s">
        <v>66</v>
      </c>
      <c r="F53" s="2" t="s">
        <v>149</v>
      </c>
      <c r="G53" s="2" t="s">
        <v>150</v>
      </c>
      <c r="H53" s="2">
        <v>0</v>
      </c>
      <c r="I53" s="2">
        <v>5</v>
      </c>
      <c r="J53" s="33">
        <f t="shared" si="0"/>
        <v>5</v>
      </c>
    </row>
    <row r="54" spans="4:10" ht="15.75">
      <c r="D54" s="38">
        <v>42512</v>
      </c>
      <c r="E54" s="2" t="s">
        <v>83</v>
      </c>
      <c r="F54" s="2" t="s">
        <v>96</v>
      </c>
      <c r="G54" s="2" t="s">
        <v>151</v>
      </c>
      <c r="H54" s="2">
        <v>1</v>
      </c>
      <c r="I54" s="2">
        <v>3</v>
      </c>
      <c r="J54" s="33">
        <f t="shared" si="0"/>
        <v>4</v>
      </c>
    </row>
    <row r="55" spans="4:10" ht="15.75">
      <c r="D55" s="2">
        <v>42512</v>
      </c>
      <c r="E55" s="2" t="s">
        <v>152</v>
      </c>
      <c r="F55" s="2" t="s">
        <v>153</v>
      </c>
      <c r="G55" s="2" t="s">
        <v>154</v>
      </c>
      <c r="H55" s="2">
        <v>0</v>
      </c>
      <c r="I55" s="2">
        <v>4</v>
      </c>
      <c r="J55" s="33">
        <f t="shared" si="0"/>
        <v>4</v>
      </c>
    </row>
    <row r="56" spans="4:10" ht="15.75">
      <c r="D56" s="2">
        <v>42512</v>
      </c>
      <c r="E56" s="2" t="s">
        <v>155</v>
      </c>
      <c r="F56" s="2" t="s">
        <v>156</v>
      </c>
      <c r="G56" s="2" t="s">
        <v>157</v>
      </c>
      <c r="H56" s="2">
        <v>0</v>
      </c>
      <c r="I56" s="2">
        <v>4</v>
      </c>
      <c r="J56" s="33">
        <f t="shared" si="0"/>
        <v>4</v>
      </c>
    </row>
    <row r="57" spans="4:10" ht="15.75">
      <c r="D57" s="2">
        <v>42511</v>
      </c>
      <c r="E57" s="2" t="s">
        <v>62</v>
      </c>
      <c r="F57" s="2" t="s">
        <v>158</v>
      </c>
      <c r="G57" s="2" t="s">
        <v>159</v>
      </c>
      <c r="H57" s="2">
        <v>1</v>
      </c>
      <c r="I57" s="2">
        <v>3</v>
      </c>
      <c r="J57" s="33">
        <f t="shared" si="0"/>
        <v>4</v>
      </c>
    </row>
    <row r="58" spans="4:10" ht="15.75">
      <c r="D58" s="2">
        <v>42508</v>
      </c>
      <c r="E58" s="2" t="s">
        <v>160</v>
      </c>
      <c r="F58" s="2" t="s">
        <v>140</v>
      </c>
      <c r="G58" s="2" t="s">
        <v>161</v>
      </c>
      <c r="H58" s="2">
        <v>0</v>
      </c>
      <c r="I58" s="2">
        <v>4</v>
      </c>
      <c r="J58" s="33">
        <f t="shared" si="0"/>
        <v>4</v>
      </c>
    </row>
    <row r="59" spans="4:10" ht="15.75">
      <c r="D59" s="2">
        <v>42507</v>
      </c>
      <c r="E59" s="2" t="s">
        <v>162</v>
      </c>
      <c r="F59" s="2" t="s">
        <v>163</v>
      </c>
      <c r="G59" s="2" t="s">
        <v>164</v>
      </c>
      <c r="H59" s="2">
        <v>3</v>
      </c>
      <c r="I59" s="2">
        <v>1</v>
      </c>
      <c r="J59" s="33">
        <f t="shared" si="0"/>
        <v>4</v>
      </c>
    </row>
    <row r="60" spans="4:10" ht="15.75">
      <c r="D60" s="2">
        <v>42505</v>
      </c>
      <c r="E60" s="2" t="s">
        <v>62</v>
      </c>
      <c r="F60" s="2" t="s">
        <v>165</v>
      </c>
      <c r="G60" s="2" t="s">
        <v>166</v>
      </c>
      <c r="H60" s="2">
        <v>5</v>
      </c>
      <c r="I60" s="2">
        <v>0</v>
      </c>
      <c r="J60" s="33">
        <f t="shared" si="0"/>
        <v>5</v>
      </c>
    </row>
    <row r="61" spans="4:10" ht="15.75">
      <c r="D61" s="2">
        <v>42505</v>
      </c>
      <c r="E61" s="2" t="s">
        <v>160</v>
      </c>
      <c r="F61" s="2" t="s">
        <v>167</v>
      </c>
      <c r="G61" s="2" t="s">
        <v>168</v>
      </c>
      <c r="H61" s="2">
        <v>0</v>
      </c>
      <c r="I61" s="2">
        <v>4</v>
      </c>
      <c r="J61" s="33">
        <f t="shared" si="0"/>
        <v>4</v>
      </c>
    </row>
    <row r="62" spans="4:10" ht="15.75">
      <c r="D62" s="2">
        <v>42504</v>
      </c>
      <c r="E62" s="2" t="s">
        <v>62</v>
      </c>
      <c r="F62" s="2" t="s">
        <v>169</v>
      </c>
      <c r="G62" s="2" t="s">
        <v>170</v>
      </c>
      <c r="H62" s="2">
        <v>0</v>
      </c>
      <c r="I62" s="2">
        <v>5</v>
      </c>
      <c r="J62" s="33">
        <f t="shared" si="0"/>
        <v>5</v>
      </c>
    </row>
    <row r="63" spans="4:10" ht="15.75">
      <c r="D63" s="2">
        <v>42504</v>
      </c>
      <c r="E63" s="2" t="s">
        <v>171</v>
      </c>
      <c r="F63" s="2" t="s">
        <v>172</v>
      </c>
      <c r="G63" s="2" t="s">
        <v>173</v>
      </c>
      <c r="H63" s="2">
        <v>1</v>
      </c>
      <c r="I63" s="2">
        <v>3</v>
      </c>
      <c r="J63" s="33">
        <f t="shared" si="0"/>
        <v>4</v>
      </c>
    </row>
    <row r="64" spans="4:10" ht="15.75">
      <c r="D64" s="38">
        <v>42501</v>
      </c>
      <c r="E64" s="2" t="s">
        <v>174</v>
      </c>
      <c r="F64" s="2" t="s">
        <v>175</v>
      </c>
      <c r="G64" s="2" t="s">
        <v>176</v>
      </c>
      <c r="H64" s="2">
        <v>1</v>
      </c>
      <c r="I64" s="2">
        <v>4</v>
      </c>
      <c r="J64" s="33">
        <f t="shared" si="0"/>
        <v>5</v>
      </c>
    </row>
    <row r="65" spans="4:10" ht="15.75">
      <c r="D65" s="38">
        <v>42501</v>
      </c>
      <c r="E65" s="2" t="s">
        <v>50</v>
      </c>
      <c r="F65" s="2" t="s">
        <v>51</v>
      </c>
      <c r="G65" s="2" t="s">
        <v>177</v>
      </c>
      <c r="H65" s="2">
        <v>0</v>
      </c>
      <c r="I65" s="2">
        <v>5</v>
      </c>
      <c r="J65" s="33">
        <f t="shared" si="0"/>
        <v>5</v>
      </c>
    </row>
    <row r="66" spans="4:10" ht="15.75">
      <c r="D66" s="38">
        <v>42498</v>
      </c>
      <c r="E66" s="2" t="s">
        <v>47</v>
      </c>
      <c r="F66" s="2" t="s">
        <v>178</v>
      </c>
      <c r="G66" s="2" t="s">
        <v>179</v>
      </c>
      <c r="H66" s="2">
        <v>1</v>
      </c>
      <c r="I66" s="2">
        <v>3</v>
      </c>
      <c r="J66" s="33">
        <f t="shared" si="0"/>
        <v>4</v>
      </c>
    </row>
    <row r="67" spans="4:10" ht="15.75">
      <c r="D67" s="38">
        <v>42496</v>
      </c>
      <c r="E67" s="2" t="s">
        <v>174</v>
      </c>
      <c r="F67" s="2" t="s">
        <v>180</v>
      </c>
      <c r="G67" s="2" t="s">
        <v>181</v>
      </c>
      <c r="H67" s="2">
        <v>1</v>
      </c>
      <c r="I67" s="2">
        <v>3</v>
      </c>
      <c r="J67" s="33">
        <f t="shared" si="0"/>
        <v>4</v>
      </c>
    </row>
    <row r="68" spans="4:10" ht="15.75">
      <c r="D68" s="38">
        <v>42496</v>
      </c>
      <c r="E68" s="2" t="s">
        <v>53</v>
      </c>
      <c r="F68" s="2" t="s">
        <v>182</v>
      </c>
      <c r="G68" s="2" t="s">
        <v>183</v>
      </c>
      <c r="H68" s="2">
        <v>3</v>
      </c>
      <c r="I68" s="2">
        <v>3</v>
      </c>
      <c r="J68" s="33">
        <f t="shared" si="0"/>
        <v>6</v>
      </c>
    </row>
    <row r="69" spans="4:10" ht="15.75">
      <c r="D69" s="38">
        <v>42496</v>
      </c>
      <c r="E69" s="2" t="s">
        <v>184</v>
      </c>
      <c r="F69" s="2" t="s">
        <v>185</v>
      </c>
      <c r="G69" s="2" t="s">
        <v>186</v>
      </c>
      <c r="H69" s="2">
        <v>1</v>
      </c>
      <c r="I69" s="2">
        <v>4</v>
      </c>
      <c r="J69" s="33">
        <f t="shared" si="0"/>
        <v>5</v>
      </c>
    </row>
    <row r="70" spans="4:10" ht="15.75">
      <c r="D70" s="38">
        <v>42495</v>
      </c>
      <c r="E70" s="2" t="s">
        <v>187</v>
      </c>
      <c r="F70" s="2" t="s">
        <v>188</v>
      </c>
      <c r="G70" s="2" t="s">
        <v>189</v>
      </c>
      <c r="H70" s="2">
        <v>1</v>
      </c>
      <c r="I70" s="2">
        <v>3</v>
      </c>
      <c r="J70" s="33">
        <f t="shared" si="0"/>
        <v>4</v>
      </c>
    </row>
    <row r="71" spans="4:10" ht="15.75">
      <c r="D71" s="38">
        <v>42495</v>
      </c>
      <c r="E71" s="2" t="s">
        <v>152</v>
      </c>
      <c r="F71" s="2" t="s">
        <v>190</v>
      </c>
      <c r="G71" s="2" t="s">
        <v>191</v>
      </c>
      <c r="H71" s="2">
        <v>2</v>
      </c>
      <c r="I71" s="2">
        <v>6</v>
      </c>
      <c r="J71" s="33">
        <f t="shared" si="0"/>
        <v>8</v>
      </c>
    </row>
    <row r="72" spans="4:10" ht="15.75">
      <c r="D72" s="38">
        <v>42494</v>
      </c>
      <c r="E72" s="2" t="s">
        <v>192</v>
      </c>
      <c r="F72" s="2" t="s">
        <v>123</v>
      </c>
      <c r="G72" s="2" t="s">
        <v>193</v>
      </c>
      <c r="H72" s="2">
        <v>1</v>
      </c>
      <c r="I72" s="2">
        <v>7</v>
      </c>
      <c r="J72" s="33">
        <f t="shared" si="0"/>
        <v>8</v>
      </c>
    </row>
    <row r="73" spans="4:10" ht="15.75">
      <c r="D73" s="38">
        <v>42491</v>
      </c>
      <c r="E73" s="2" t="s">
        <v>155</v>
      </c>
      <c r="F73" s="2" t="s">
        <v>194</v>
      </c>
      <c r="G73" s="2" t="s">
        <v>195</v>
      </c>
      <c r="H73" s="2">
        <v>0</v>
      </c>
      <c r="I73" s="2">
        <v>5</v>
      </c>
      <c r="J73" s="33">
        <f t="shared" si="0"/>
        <v>5</v>
      </c>
    </row>
    <row r="74" spans="4:10" ht="15.75">
      <c r="D74" s="38">
        <v>42489</v>
      </c>
      <c r="E74" s="2" t="s">
        <v>83</v>
      </c>
      <c r="F74" s="2" t="s">
        <v>84</v>
      </c>
      <c r="G74" s="2" t="s">
        <v>196</v>
      </c>
      <c r="H74" s="2">
        <v>0</v>
      </c>
      <c r="I74" s="2">
        <v>5</v>
      </c>
      <c r="J74" s="33">
        <f t="shared" si="0"/>
        <v>5</v>
      </c>
    </row>
    <row r="75" spans="4:10" ht="15.75">
      <c r="D75" s="38">
        <v>42489</v>
      </c>
      <c r="E75" s="2" t="s">
        <v>197</v>
      </c>
      <c r="F75" s="2" t="s">
        <v>198</v>
      </c>
      <c r="G75" s="2" t="s">
        <v>199</v>
      </c>
      <c r="H75" s="2">
        <v>0</v>
      </c>
      <c r="I75" s="2">
        <v>4</v>
      </c>
      <c r="J75" s="33">
        <f t="shared" si="0"/>
        <v>4</v>
      </c>
    </row>
    <row r="76" spans="4:10" ht="15.75">
      <c r="D76" s="38">
        <v>42487</v>
      </c>
      <c r="E76" s="2" t="s">
        <v>152</v>
      </c>
      <c r="F76" s="2" t="s">
        <v>200</v>
      </c>
      <c r="G76" s="2" t="s">
        <v>201</v>
      </c>
      <c r="H76" s="2">
        <v>1</v>
      </c>
      <c r="I76" s="2">
        <v>3</v>
      </c>
      <c r="J76" s="33">
        <f t="shared" si="0"/>
        <v>4</v>
      </c>
    </row>
    <row r="77" spans="4:10" ht="15.75">
      <c r="D77" s="38">
        <v>42487</v>
      </c>
      <c r="E77" s="2" t="s">
        <v>202</v>
      </c>
      <c r="F77" s="2" t="s">
        <v>203</v>
      </c>
      <c r="G77" s="2" t="s">
        <v>204</v>
      </c>
      <c r="H77" s="2">
        <v>3</v>
      </c>
      <c r="I77" s="2">
        <v>1</v>
      </c>
      <c r="J77" s="33">
        <f t="shared" ref="J77:J140" si="1">SUM(H77,I77)</f>
        <v>4</v>
      </c>
    </row>
    <row r="78" spans="4:10" ht="15.75">
      <c r="D78" s="38">
        <v>42486</v>
      </c>
      <c r="E78" s="2" t="s">
        <v>53</v>
      </c>
      <c r="F78" s="2" t="s">
        <v>205</v>
      </c>
      <c r="G78" s="2" t="s">
        <v>206</v>
      </c>
      <c r="H78" s="2">
        <v>1</v>
      </c>
      <c r="I78" s="2">
        <v>4</v>
      </c>
      <c r="J78" s="33">
        <f t="shared" si="1"/>
        <v>5</v>
      </c>
    </row>
    <row r="79" spans="4:10" ht="15.75">
      <c r="D79" s="38">
        <v>42485</v>
      </c>
      <c r="E79" s="2" t="s">
        <v>187</v>
      </c>
      <c r="F79" s="2" t="s">
        <v>188</v>
      </c>
      <c r="G79" s="2" t="s">
        <v>207</v>
      </c>
      <c r="H79" s="2">
        <v>0</v>
      </c>
      <c r="I79" s="2">
        <v>5</v>
      </c>
      <c r="J79" s="33">
        <f t="shared" si="1"/>
        <v>5</v>
      </c>
    </row>
    <row r="80" spans="4:10" ht="15.75">
      <c r="D80" s="38">
        <v>42485</v>
      </c>
      <c r="E80" s="2" t="s">
        <v>155</v>
      </c>
      <c r="F80" s="2" t="s">
        <v>156</v>
      </c>
      <c r="G80" s="2" t="s">
        <v>208</v>
      </c>
      <c r="H80" s="2">
        <v>0</v>
      </c>
      <c r="I80" s="2">
        <v>4</v>
      </c>
      <c r="J80" s="33">
        <f t="shared" si="1"/>
        <v>4</v>
      </c>
    </row>
    <row r="81" spans="4:10" ht="15.75">
      <c r="D81" s="38">
        <v>42484</v>
      </c>
      <c r="E81" s="2" t="s">
        <v>209</v>
      </c>
      <c r="F81" s="2" t="s">
        <v>128</v>
      </c>
      <c r="G81" s="2" t="s">
        <v>210</v>
      </c>
      <c r="H81" s="2">
        <v>0</v>
      </c>
      <c r="I81" s="2">
        <v>4</v>
      </c>
      <c r="J81" s="33">
        <f t="shared" si="1"/>
        <v>4</v>
      </c>
    </row>
    <row r="82" spans="4:10" ht="15.75">
      <c r="D82" s="38">
        <v>42484</v>
      </c>
      <c r="E82" s="2" t="s">
        <v>50</v>
      </c>
      <c r="F82" s="2" t="s">
        <v>211</v>
      </c>
      <c r="G82" s="2" t="s">
        <v>212</v>
      </c>
      <c r="H82" s="2">
        <v>2</v>
      </c>
      <c r="I82" s="2">
        <v>3</v>
      </c>
      <c r="J82" s="33">
        <f t="shared" si="1"/>
        <v>5</v>
      </c>
    </row>
    <row r="83" spans="4:10" ht="15.75">
      <c r="D83" s="38">
        <v>42484</v>
      </c>
      <c r="E83" s="2" t="s">
        <v>72</v>
      </c>
      <c r="F83" s="2" t="s">
        <v>213</v>
      </c>
      <c r="G83" s="2" t="s">
        <v>214</v>
      </c>
      <c r="H83" s="2">
        <v>0</v>
      </c>
      <c r="I83" s="2">
        <v>5</v>
      </c>
      <c r="J83" s="33">
        <f t="shared" si="1"/>
        <v>5</v>
      </c>
    </row>
    <row r="84" spans="4:10" ht="15.75">
      <c r="D84" s="38">
        <v>42483</v>
      </c>
      <c r="E84" s="2" t="s">
        <v>174</v>
      </c>
      <c r="F84" s="2" t="s">
        <v>215</v>
      </c>
      <c r="G84" s="2" t="s">
        <v>216</v>
      </c>
      <c r="H84" s="2">
        <v>3</v>
      </c>
      <c r="I84" s="2">
        <v>1</v>
      </c>
      <c r="J84" s="33">
        <f t="shared" si="1"/>
        <v>4</v>
      </c>
    </row>
    <row r="85" spans="4:10" ht="15.75">
      <c r="D85" s="38">
        <v>42483</v>
      </c>
      <c r="E85" s="2" t="s">
        <v>217</v>
      </c>
      <c r="F85" s="2" t="s">
        <v>218</v>
      </c>
      <c r="G85" s="2" t="s">
        <v>219</v>
      </c>
      <c r="H85" s="2">
        <v>1</v>
      </c>
      <c r="I85" s="2">
        <v>4</v>
      </c>
      <c r="J85" s="33">
        <f t="shared" si="1"/>
        <v>5</v>
      </c>
    </row>
    <row r="86" spans="4:10" ht="15.75">
      <c r="D86" s="38">
        <v>42483</v>
      </c>
      <c r="E86" s="2" t="s">
        <v>220</v>
      </c>
      <c r="F86" s="2" t="s">
        <v>143</v>
      </c>
      <c r="G86" s="2" t="s">
        <v>221</v>
      </c>
      <c r="H86" s="2">
        <v>1</v>
      </c>
      <c r="I86" s="2">
        <v>3</v>
      </c>
      <c r="J86" s="33">
        <f t="shared" si="1"/>
        <v>4</v>
      </c>
    </row>
    <row r="87" spans="4:10" ht="15.75">
      <c r="D87" s="38">
        <v>42483</v>
      </c>
      <c r="E87" s="2" t="s">
        <v>88</v>
      </c>
      <c r="F87" s="2" t="s">
        <v>222</v>
      </c>
      <c r="G87" s="2" t="s">
        <v>223</v>
      </c>
      <c r="H87" s="2">
        <v>0</v>
      </c>
      <c r="I87" s="2">
        <v>4</v>
      </c>
      <c r="J87" s="33">
        <f t="shared" si="1"/>
        <v>4</v>
      </c>
    </row>
    <row r="88" spans="4:10" ht="15.75">
      <c r="D88" s="38">
        <v>42482</v>
      </c>
      <c r="E88" s="2" t="s">
        <v>62</v>
      </c>
      <c r="F88" s="2" t="s">
        <v>224</v>
      </c>
      <c r="G88" s="2" t="s">
        <v>225</v>
      </c>
      <c r="H88" s="2">
        <v>6</v>
      </c>
      <c r="I88" s="2">
        <v>0</v>
      </c>
      <c r="J88" s="33">
        <f t="shared" si="1"/>
        <v>6</v>
      </c>
    </row>
    <row r="89" spans="4:10" ht="15.75">
      <c r="D89" s="38">
        <v>42482</v>
      </c>
      <c r="E89" s="2" t="s">
        <v>226</v>
      </c>
      <c r="F89" s="2" t="s">
        <v>227</v>
      </c>
      <c r="G89" s="2" t="s">
        <v>228</v>
      </c>
      <c r="H89" s="2">
        <v>8</v>
      </c>
      <c r="I89" s="2">
        <v>0</v>
      </c>
      <c r="J89" s="33">
        <f t="shared" si="1"/>
        <v>8</v>
      </c>
    </row>
    <row r="90" spans="4:10" ht="15.75">
      <c r="D90" s="38">
        <v>42481</v>
      </c>
      <c r="E90" s="2" t="s">
        <v>53</v>
      </c>
      <c r="F90" s="2" t="s">
        <v>138</v>
      </c>
      <c r="G90" s="2" t="s">
        <v>229</v>
      </c>
      <c r="H90" s="2">
        <v>0</v>
      </c>
      <c r="I90" s="2">
        <v>4</v>
      </c>
      <c r="J90" s="33">
        <f t="shared" si="1"/>
        <v>4</v>
      </c>
    </row>
    <row r="91" spans="4:10" ht="15.75">
      <c r="D91" s="38">
        <v>42479</v>
      </c>
      <c r="E91" s="2" t="s">
        <v>174</v>
      </c>
      <c r="F91" s="2" t="s">
        <v>230</v>
      </c>
      <c r="G91" s="2" t="s">
        <v>231</v>
      </c>
      <c r="H91" s="2">
        <v>1</v>
      </c>
      <c r="I91" s="2">
        <v>4</v>
      </c>
      <c r="J91" s="33">
        <f t="shared" si="1"/>
        <v>5</v>
      </c>
    </row>
    <row r="92" spans="4:10" ht="15.75">
      <c r="D92" s="38">
        <v>42479</v>
      </c>
      <c r="E92" s="2" t="s">
        <v>50</v>
      </c>
      <c r="F92" s="2" t="s">
        <v>51</v>
      </c>
      <c r="G92" s="2" t="s">
        <v>232</v>
      </c>
      <c r="H92" s="2">
        <v>1</v>
      </c>
      <c r="I92" s="2">
        <v>3</v>
      </c>
      <c r="J92" s="33">
        <f t="shared" si="1"/>
        <v>4</v>
      </c>
    </row>
    <row r="93" spans="4:10" ht="15.75">
      <c r="D93" s="38">
        <v>42479</v>
      </c>
      <c r="E93" s="2" t="s">
        <v>50</v>
      </c>
      <c r="F93" s="2" t="s">
        <v>51</v>
      </c>
      <c r="G93" s="2" t="s">
        <v>233</v>
      </c>
      <c r="H93" s="2">
        <v>1</v>
      </c>
      <c r="I93" s="2">
        <v>4</v>
      </c>
      <c r="J93" s="33">
        <f t="shared" si="1"/>
        <v>5</v>
      </c>
    </row>
    <row r="94" spans="4:10" ht="15.75">
      <c r="D94" s="38">
        <v>42478</v>
      </c>
      <c r="E94" s="2" t="s">
        <v>83</v>
      </c>
      <c r="F94" s="2" t="s">
        <v>234</v>
      </c>
      <c r="G94" s="2" t="s">
        <v>235</v>
      </c>
      <c r="H94" s="2">
        <v>1</v>
      </c>
      <c r="I94" s="2">
        <v>3</v>
      </c>
      <c r="J94" s="33">
        <f t="shared" si="1"/>
        <v>4</v>
      </c>
    </row>
    <row r="95" spans="4:10" ht="15.75">
      <c r="D95" s="38">
        <v>42477</v>
      </c>
      <c r="E95" s="2" t="s">
        <v>236</v>
      </c>
      <c r="F95" s="2" t="s">
        <v>237</v>
      </c>
      <c r="G95" s="2" t="s">
        <v>238</v>
      </c>
      <c r="H95" s="2">
        <v>3</v>
      </c>
      <c r="I95" s="2">
        <v>1</v>
      </c>
      <c r="J95" s="33">
        <f t="shared" si="1"/>
        <v>4</v>
      </c>
    </row>
    <row r="96" spans="4:10" ht="15.75">
      <c r="D96" s="38">
        <v>42477</v>
      </c>
      <c r="E96" s="2" t="s">
        <v>162</v>
      </c>
      <c r="F96" s="2" t="s">
        <v>239</v>
      </c>
      <c r="G96" s="2" t="s">
        <v>240</v>
      </c>
      <c r="H96" s="2">
        <v>1</v>
      </c>
      <c r="I96" s="2">
        <v>3</v>
      </c>
      <c r="J96" s="33">
        <f t="shared" si="1"/>
        <v>4</v>
      </c>
    </row>
    <row r="97" spans="4:10" ht="15.75">
      <c r="D97" s="38">
        <v>42477</v>
      </c>
      <c r="E97" s="2" t="s">
        <v>47</v>
      </c>
      <c r="F97" s="2" t="s">
        <v>241</v>
      </c>
      <c r="G97" s="2" t="s">
        <v>242</v>
      </c>
      <c r="H97" s="2">
        <v>1</v>
      </c>
      <c r="I97" s="2">
        <v>6</v>
      </c>
      <c r="J97" s="33">
        <f t="shared" si="1"/>
        <v>7</v>
      </c>
    </row>
    <row r="98" spans="4:10" ht="15.75">
      <c r="D98" s="38">
        <v>42476</v>
      </c>
      <c r="E98" s="2" t="s">
        <v>174</v>
      </c>
      <c r="F98" s="2" t="s">
        <v>243</v>
      </c>
      <c r="G98" s="2" t="s">
        <v>244</v>
      </c>
      <c r="H98" s="2">
        <v>0</v>
      </c>
      <c r="I98" s="2">
        <v>4</v>
      </c>
      <c r="J98" s="33">
        <f t="shared" si="1"/>
        <v>4</v>
      </c>
    </row>
    <row r="99" spans="4:10" ht="15.75">
      <c r="D99" s="38">
        <v>42476</v>
      </c>
      <c r="E99" s="2" t="s">
        <v>187</v>
      </c>
      <c r="F99" s="2" t="s">
        <v>93</v>
      </c>
      <c r="G99" s="2" t="s">
        <v>245</v>
      </c>
      <c r="H99" s="2">
        <v>2</v>
      </c>
      <c r="I99" s="2">
        <v>4</v>
      </c>
      <c r="J99" s="33">
        <f t="shared" si="1"/>
        <v>6</v>
      </c>
    </row>
    <row r="100" spans="4:10" ht="15.75">
      <c r="D100" s="38">
        <v>42476</v>
      </c>
      <c r="E100" s="2" t="s">
        <v>184</v>
      </c>
      <c r="F100" s="2" t="s">
        <v>185</v>
      </c>
      <c r="G100" s="2" t="s">
        <v>246</v>
      </c>
      <c r="H100" s="2">
        <v>1</v>
      </c>
      <c r="I100" s="2">
        <v>4</v>
      </c>
      <c r="J100" s="33">
        <f t="shared" si="1"/>
        <v>5</v>
      </c>
    </row>
    <row r="101" spans="4:10" ht="15.75">
      <c r="D101" s="38">
        <v>42474</v>
      </c>
      <c r="E101" s="2" t="s">
        <v>66</v>
      </c>
      <c r="F101" s="2" t="s">
        <v>247</v>
      </c>
      <c r="G101" s="2" t="s">
        <v>248</v>
      </c>
      <c r="H101" s="2">
        <v>1</v>
      </c>
      <c r="I101" s="2">
        <v>3</v>
      </c>
      <c r="J101" s="33">
        <f t="shared" si="1"/>
        <v>4</v>
      </c>
    </row>
    <row r="102" spans="4:10" ht="15.75">
      <c r="D102" s="38">
        <v>42470</v>
      </c>
      <c r="E102" s="2" t="s">
        <v>83</v>
      </c>
      <c r="F102" s="2" t="s">
        <v>249</v>
      </c>
      <c r="G102" s="2" t="s">
        <v>250</v>
      </c>
      <c r="H102" s="2">
        <v>0</v>
      </c>
      <c r="I102" s="2">
        <v>4</v>
      </c>
      <c r="J102" s="33">
        <f t="shared" si="1"/>
        <v>4</v>
      </c>
    </row>
    <row r="103" spans="4:10" ht="15.75">
      <c r="D103" s="38">
        <v>42470</v>
      </c>
      <c r="E103" s="2" t="s">
        <v>251</v>
      </c>
      <c r="F103" s="2" t="s">
        <v>252</v>
      </c>
      <c r="G103" s="2" t="s">
        <v>253</v>
      </c>
      <c r="H103" s="2">
        <v>1</v>
      </c>
      <c r="I103" s="2">
        <v>3</v>
      </c>
      <c r="J103" s="33">
        <f t="shared" si="1"/>
        <v>4</v>
      </c>
    </row>
    <row r="104" spans="4:10" ht="15.75">
      <c r="D104" s="38">
        <v>42469</v>
      </c>
      <c r="E104" s="2" t="s">
        <v>174</v>
      </c>
      <c r="F104" s="2" t="s">
        <v>254</v>
      </c>
      <c r="G104" s="2" t="s">
        <v>255</v>
      </c>
      <c r="H104" s="2">
        <v>0</v>
      </c>
      <c r="I104" s="2">
        <v>4</v>
      </c>
      <c r="J104" s="33">
        <f t="shared" si="1"/>
        <v>4</v>
      </c>
    </row>
    <row r="105" spans="4:10" ht="15.75">
      <c r="D105" s="38">
        <v>42469</v>
      </c>
      <c r="E105" s="2" t="s">
        <v>256</v>
      </c>
      <c r="F105" s="2" t="s">
        <v>257</v>
      </c>
      <c r="G105" s="2" t="s">
        <v>258</v>
      </c>
      <c r="H105" s="2">
        <v>0</v>
      </c>
      <c r="I105" s="2">
        <v>4</v>
      </c>
      <c r="J105" s="33">
        <f t="shared" si="1"/>
        <v>4</v>
      </c>
    </row>
    <row r="106" spans="4:10" ht="15.75">
      <c r="D106" s="38">
        <v>42469</v>
      </c>
      <c r="E106" s="2" t="s">
        <v>155</v>
      </c>
      <c r="F106" s="2" t="s">
        <v>259</v>
      </c>
      <c r="G106" s="2" t="s">
        <v>260</v>
      </c>
      <c r="H106" s="2">
        <v>0</v>
      </c>
      <c r="I106" s="2">
        <v>4</v>
      </c>
      <c r="J106" s="33">
        <f t="shared" si="1"/>
        <v>4</v>
      </c>
    </row>
    <row r="107" spans="4:10" ht="15.75">
      <c r="D107" s="38">
        <v>42467</v>
      </c>
      <c r="E107" s="2" t="s">
        <v>50</v>
      </c>
      <c r="F107" s="2" t="s">
        <v>51</v>
      </c>
      <c r="G107" s="2" t="s">
        <v>261</v>
      </c>
      <c r="H107" s="2">
        <v>0</v>
      </c>
      <c r="I107" s="2">
        <v>4</v>
      </c>
      <c r="J107" s="33">
        <f t="shared" si="1"/>
        <v>4</v>
      </c>
    </row>
    <row r="108" spans="4:10" ht="15.75">
      <c r="D108" s="38">
        <v>42460</v>
      </c>
      <c r="E108" s="2" t="s">
        <v>50</v>
      </c>
      <c r="F108" s="2" t="s">
        <v>211</v>
      </c>
      <c r="G108" s="2" t="s">
        <v>262</v>
      </c>
      <c r="H108" s="2">
        <v>0</v>
      </c>
      <c r="I108" s="2">
        <v>4</v>
      </c>
      <c r="J108" s="33">
        <f t="shared" si="1"/>
        <v>4</v>
      </c>
    </row>
    <row r="109" spans="4:10" ht="15.75">
      <c r="D109" s="38">
        <v>42454</v>
      </c>
      <c r="E109" s="2" t="s">
        <v>209</v>
      </c>
      <c r="F109" s="2" t="s">
        <v>128</v>
      </c>
      <c r="G109" s="2" t="s">
        <v>263</v>
      </c>
      <c r="H109" s="2">
        <v>0</v>
      </c>
      <c r="I109" s="2">
        <v>4</v>
      </c>
      <c r="J109" s="33">
        <f t="shared" si="1"/>
        <v>4</v>
      </c>
    </row>
    <row r="110" spans="4:10" ht="15.75">
      <c r="D110" s="38">
        <v>42454</v>
      </c>
      <c r="E110" s="2" t="s">
        <v>50</v>
      </c>
      <c r="F110" s="2" t="s">
        <v>51</v>
      </c>
      <c r="G110" s="2" t="s">
        <v>264</v>
      </c>
      <c r="H110" s="2">
        <v>0</v>
      </c>
      <c r="I110" s="2">
        <v>4</v>
      </c>
      <c r="J110" s="33">
        <f t="shared" si="1"/>
        <v>4</v>
      </c>
    </row>
    <row r="111" spans="4:10" ht="15.75">
      <c r="D111" s="38">
        <v>42450</v>
      </c>
      <c r="E111" s="2" t="s">
        <v>50</v>
      </c>
      <c r="F111" s="2" t="s">
        <v>51</v>
      </c>
      <c r="G111" s="2" t="s">
        <v>265</v>
      </c>
      <c r="H111" s="2">
        <v>0</v>
      </c>
      <c r="I111" s="2">
        <v>4</v>
      </c>
      <c r="J111" s="33">
        <f t="shared" si="1"/>
        <v>4</v>
      </c>
    </row>
    <row r="112" spans="4:10" ht="15.75">
      <c r="D112" s="38">
        <v>42448</v>
      </c>
      <c r="E112" s="2" t="s">
        <v>174</v>
      </c>
      <c r="F112" s="2" t="s">
        <v>266</v>
      </c>
      <c r="G112" s="2" t="s">
        <v>267</v>
      </c>
      <c r="H112" s="2">
        <v>2</v>
      </c>
      <c r="I112" s="2">
        <v>2</v>
      </c>
      <c r="J112" s="33">
        <f t="shared" si="1"/>
        <v>4</v>
      </c>
    </row>
    <row r="113" spans="4:10" ht="15.75">
      <c r="D113" s="38">
        <v>42448</v>
      </c>
      <c r="E113" s="2" t="s">
        <v>187</v>
      </c>
      <c r="F113" s="2" t="s">
        <v>268</v>
      </c>
      <c r="G113" s="2" t="s">
        <v>269</v>
      </c>
      <c r="H113" s="2">
        <v>1</v>
      </c>
      <c r="I113" s="2">
        <v>4</v>
      </c>
      <c r="J113" s="33">
        <f t="shared" si="1"/>
        <v>5</v>
      </c>
    </row>
    <row r="114" spans="4:10" ht="15.75">
      <c r="D114" s="38">
        <v>42444</v>
      </c>
      <c r="E114" s="2" t="s">
        <v>62</v>
      </c>
      <c r="F114" s="2" t="s">
        <v>169</v>
      </c>
      <c r="G114" s="2" t="s">
        <v>270</v>
      </c>
      <c r="H114" s="2">
        <v>0</v>
      </c>
      <c r="I114" s="2">
        <v>5</v>
      </c>
      <c r="J114" s="33">
        <f t="shared" si="1"/>
        <v>5</v>
      </c>
    </row>
    <row r="115" spans="4:10" ht="15.75">
      <c r="D115" s="38">
        <v>42442</v>
      </c>
      <c r="E115" s="2" t="s">
        <v>187</v>
      </c>
      <c r="F115" s="2" t="s">
        <v>271</v>
      </c>
      <c r="G115" s="2" t="s">
        <v>272</v>
      </c>
      <c r="H115" s="2">
        <v>0</v>
      </c>
      <c r="I115" s="2">
        <v>4</v>
      </c>
      <c r="J115" s="33">
        <f t="shared" si="1"/>
        <v>4</v>
      </c>
    </row>
    <row r="116" spans="4:10" ht="15.75">
      <c r="D116" s="38">
        <v>42441</v>
      </c>
      <c r="E116" s="2" t="s">
        <v>83</v>
      </c>
      <c r="F116" s="2" t="s">
        <v>84</v>
      </c>
      <c r="G116" s="2" t="s">
        <v>273</v>
      </c>
      <c r="H116" s="2">
        <v>0</v>
      </c>
      <c r="I116" s="2">
        <v>4</v>
      </c>
      <c r="J116" s="33">
        <f t="shared" si="1"/>
        <v>4</v>
      </c>
    </row>
    <row r="117" spans="4:10" ht="15.75">
      <c r="D117" s="38">
        <v>42441</v>
      </c>
      <c r="E117" s="2" t="s">
        <v>274</v>
      </c>
      <c r="F117" s="2" t="s">
        <v>275</v>
      </c>
      <c r="G117" s="2" t="s">
        <v>276</v>
      </c>
      <c r="H117" s="2">
        <v>0</v>
      </c>
      <c r="I117" s="2">
        <v>4</v>
      </c>
      <c r="J117" s="33">
        <f t="shared" si="1"/>
        <v>4</v>
      </c>
    </row>
    <row r="118" spans="4:10" ht="15.75">
      <c r="D118" s="38">
        <v>42440</v>
      </c>
      <c r="E118" s="2" t="s">
        <v>184</v>
      </c>
      <c r="F118" s="2" t="s">
        <v>185</v>
      </c>
      <c r="G118" s="2" t="s">
        <v>277</v>
      </c>
      <c r="H118" s="2">
        <v>2</v>
      </c>
      <c r="I118" s="2">
        <v>2</v>
      </c>
      <c r="J118" s="33">
        <f t="shared" si="1"/>
        <v>4</v>
      </c>
    </row>
    <row r="119" spans="4:10" ht="15.75">
      <c r="D119" s="38">
        <v>42440</v>
      </c>
      <c r="E119" s="2" t="s">
        <v>66</v>
      </c>
      <c r="F119" s="2" t="s">
        <v>145</v>
      </c>
      <c r="G119" s="2" t="s">
        <v>278</v>
      </c>
      <c r="H119" s="2">
        <v>0</v>
      </c>
      <c r="I119" s="2">
        <v>5</v>
      </c>
      <c r="J119" s="33">
        <f t="shared" si="1"/>
        <v>5</v>
      </c>
    </row>
    <row r="120" spans="4:10" ht="15.75">
      <c r="D120" s="38">
        <v>42438</v>
      </c>
      <c r="E120" s="2" t="s">
        <v>236</v>
      </c>
      <c r="F120" s="2" t="s">
        <v>279</v>
      </c>
      <c r="G120" s="2" t="s">
        <v>280</v>
      </c>
      <c r="H120" s="2">
        <v>5</v>
      </c>
      <c r="I120" s="2">
        <v>3</v>
      </c>
      <c r="J120" s="33">
        <f t="shared" si="1"/>
        <v>8</v>
      </c>
    </row>
    <row r="121" spans="4:10" ht="15.75">
      <c r="D121" s="38">
        <v>42437</v>
      </c>
      <c r="E121" s="2" t="s">
        <v>47</v>
      </c>
      <c r="F121" s="2" t="s">
        <v>281</v>
      </c>
      <c r="G121" s="2" t="s">
        <v>282</v>
      </c>
      <c r="H121" s="2">
        <v>2</v>
      </c>
      <c r="I121" s="2">
        <v>3</v>
      </c>
      <c r="J121" s="33">
        <f t="shared" si="1"/>
        <v>5</v>
      </c>
    </row>
    <row r="122" spans="4:10" ht="15.75">
      <c r="D122" s="38">
        <v>42436</v>
      </c>
      <c r="E122" s="2" t="s">
        <v>217</v>
      </c>
      <c r="F122" s="2" t="s">
        <v>283</v>
      </c>
      <c r="G122" s="2" t="s">
        <v>284</v>
      </c>
      <c r="H122" s="2">
        <v>5</v>
      </c>
      <c r="I122" s="2">
        <v>0</v>
      </c>
      <c r="J122" s="33">
        <f t="shared" si="1"/>
        <v>5</v>
      </c>
    </row>
    <row r="123" spans="4:10" ht="15.75">
      <c r="D123" s="38">
        <v>42436</v>
      </c>
      <c r="E123" s="2" t="s">
        <v>152</v>
      </c>
      <c r="F123" s="2" t="s">
        <v>285</v>
      </c>
      <c r="G123" s="2" t="s">
        <v>286</v>
      </c>
      <c r="H123" s="2">
        <v>0</v>
      </c>
      <c r="I123" s="2">
        <v>4</v>
      </c>
      <c r="J123" s="33">
        <f t="shared" si="1"/>
        <v>4</v>
      </c>
    </row>
    <row r="124" spans="4:10" ht="15.75">
      <c r="D124" s="38">
        <v>42435</v>
      </c>
      <c r="E124" s="2" t="s">
        <v>83</v>
      </c>
      <c r="F124" s="2" t="s">
        <v>287</v>
      </c>
      <c r="G124" s="2" t="s">
        <v>288</v>
      </c>
      <c r="H124" s="2">
        <v>1</v>
      </c>
      <c r="I124" s="2">
        <v>8</v>
      </c>
      <c r="J124" s="33">
        <f t="shared" si="1"/>
        <v>9</v>
      </c>
    </row>
    <row r="125" spans="4:10" ht="15.75">
      <c r="D125" s="38">
        <v>42435</v>
      </c>
      <c r="E125" s="2" t="s">
        <v>62</v>
      </c>
      <c r="F125" s="2" t="s">
        <v>104</v>
      </c>
      <c r="G125" s="2" t="s">
        <v>289</v>
      </c>
      <c r="H125" s="2">
        <v>0</v>
      </c>
      <c r="I125" s="2">
        <v>4</v>
      </c>
      <c r="J125" s="33">
        <f t="shared" si="1"/>
        <v>4</v>
      </c>
    </row>
    <row r="126" spans="4:10" ht="15.75">
      <c r="D126" s="38">
        <v>42435</v>
      </c>
      <c r="E126" s="2" t="s">
        <v>290</v>
      </c>
      <c r="F126" s="2" t="s">
        <v>291</v>
      </c>
      <c r="G126" s="2" t="s">
        <v>292</v>
      </c>
      <c r="H126" s="2">
        <v>1</v>
      </c>
      <c r="I126" s="2">
        <v>6</v>
      </c>
      <c r="J126" s="33">
        <f t="shared" si="1"/>
        <v>7</v>
      </c>
    </row>
    <row r="127" spans="4:10" ht="15.75">
      <c r="D127" s="38">
        <v>42434</v>
      </c>
      <c r="E127" s="2" t="s">
        <v>217</v>
      </c>
      <c r="F127" s="2" t="s">
        <v>293</v>
      </c>
      <c r="G127" s="2" t="s">
        <v>294</v>
      </c>
      <c r="H127" s="2">
        <v>0</v>
      </c>
      <c r="I127" s="2">
        <v>4</v>
      </c>
      <c r="J127" s="33">
        <f t="shared" si="1"/>
        <v>4</v>
      </c>
    </row>
    <row r="128" spans="4:10" ht="15.75">
      <c r="D128" s="38">
        <v>42433</v>
      </c>
      <c r="E128" s="2" t="s">
        <v>226</v>
      </c>
      <c r="F128" s="2" t="s">
        <v>295</v>
      </c>
      <c r="G128" s="2" t="s">
        <v>296</v>
      </c>
      <c r="H128" s="2">
        <v>1</v>
      </c>
      <c r="I128" s="2">
        <v>3</v>
      </c>
      <c r="J128" s="33">
        <f t="shared" si="1"/>
        <v>4</v>
      </c>
    </row>
    <row r="129" spans="4:10" ht="15.75">
      <c r="D129" s="38">
        <v>42428</v>
      </c>
      <c r="E129" s="2" t="s">
        <v>83</v>
      </c>
      <c r="F129" s="2" t="s">
        <v>297</v>
      </c>
      <c r="G129" s="2" t="s">
        <v>298</v>
      </c>
      <c r="H129" s="2">
        <v>1</v>
      </c>
      <c r="I129" s="2">
        <v>3</v>
      </c>
      <c r="J129" s="33">
        <f t="shared" si="1"/>
        <v>4</v>
      </c>
    </row>
    <row r="130" spans="4:10" ht="15.75">
      <c r="D130" s="38">
        <v>42428</v>
      </c>
      <c r="E130" s="2" t="s">
        <v>184</v>
      </c>
      <c r="F130" s="2" t="s">
        <v>185</v>
      </c>
      <c r="G130" s="2" t="s">
        <v>299</v>
      </c>
      <c r="H130" s="2">
        <v>0</v>
      </c>
      <c r="I130" s="2">
        <v>5</v>
      </c>
      <c r="J130" s="33">
        <f t="shared" si="1"/>
        <v>5</v>
      </c>
    </row>
    <row r="131" spans="4:10" ht="15.75">
      <c r="D131" s="38">
        <v>42427</v>
      </c>
      <c r="E131" s="2" t="s">
        <v>72</v>
      </c>
      <c r="F131" s="2" t="s">
        <v>300</v>
      </c>
      <c r="G131" s="2" t="s">
        <v>301</v>
      </c>
      <c r="H131" s="2">
        <v>2</v>
      </c>
      <c r="I131" s="2">
        <v>2</v>
      </c>
      <c r="J131" s="33">
        <f t="shared" si="1"/>
        <v>4</v>
      </c>
    </row>
    <row r="132" spans="4:10" ht="15.75">
      <c r="D132" s="38">
        <v>42426</v>
      </c>
      <c r="E132" s="2" t="s">
        <v>59</v>
      </c>
      <c r="F132" s="2" t="s">
        <v>302</v>
      </c>
      <c r="G132" s="2" t="s">
        <v>303</v>
      </c>
      <c r="H132" s="2">
        <v>5</v>
      </c>
      <c r="I132" s="2">
        <v>0</v>
      </c>
      <c r="J132" s="33">
        <f t="shared" si="1"/>
        <v>5</v>
      </c>
    </row>
    <row r="133" spans="4:10" ht="15.75">
      <c r="D133" s="38">
        <v>42425</v>
      </c>
      <c r="E133" s="2" t="s">
        <v>217</v>
      </c>
      <c r="F133" s="2" t="s">
        <v>304</v>
      </c>
      <c r="G133" s="2" t="s">
        <v>305</v>
      </c>
      <c r="H133" s="2">
        <v>4</v>
      </c>
      <c r="I133" s="2">
        <v>14</v>
      </c>
      <c r="J133" s="33">
        <f t="shared" si="1"/>
        <v>18</v>
      </c>
    </row>
    <row r="134" spans="4:10" ht="15.75">
      <c r="D134" s="38">
        <v>42423</v>
      </c>
      <c r="E134" s="2" t="s">
        <v>306</v>
      </c>
      <c r="F134" s="2" t="s">
        <v>307</v>
      </c>
      <c r="G134" s="2" t="s">
        <v>308</v>
      </c>
      <c r="H134" s="2">
        <v>5</v>
      </c>
      <c r="I134" s="2">
        <v>0</v>
      </c>
      <c r="J134" s="33">
        <f t="shared" si="1"/>
        <v>5</v>
      </c>
    </row>
    <row r="135" spans="4:10" ht="15.75">
      <c r="D135" s="38">
        <v>42423</v>
      </c>
      <c r="E135" s="2" t="s">
        <v>187</v>
      </c>
      <c r="F135" s="2" t="s">
        <v>309</v>
      </c>
      <c r="G135" s="2" t="s">
        <v>310</v>
      </c>
      <c r="H135" s="2">
        <v>0</v>
      </c>
      <c r="I135" s="2">
        <v>4</v>
      </c>
      <c r="J135" s="33">
        <f t="shared" si="1"/>
        <v>4</v>
      </c>
    </row>
    <row r="136" spans="4:10" ht="15.75">
      <c r="D136" s="38">
        <v>42421</v>
      </c>
      <c r="E136" s="2" t="s">
        <v>197</v>
      </c>
      <c r="F136" s="2" t="s">
        <v>311</v>
      </c>
      <c r="G136" s="2" t="s">
        <v>312</v>
      </c>
      <c r="H136" s="2">
        <v>1</v>
      </c>
      <c r="I136" s="2">
        <v>3</v>
      </c>
      <c r="J136" s="33">
        <f t="shared" si="1"/>
        <v>4</v>
      </c>
    </row>
    <row r="137" spans="4:10" ht="15.75">
      <c r="D137" s="38">
        <v>42421</v>
      </c>
      <c r="E137" s="2" t="s">
        <v>47</v>
      </c>
      <c r="F137" s="2" t="s">
        <v>147</v>
      </c>
      <c r="G137" s="2" t="s">
        <v>313</v>
      </c>
      <c r="H137" s="2">
        <v>0</v>
      </c>
      <c r="I137" s="2">
        <v>5</v>
      </c>
      <c r="J137" s="33">
        <f t="shared" si="1"/>
        <v>5</v>
      </c>
    </row>
    <row r="138" spans="4:10" ht="15.75">
      <c r="D138" s="38">
        <v>42420</v>
      </c>
      <c r="E138" s="2" t="s">
        <v>174</v>
      </c>
      <c r="F138" s="2" t="s">
        <v>314</v>
      </c>
      <c r="G138" s="2" t="s">
        <v>315</v>
      </c>
      <c r="H138" s="2">
        <v>1</v>
      </c>
      <c r="I138" s="2">
        <v>3</v>
      </c>
      <c r="J138" s="33">
        <f t="shared" si="1"/>
        <v>4</v>
      </c>
    </row>
    <row r="139" spans="4:10" ht="15.75">
      <c r="D139" s="38">
        <v>42420</v>
      </c>
      <c r="E139" s="2" t="s">
        <v>187</v>
      </c>
      <c r="F139" s="2" t="s">
        <v>316</v>
      </c>
      <c r="G139" s="2" t="s">
        <v>317</v>
      </c>
      <c r="H139" s="2">
        <v>1</v>
      </c>
      <c r="I139" s="2">
        <v>3</v>
      </c>
      <c r="J139" s="33">
        <f t="shared" si="1"/>
        <v>4</v>
      </c>
    </row>
    <row r="140" spans="4:10" ht="15.75">
      <c r="D140" s="38">
        <v>42420</v>
      </c>
      <c r="E140" s="2" t="s">
        <v>187</v>
      </c>
      <c r="F140" s="2" t="s">
        <v>93</v>
      </c>
      <c r="G140" s="2" t="s">
        <v>318</v>
      </c>
      <c r="H140" s="2">
        <v>0</v>
      </c>
      <c r="I140" s="2">
        <v>4</v>
      </c>
      <c r="J140" s="33">
        <f t="shared" si="1"/>
        <v>4</v>
      </c>
    </row>
    <row r="141" spans="4:10" ht="15.75">
      <c r="D141" s="38">
        <v>42420</v>
      </c>
      <c r="E141" s="2" t="s">
        <v>184</v>
      </c>
      <c r="F141" s="2" t="s">
        <v>319</v>
      </c>
      <c r="G141" s="2" t="s">
        <v>320</v>
      </c>
      <c r="H141" s="2">
        <v>6</v>
      </c>
      <c r="I141" s="2">
        <v>2</v>
      </c>
      <c r="J141" s="33">
        <f t="shared" ref="J141:J150" si="2">SUM(H141,I141)</f>
        <v>8</v>
      </c>
    </row>
    <row r="142" spans="4:10" ht="15.75">
      <c r="D142" s="38">
        <v>42420</v>
      </c>
      <c r="E142" s="2" t="s">
        <v>202</v>
      </c>
      <c r="F142" s="2" t="s">
        <v>321</v>
      </c>
      <c r="G142" s="2" t="s">
        <v>322</v>
      </c>
      <c r="H142" s="2">
        <v>2</v>
      </c>
      <c r="I142" s="2">
        <v>3</v>
      </c>
      <c r="J142" s="33">
        <f t="shared" si="2"/>
        <v>5</v>
      </c>
    </row>
    <row r="143" spans="4:10" ht="15.75">
      <c r="D143" s="38">
        <v>42419</v>
      </c>
      <c r="E143" s="2" t="s">
        <v>83</v>
      </c>
      <c r="F143" s="2" t="s">
        <v>323</v>
      </c>
      <c r="G143" s="2" t="s">
        <v>324</v>
      </c>
      <c r="H143" s="2">
        <v>1</v>
      </c>
      <c r="I143" s="2">
        <v>3</v>
      </c>
      <c r="J143" s="33">
        <f t="shared" si="2"/>
        <v>4</v>
      </c>
    </row>
    <row r="144" spans="4:10" ht="15.75">
      <c r="D144" s="38">
        <v>42414</v>
      </c>
      <c r="E144" s="2" t="s">
        <v>174</v>
      </c>
      <c r="F144" s="2" t="s">
        <v>325</v>
      </c>
      <c r="G144" s="2" t="s">
        <v>326</v>
      </c>
      <c r="H144" s="2">
        <v>0</v>
      </c>
      <c r="I144" s="2">
        <v>5</v>
      </c>
      <c r="J144" s="33">
        <f t="shared" si="2"/>
        <v>5</v>
      </c>
    </row>
    <row r="145" spans="4:10" ht="15.75">
      <c r="D145" s="38">
        <v>42414</v>
      </c>
      <c r="E145" s="2" t="s">
        <v>47</v>
      </c>
      <c r="F145" s="2" t="s">
        <v>147</v>
      </c>
      <c r="G145" s="2" t="s">
        <v>327</v>
      </c>
      <c r="H145" s="2">
        <v>1</v>
      </c>
      <c r="I145" s="2">
        <v>3</v>
      </c>
      <c r="J145" s="33">
        <f t="shared" si="2"/>
        <v>4</v>
      </c>
    </row>
    <row r="146" spans="4:10" ht="15.75">
      <c r="D146" s="38">
        <v>42413</v>
      </c>
      <c r="E146" s="2" t="s">
        <v>152</v>
      </c>
      <c r="F146" s="2" t="s">
        <v>328</v>
      </c>
      <c r="G146" s="2" t="s">
        <v>329</v>
      </c>
      <c r="H146" s="2">
        <v>0</v>
      </c>
      <c r="I146" s="2">
        <v>4</v>
      </c>
      <c r="J146" s="33">
        <f t="shared" si="2"/>
        <v>4</v>
      </c>
    </row>
    <row r="147" spans="4:10" ht="15.75">
      <c r="D147" s="38">
        <v>42407</v>
      </c>
      <c r="E147" s="2" t="s">
        <v>187</v>
      </c>
      <c r="F147" s="2" t="s">
        <v>93</v>
      </c>
      <c r="G147" s="2" t="s">
        <v>330</v>
      </c>
      <c r="H147" s="2">
        <v>2</v>
      </c>
      <c r="I147" s="2">
        <v>10</v>
      </c>
      <c r="J147" s="33">
        <f t="shared" si="2"/>
        <v>12</v>
      </c>
    </row>
    <row r="148" spans="4:10" ht="15.75">
      <c r="D148" s="38">
        <v>42407</v>
      </c>
      <c r="E148" s="2" t="s">
        <v>50</v>
      </c>
      <c r="F148" s="2" t="s">
        <v>211</v>
      </c>
      <c r="G148" s="2" t="s">
        <v>331</v>
      </c>
      <c r="H148" s="2">
        <v>0</v>
      </c>
      <c r="I148" s="2">
        <v>4</v>
      </c>
      <c r="J148" s="33">
        <f t="shared" si="2"/>
        <v>4</v>
      </c>
    </row>
    <row r="149" spans="4:10" ht="15.75">
      <c r="D149" s="38">
        <v>42407</v>
      </c>
      <c r="E149" s="2" t="s">
        <v>202</v>
      </c>
      <c r="F149" s="2" t="s">
        <v>332</v>
      </c>
      <c r="G149" s="2" t="s">
        <v>333</v>
      </c>
      <c r="H149" s="2">
        <v>2</v>
      </c>
      <c r="I149" s="2">
        <v>4</v>
      </c>
      <c r="J149" s="33">
        <f t="shared" si="2"/>
        <v>6</v>
      </c>
    </row>
    <row r="150" spans="4:10" ht="15.75">
      <c r="D150" s="38">
        <v>42407</v>
      </c>
      <c r="E150" s="2" t="s">
        <v>88</v>
      </c>
      <c r="F150" s="2" t="s">
        <v>334</v>
      </c>
      <c r="G150" s="2" t="s">
        <v>335</v>
      </c>
      <c r="H150" s="2">
        <v>1</v>
      </c>
      <c r="I150" s="2">
        <v>7</v>
      </c>
      <c r="J150" s="33">
        <f t="shared" si="2"/>
        <v>8</v>
      </c>
    </row>
    <row r="151" spans="4:10" ht="15.75">
      <c r="D151" s="38">
        <v>42406</v>
      </c>
      <c r="E151" s="2" t="s">
        <v>83</v>
      </c>
      <c r="F151" s="2" t="s">
        <v>249</v>
      </c>
      <c r="G151" s="2" t="s">
        <v>336</v>
      </c>
      <c r="H151" s="2">
        <v>1</v>
      </c>
      <c r="I151" s="2">
        <v>3</v>
      </c>
      <c r="J151" s="33">
        <f>SUM(H151,I151)</f>
        <v>4</v>
      </c>
    </row>
    <row r="152" spans="4:10" ht="15.75">
      <c r="D152" s="38">
        <v>42406</v>
      </c>
      <c r="E152" s="2" t="s">
        <v>187</v>
      </c>
      <c r="F152" s="2" t="s">
        <v>316</v>
      </c>
      <c r="G152" s="2" t="s">
        <v>337</v>
      </c>
      <c r="H152" s="2">
        <v>1</v>
      </c>
      <c r="I152" s="2">
        <v>7</v>
      </c>
      <c r="J152" s="33">
        <f>SUM(H152,I152)</f>
        <v>8</v>
      </c>
    </row>
    <row r="153" spans="4:10" ht="15.75">
      <c r="D153" s="38">
        <v>42406</v>
      </c>
      <c r="E153" s="2" t="s">
        <v>187</v>
      </c>
      <c r="F153" s="2" t="s">
        <v>338</v>
      </c>
      <c r="G153" s="2" t="s">
        <v>339</v>
      </c>
      <c r="H153" s="2">
        <v>0</v>
      </c>
      <c r="I153" s="2">
        <v>4</v>
      </c>
      <c r="J153" s="33">
        <f t="shared" ref="J153:J216" si="3">SUM(H153,I153)</f>
        <v>4</v>
      </c>
    </row>
    <row r="154" spans="4:10" ht="15.75">
      <c r="D154" s="38">
        <v>42403</v>
      </c>
      <c r="E154" s="2" t="s">
        <v>340</v>
      </c>
      <c r="F154" s="2" t="s">
        <v>59</v>
      </c>
      <c r="G154" s="2" t="s">
        <v>341</v>
      </c>
      <c r="H154" s="2">
        <v>0</v>
      </c>
      <c r="I154" s="2">
        <v>4</v>
      </c>
      <c r="J154" s="33">
        <f t="shared" si="3"/>
        <v>4</v>
      </c>
    </row>
    <row r="155" spans="4:10" ht="15.75">
      <c r="D155" s="38">
        <v>42399</v>
      </c>
      <c r="E155" s="2" t="s">
        <v>306</v>
      </c>
      <c r="F155" s="2" t="s">
        <v>307</v>
      </c>
      <c r="G155" s="2" t="s">
        <v>342</v>
      </c>
      <c r="H155" s="2">
        <v>3</v>
      </c>
      <c r="I155" s="2">
        <v>5</v>
      </c>
      <c r="J155" s="33">
        <f t="shared" si="3"/>
        <v>8</v>
      </c>
    </row>
    <row r="156" spans="4:10" ht="15.75">
      <c r="D156" s="38">
        <v>42399</v>
      </c>
      <c r="E156" s="2" t="s">
        <v>209</v>
      </c>
      <c r="F156" s="2" t="s">
        <v>128</v>
      </c>
      <c r="G156" s="2" t="s">
        <v>343</v>
      </c>
      <c r="H156" s="2">
        <v>1</v>
      </c>
      <c r="I156" s="2">
        <v>3</v>
      </c>
      <c r="J156" s="33">
        <f t="shared" si="3"/>
        <v>4</v>
      </c>
    </row>
    <row r="157" spans="4:10" ht="15.75">
      <c r="D157" s="38">
        <v>42396</v>
      </c>
      <c r="E157" s="2" t="s">
        <v>72</v>
      </c>
      <c r="F157" s="2" t="s">
        <v>344</v>
      </c>
      <c r="G157" s="2" t="s">
        <v>345</v>
      </c>
      <c r="H157" s="2">
        <v>6</v>
      </c>
      <c r="I157" s="2">
        <v>0</v>
      </c>
      <c r="J157" s="33">
        <f t="shared" si="3"/>
        <v>6</v>
      </c>
    </row>
    <row r="158" spans="4:10" ht="15.75">
      <c r="D158" s="38">
        <v>42395</v>
      </c>
      <c r="E158" s="2" t="s">
        <v>59</v>
      </c>
      <c r="F158" s="2" t="s">
        <v>346</v>
      </c>
      <c r="G158" s="2" t="s">
        <v>347</v>
      </c>
      <c r="H158" s="2">
        <v>2</v>
      </c>
      <c r="I158" s="2">
        <v>3</v>
      </c>
      <c r="J158" s="33">
        <f t="shared" si="3"/>
        <v>5</v>
      </c>
    </row>
    <row r="159" spans="4:10" ht="15.75">
      <c r="D159" s="38">
        <v>42394</v>
      </c>
      <c r="E159" s="2" t="s">
        <v>83</v>
      </c>
      <c r="F159" s="2" t="s">
        <v>348</v>
      </c>
      <c r="G159" s="2" t="s">
        <v>349</v>
      </c>
      <c r="H159" s="2">
        <v>1</v>
      </c>
      <c r="I159" s="2">
        <v>4</v>
      </c>
      <c r="J159" s="33">
        <f t="shared" si="3"/>
        <v>5</v>
      </c>
    </row>
    <row r="160" spans="4:10" ht="15.75">
      <c r="D160" s="38">
        <v>42392</v>
      </c>
      <c r="E160" s="2" t="s">
        <v>83</v>
      </c>
      <c r="F160" s="2" t="s">
        <v>249</v>
      </c>
      <c r="G160" s="2" t="s">
        <v>350</v>
      </c>
      <c r="H160" s="2">
        <v>2</v>
      </c>
      <c r="I160" s="2">
        <v>2</v>
      </c>
      <c r="J160" s="33">
        <f t="shared" si="3"/>
        <v>4</v>
      </c>
    </row>
    <row r="161" spans="4:10" ht="15.75">
      <c r="D161" s="38">
        <v>42386</v>
      </c>
      <c r="E161" s="2" t="s">
        <v>72</v>
      </c>
      <c r="F161" s="2" t="s">
        <v>351</v>
      </c>
      <c r="G161" s="2" t="s">
        <v>352</v>
      </c>
      <c r="H161" s="2">
        <v>1</v>
      </c>
      <c r="I161" s="2">
        <v>3</v>
      </c>
      <c r="J161" s="33">
        <f t="shared" si="3"/>
        <v>4</v>
      </c>
    </row>
    <row r="162" spans="4:10" ht="15.75">
      <c r="D162" s="38">
        <v>42380</v>
      </c>
      <c r="E162" s="2" t="s">
        <v>80</v>
      </c>
      <c r="F162" s="2" t="s">
        <v>81</v>
      </c>
      <c r="G162" s="2" t="s">
        <v>353</v>
      </c>
      <c r="H162" s="2">
        <v>1</v>
      </c>
      <c r="I162" s="2">
        <v>4</v>
      </c>
      <c r="J162" s="33">
        <f t="shared" si="3"/>
        <v>5</v>
      </c>
    </row>
    <row r="163" spans="4:10" ht="15.75">
      <c r="D163" s="38">
        <v>42377</v>
      </c>
      <c r="E163" s="2" t="s">
        <v>50</v>
      </c>
      <c r="F163" s="2" t="s">
        <v>51</v>
      </c>
      <c r="G163" s="2" t="s">
        <v>354</v>
      </c>
      <c r="H163" s="2">
        <v>1</v>
      </c>
      <c r="I163" s="2">
        <v>4</v>
      </c>
      <c r="J163" s="33">
        <f t="shared" si="3"/>
        <v>5</v>
      </c>
    </row>
    <row r="164" spans="4:10" ht="15.75">
      <c r="D164" s="38">
        <v>42376</v>
      </c>
      <c r="E164" s="2" t="s">
        <v>155</v>
      </c>
      <c r="F164" s="2" t="s">
        <v>259</v>
      </c>
      <c r="G164" s="2" t="s">
        <v>355</v>
      </c>
      <c r="H164" s="2">
        <v>1</v>
      </c>
      <c r="I164" s="2">
        <v>3</v>
      </c>
      <c r="J164" s="33">
        <f t="shared" si="3"/>
        <v>4</v>
      </c>
    </row>
    <row r="165" spans="4:10" ht="15.75">
      <c r="D165" s="38">
        <v>42375</v>
      </c>
      <c r="E165" s="2" t="s">
        <v>187</v>
      </c>
      <c r="F165" s="2" t="s">
        <v>356</v>
      </c>
      <c r="G165" s="2" t="s">
        <v>357</v>
      </c>
      <c r="H165" s="2">
        <v>3</v>
      </c>
      <c r="I165" s="2">
        <v>1</v>
      </c>
      <c r="J165" s="33">
        <f t="shared" si="3"/>
        <v>4</v>
      </c>
    </row>
    <row r="166" spans="4:10" ht="15.75">
      <c r="D166" s="38">
        <v>42369</v>
      </c>
      <c r="E166" s="2" t="s">
        <v>152</v>
      </c>
      <c r="F166" s="2" t="s">
        <v>153</v>
      </c>
      <c r="G166" s="2" t="s">
        <v>358</v>
      </c>
      <c r="H166" s="2">
        <v>0</v>
      </c>
      <c r="I166" s="2">
        <v>6</v>
      </c>
      <c r="J166" s="33">
        <f t="shared" si="3"/>
        <v>6</v>
      </c>
    </row>
    <row r="167" spans="4:10" ht="15.75">
      <c r="D167" s="38">
        <v>42365</v>
      </c>
      <c r="E167" s="2" t="s">
        <v>155</v>
      </c>
      <c r="F167" s="2" t="s">
        <v>158</v>
      </c>
      <c r="G167" s="2" t="s">
        <v>359</v>
      </c>
      <c r="H167" s="2">
        <v>0</v>
      </c>
      <c r="I167" s="2">
        <v>4</v>
      </c>
      <c r="J167" s="33">
        <f t="shared" si="3"/>
        <v>4</v>
      </c>
    </row>
    <row r="168" spans="4:10" ht="15.75">
      <c r="D168" s="38">
        <v>42364</v>
      </c>
      <c r="E168" s="2" t="s">
        <v>236</v>
      </c>
      <c r="F168" s="2" t="s">
        <v>237</v>
      </c>
      <c r="G168" s="2" t="s">
        <v>360</v>
      </c>
      <c r="H168" s="2">
        <v>0</v>
      </c>
      <c r="I168" s="2">
        <v>4</v>
      </c>
      <c r="J168" s="33">
        <f t="shared" si="3"/>
        <v>4</v>
      </c>
    </row>
    <row r="169" spans="4:10" ht="15.75">
      <c r="D169" s="38">
        <v>42363</v>
      </c>
      <c r="E169" s="2" t="s">
        <v>174</v>
      </c>
      <c r="F169" s="2" t="s">
        <v>361</v>
      </c>
      <c r="G169" s="2" t="s">
        <v>362</v>
      </c>
      <c r="H169" s="2">
        <v>0</v>
      </c>
      <c r="I169" s="2">
        <v>4</v>
      </c>
      <c r="J169" s="33">
        <f t="shared" si="3"/>
        <v>4</v>
      </c>
    </row>
    <row r="170" spans="4:10" ht="15.75">
      <c r="D170" s="38">
        <v>42363</v>
      </c>
      <c r="E170" s="2" t="s">
        <v>187</v>
      </c>
      <c r="F170" s="2" t="s">
        <v>363</v>
      </c>
      <c r="G170" s="2" t="s">
        <v>364</v>
      </c>
      <c r="H170" s="2">
        <v>0</v>
      </c>
      <c r="I170" s="2">
        <v>4</v>
      </c>
      <c r="J170" s="33">
        <f t="shared" si="3"/>
        <v>4</v>
      </c>
    </row>
    <row r="171" spans="4:10" ht="15.75">
      <c r="D171" s="38">
        <v>42359</v>
      </c>
      <c r="E171" s="2" t="s">
        <v>83</v>
      </c>
      <c r="F171" s="2" t="s">
        <v>365</v>
      </c>
      <c r="G171" s="2" t="s">
        <v>366</v>
      </c>
      <c r="H171" s="2">
        <v>0</v>
      </c>
      <c r="I171" s="2">
        <v>4</v>
      </c>
      <c r="J171" s="33">
        <f t="shared" si="3"/>
        <v>4</v>
      </c>
    </row>
    <row r="172" spans="4:10" ht="15.75">
      <c r="D172" s="38">
        <v>42358</v>
      </c>
      <c r="E172" s="2" t="s">
        <v>187</v>
      </c>
      <c r="F172" s="2" t="s">
        <v>367</v>
      </c>
      <c r="G172" s="2" t="s">
        <v>368</v>
      </c>
      <c r="H172" s="2">
        <v>1</v>
      </c>
      <c r="I172" s="2">
        <v>4</v>
      </c>
      <c r="J172" s="33">
        <f t="shared" si="3"/>
        <v>5</v>
      </c>
    </row>
    <row r="173" spans="4:10" ht="15.75">
      <c r="D173" s="38">
        <v>42358</v>
      </c>
      <c r="E173" s="2" t="s">
        <v>187</v>
      </c>
      <c r="F173" s="2" t="s">
        <v>369</v>
      </c>
      <c r="G173" s="2" t="s">
        <v>370</v>
      </c>
      <c r="H173" s="2">
        <v>0</v>
      </c>
      <c r="I173" s="2">
        <v>4</v>
      </c>
      <c r="J173" s="33">
        <f t="shared" si="3"/>
        <v>4</v>
      </c>
    </row>
    <row r="174" spans="4:10" ht="15.75">
      <c r="D174" s="38">
        <v>42358</v>
      </c>
      <c r="E174" s="2" t="s">
        <v>371</v>
      </c>
      <c r="F174" s="2" t="s">
        <v>81</v>
      </c>
      <c r="G174" s="2" t="s">
        <v>372</v>
      </c>
      <c r="H174" s="2">
        <v>1</v>
      </c>
      <c r="I174" s="2">
        <v>4</v>
      </c>
      <c r="J174" s="33">
        <f t="shared" si="3"/>
        <v>5</v>
      </c>
    </row>
    <row r="175" spans="4:10" ht="15.75">
      <c r="D175" s="38">
        <v>42352</v>
      </c>
      <c r="E175" s="2" t="s">
        <v>50</v>
      </c>
      <c r="F175" s="2" t="s">
        <v>373</v>
      </c>
      <c r="G175" s="2" t="s">
        <v>374</v>
      </c>
      <c r="H175" s="2">
        <v>1</v>
      </c>
      <c r="I175" s="2">
        <v>3</v>
      </c>
      <c r="J175" s="33">
        <f t="shared" si="3"/>
        <v>4</v>
      </c>
    </row>
    <row r="176" spans="4:10" ht="15.75">
      <c r="D176" s="38">
        <v>42351</v>
      </c>
      <c r="E176" s="2" t="s">
        <v>83</v>
      </c>
      <c r="F176" s="2" t="s">
        <v>249</v>
      </c>
      <c r="G176" s="2" t="s">
        <v>375</v>
      </c>
      <c r="H176" s="2">
        <v>1</v>
      </c>
      <c r="I176" s="2">
        <v>3</v>
      </c>
      <c r="J176" s="33">
        <f t="shared" si="3"/>
        <v>4</v>
      </c>
    </row>
    <row r="177" spans="4:10" ht="15.75">
      <c r="D177" s="38">
        <v>42351</v>
      </c>
      <c r="E177" s="2" t="s">
        <v>83</v>
      </c>
      <c r="F177" s="2" t="s">
        <v>376</v>
      </c>
      <c r="G177" s="2" t="s">
        <v>377</v>
      </c>
      <c r="H177" s="2">
        <v>0</v>
      </c>
      <c r="I177" s="2">
        <v>4</v>
      </c>
      <c r="J177" s="33">
        <f t="shared" si="3"/>
        <v>4</v>
      </c>
    </row>
    <row r="178" spans="4:10" ht="15.75">
      <c r="D178" s="38">
        <v>42350</v>
      </c>
      <c r="E178" s="2" t="s">
        <v>62</v>
      </c>
      <c r="F178" s="2" t="s">
        <v>378</v>
      </c>
      <c r="G178" s="2" t="s">
        <v>379</v>
      </c>
      <c r="H178" s="2">
        <v>0</v>
      </c>
      <c r="I178" s="2">
        <v>4</v>
      </c>
      <c r="J178" s="33">
        <f t="shared" si="3"/>
        <v>4</v>
      </c>
    </row>
    <row r="179" spans="4:10" ht="15.75">
      <c r="D179" s="38">
        <v>42349</v>
      </c>
      <c r="E179" s="2" t="s">
        <v>53</v>
      </c>
      <c r="F179" s="2" t="s">
        <v>138</v>
      </c>
      <c r="G179" s="2" t="s">
        <v>380</v>
      </c>
      <c r="H179" s="2">
        <v>1</v>
      </c>
      <c r="I179" s="2">
        <v>3</v>
      </c>
      <c r="J179" s="33">
        <f t="shared" si="3"/>
        <v>4</v>
      </c>
    </row>
    <row r="180" spans="4:10" ht="15.75">
      <c r="D180" s="38">
        <v>42349</v>
      </c>
      <c r="E180" s="2" t="s">
        <v>236</v>
      </c>
      <c r="F180" s="2" t="s">
        <v>381</v>
      </c>
      <c r="G180" s="2" t="s">
        <v>382</v>
      </c>
      <c r="H180" s="2">
        <v>0</v>
      </c>
      <c r="I180" s="2">
        <v>4</v>
      </c>
      <c r="J180" s="33">
        <f t="shared" si="3"/>
        <v>4</v>
      </c>
    </row>
    <row r="181" spans="4:10" ht="15.75">
      <c r="D181" s="38">
        <v>42346</v>
      </c>
      <c r="E181" s="2" t="s">
        <v>226</v>
      </c>
      <c r="F181" s="2" t="s">
        <v>383</v>
      </c>
      <c r="G181" s="2" t="s">
        <v>384</v>
      </c>
      <c r="H181" s="2">
        <v>1</v>
      </c>
      <c r="I181" s="2">
        <v>3</v>
      </c>
      <c r="J181" s="33">
        <f t="shared" si="3"/>
        <v>4</v>
      </c>
    </row>
    <row r="182" spans="4:10" ht="15.75">
      <c r="D182" s="38">
        <v>42344</v>
      </c>
      <c r="E182" s="2" t="s">
        <v>152</v>
      </c>
      <c r="F182" s="2" t="s">
        <v>385</v>
      </c>
      <c r="G182" s="2" t="s">
        <v>386</v>
      </c>
      <c r="H182" s="2">
        <v>1</v>
      </c>
      <c r="I182" s="2">
        <v>3</v>
      </c>
      <c r="J182" s="33">
        <f t="shared" si="3"/>
        <v>4</v>
      </c>
    </row>
    <row r="183" spans="4:10" ht="15.75">
      <c r="D183" s="38">
        <v>42344</v>
      </c>
      <c r="E183" s="2" t="s">
        <v>387</v>
      </c>
      <c r="F183" s="2" t="s">
        <v>388</v>
      </c>
      <c r="G183" s="2" t="s">
        <v>389</v>
      </c>
      <c r="H183" s="2">
        <v>2</v>
      </c>
      <c r="I183" s="2">
        <v>3</v>
      </c>
      <c r="J183" s="33">
        <f t="shared" si="3"/>
        <v>5</v>
      </c>
    </row>
    <row r="184" spans="4:10" ht="15.75">
      <c r="D184" s="38">
        <v>42340</v>
      </c>
      <c r="E184" s="2" t="s">
        <v>83</v>
      </c>
      <c r="F184" s="2" t="s">
        <v>390</v>
      </c>
      <c r="G184" s="2" t="s">
        <v>391</v>
      </c>
      <c r="H184" s="2">
        <v>16</v>
      </c>
      <c r="I184" s="2">
        <v>19</v>
      </c>
      <c r="J184" s="33">
        <f t="shared" si="3"/>
        <v>35</v>
      </c>
    </row>
    <row r="185" spans="4:10" ht="15.75">
      <c r="D185" s="38">
        <v>42340</v>
      </c>
      <c r="E185" s="2" t="s">
        <v>62</v>
      </c>
      <c r="F185" s="2" t="s">
        <v>378</v>
      </c>
      <c r="G185" s="2" t="s">
        <v>392</v>
      </c>
      <c r="H185" s="2">
        <v>1</v>
      </c>
      <c r="I185" s="2">
        <v>3</v>
      </c>
      <c r="J185" s="33">
        <f t="shared" si="3"/>
        <v>4</v>
      </c>
    </row>
    <row r="186" spans="4:10" ht="15.75">
      <c r="D186" s="38">
        <v>42337</v>
      </c>
      <c r="E186" s="2" t="s">
        <v>50</v>
      </c>
      <c r="F186" s="2" t="s">
        <v>393</v>
      </c>
      <c r="G186" s="2" t="s">
        <v>394</v>
      </c>
      <c r="H186" s="2">
        <v>0</v>
      </c>
      <c r="I186" s="2">
        <v>5</v>
      </c>
      <c r="J186" s="33">
        <f t="shared" si="3"/>
        <v>5</v>
      </c>
    </row>
    <row r="187" spans="4:10" ht="15.75">
      <c r="D187" s="38">
        <v>42335</v>
      </c>
      <c r="E187" s="2" t="s">
        <v>83</v>
      </c>
      <c r="F187" s="2" t="s">
        <v>135</v>
      </c>
      <c r="G187" s="2" t="s">
        <v>395</v>
      </c>
      <c r="H187" s="2">
        <v>2</v>
      </c>
      <c r="I187" s="2">
        <v>2</v>
      </c>
      <c r="J187" s="33">
        <f t="shared" si="3"/>
        <v>4</v>
      </c>
    </row>
    <row r="188" spans="4:10" ht="15.75">
      <c r="D188" s="38">
        <v>42335</v>
      </c>
      <c r="E188" s="2" t="s">
        <v>209</v>
      </c>
      <c r="F188" s="2" t="s">
        <v>396</v>
      </c>
      <c r="G188" s="2" t="s">
        <v>397</v>
      </c>
      <c r="H188" s="2">
        <v>3</v>
      </c>
      <c r="I188" s="2">
        <v>9</v>
      </c>
      <c r="J188" s="33">
        <f t="shared" si="3"/>
        <v>12</v>
      </c>
    </row>
    <row r="189" spans="4:10" ht="15.75">
      <c r="D189" s="38">
        <v>42332</v>
      </c>
      <c r="E189" s="2" t="s">
        <v>162</v>
      </c>
      <c r="F189" s="2" t="s">
        <v>398</v>
      </c>
      <c r="G189" s="2" t="s">
        <v>399</v>
      </c>
      <c r="H189" s="2">
        <v>0</v>
      </c>
      <c r="I189" s="2">
        <v>4</v>
      </c>
      <c r="J189" s="33">
        <f t="shared" si="3"/>
        <v>4</v>
      </c>
    </row>
    <row r="190" spans="4:10" ht="15.75">
      <c r="D190" s="38">
        <v>42331</v>
      </c>
      <c r="E190" s="2" t="s">
        <v>192</v>
      </c>
      <c r="F190" s="2" t="s">
        <v>123</v>
      </c>
      <c r="G190" s="2" t="s">
        <v>400</v>
      </c>
      <c r="H190" s="2">
        <v>0</v>
      </c>
      <c r="I190" s="2">
        <v>5</v>
      </c>
      <c r="J190" s="33">
        <f t="shared" si="3"/>
        <v>5</v>
      </c>
    </row>
    <row r="191" spans="4:10" ht="15.75">
      <c r="D191" s="38">
        <v>42331</v>
      </c>
      <c r="E191" s="2" t="s">
        <v>226</v>
      </c>
      <c r="F191" s="2" t="s">
        <v>295</v>
      </c>
      <c r="G191" s="2" t="s">
        <v>401</v>
      </c>
      <c r="H191" s="2">
        <v>4</v>
      </c>
      <c r="I191" s="2">
        <v>1</v>
      </c>
      <c r="J191" s="33">
        <f t="shared" si="3"/>
        <v>5</v>
      </c>
    </row>
    <row r="192" spans="4:10" ht="15.75">
      <c r="D192" s="38">
        <v>42330</v>
      </c>
      <c r="E192" s="2" t="s">
        <v>50</v>
      </c>
      <c r="F192" s="2" t="s">
        <v>51</v>
      </c>
      <c r="G192" s="2" t="s">
        <v>402</v>
      </c>
      <c r="H192" s="2">
        <v>0</v>
      </c>
      <c r="I192" s="2">
        <v>4</v>
      </c>
      <c r="J192" s="33">
        <f t="shared" si="3"/>
        <v>4</v>
      </c>
    </row>
    <row r="193" spans="4:10" ht="15.75">
      <c r="D193" s="38">
        <v>42330</v>
      </c>
      <c r="E193" s="2" t="s">
        <v>152</v>
      </c>
      <c r="F193" s="2" t="s">
        <v>153</v>
      </c>
      <c r="G193" s="2" t="s">
        <v>403</v>
      </c>
      <c r="H193" s="2">
        <v>0</v>
      </c>
      <c r="I193" s="2">
        <v>17</v>
      </c>
      <c r="J193" s="33">
        <f t="shared" si="3"/>
        <v>17</v>
      </c>
    </row>
    <row r="194" spans="4:10" ht="15.75">
      <c r="D194" s="38">
        <v>42330</v>
      </c>
      <c r="E194" s="2" t="s">
        <v>88</v>
      </c>
      <c r="F194" s="2" t="s">
        <v>404</v>
      </c>
      <c r="G194" s="2" t="s">
        <v>405</v>
      </c>
      <c r="H194" s="2">
        <v>0</v>
      </c>
      <c r="I194" s="2">
        <v>5</v>
      </c>
      <c r="J194" s="33">
        <f t="shared" si="3"/>
        <v>5</v>
      </c>
    </row>
    <row r="195" spans="4:10" ht="15.75">
      <c r="D195" s="38">
        <v>42330</v>
      </c>
      <c r="E195" s="2" t="s">
        <v>162</v>
      </c>
      <c r="F195" s="2" t="s">
        <v>406</v>
      </c>
      <c r="G195" s="2" t="s">
        <v>407</v>
      </c>
      <c r="H195" s="2">
        <v>1</v>
      </c>
      <c r="I195" s="2">
        <v>3</v>
      </c>
      <c r="J195" s="33">
        <f t="shared" si="3"/>
        <v>4</v>
      </c>
    </row>
    <row r="196" spans="4:10" ht="15.75">
      <c r="D196" s="38">
        <v>42330</v>
      </c>
      <c r="E196" s="2" t="s">
        <v>47</v>
      </c>
      <c r="F196" s="2" t="s">
        <v>408</v>
      </c>
      <c r="G196" s="2" t="s">
        <v>409</v>
      </c>
      <c r="H196" s="2">
        <v>0</v>
      </c>
      <c r="I196" s="2">
        <v>4</v>
      </c>
      <c r="J196" s="33">
        <f t="shared" si="3"/>
        <v>4</v>
      </c>
    </row>
    <row r="197" spans="4:10" ht="15.75">
      <c r="D197" s="38">
        <v>42330</v>
      </c>
      <c r="E197" s="2" t="s">
        <v>59</v>
      </c>
      <c r="F197" s="2" t="s">
        <v>346</v>
      </c>
      <c r="G197" s="2" t="s">
        <v>410</v>
      </c>
      <c r="H197" s="2">
        <v>0</v>
      </c>
      <c r="I197" s="2">
        <v>4</v>
      </c>
      <c r="J197" s="33">
        <f t="shared" si="3"/>
        <v>4</v>
      </c>
    </row>
    <row r="198" spans="4:10" ht="15.75">
      <c r="D198" s="38">
        <v>42329</v>
      </c>
      <c r="E198" s="2" t="s">
        <v>53</v>
      </c>
      <c r="F198" s="2" t="s">
        <v>138</v>
      </c>
      <c r="G198" s="2" t="s">
        <v>411</v>
      </c>
      <c r="H198" s="2">
        <v>1</v>
      </c>
      <c r="I198" s="2">
        <v>3</v>
      </c>
      <c r="J198" s="33">
        <f t="shared" si="3"/>
        <v>4</v>
      </c>
    </row>
    <row r="199" spans="4:10" ht="15.75">
      <c r="D199" s="38">
        <v>42328</v>
      </c>
      <c r="E199" s="2" t="s">
        <v>236</v>
      </c>
      <c r="F199" s="2" t="s">
        <v>412</v>
      </c>
      <c r="G199" s="2" t="s">
        <v>413</v>
      </c>
      <c r="H199" s="2">
        <v>1</v>
      </c>
      <c r="I199" s="2">
        <v>3</v>
      </c>
      <c r="J199" s="33">
        <f t="shared" si="3"/>
        <v>4</v>
      </c>
    </row>
    <row r="200" spans="4:10" ht="15.75">
      <c r="D200" s="38">
        <v>42326</v>
      </c>
      <c r="E200" s="2" t="s">
        <v>83</v>
      </c>
      <c r="F200" s="2" t="s">
        <v>86</v>
      </c>
      <c r="G200" s="2" t="s">
        <v>414</v>
      </c>
      <c r="H200" s="2">
        <v>0</v>
      </c>
      <c r="I200" s="2">
        <v>5</v>
      </c>
      <c r="J200" s="33">
        <f t="shared" si="3"/>
        <v>5</v>
      </c>
    </row>
    <row r="201" spans="4:10" ht="15.75">
      <c r="D201" s="38">
        <v>42324</v>
      </c>
      <c r="E201" s="2" t="s">
        <v>174</v>
      </c>
      <c r="F201" s="2" t="s">
        <v>415</v>
      </c>
      <c r="G201" s="2" t="s">
        <v>416</v>
      </c>
      <c r="H201" s="2">
        <v>3</v>
      </c>
      <c r="I201" s="2">
        <v>1</v>
      </c>
      <c r="J201" s="33">
        <f t="shared" si="3"/>
        <v>4</v>
      </c>
    </row>
    <row r="202" spans="4:10" ht="15.75">
      <c r="D202" s="38">
        <v>42323</v>
      </c>
      <c r="E202" s="2" t="s">
        <v>236</v>
      </c>
      <c r="F202" s="2" t="s">
        <v>237</v>
      </c>
      <c r="G202" s="2" t="s">
        <v>417</v>
      </c>
      <c r="H202" s="2">
        <v>0</v>
      </c>
      <c r="I202" s="2">
        <v>4</v>
      </c>
      <c r="J202" s="33">
        <f t="shared" si="3"/>
        <v>4</v>
      </c>
    </row>
    <row r="203" spans="4:10" ht="15.75">
      <c r="D203" s="38">
        <v>42323</v>
      </c>
      <c r="E203" s="2" t="s">
        <v>47</v>
      </c>
      <c r="F203" s="2" t="s">
        <v>418</v>
      </c>
      <c r="G203" s="2" t="s">
        <v>419</v>
      </c>
      <c r="H203" s="2">
        <v>5</v>
      </c>
      <c r="I203" s="2">
        <v>0</v>
      </c>
      <c r="J203" s="33">
        <f t="shared" si="3"/>
        <v>5</v>
      </c>
    </row>
    <row r="204" spans="4:10" ht="15.75">
      <c r="D204" s="38">
        <v>42322</v>
      </c>
      <c r="E204" s="2" t="s">
        <v>236</v>
      </c>
      <c r="F204" s="2" t="s">
        <v>420</v>
      </c>
      <c r="G204" s="2" t="s">
        <v>421</v>
      </c>
      <c r="H204" s="2">
        <v>0</v>
      </c>
      <c r="I204" s="2">
        <v>4</v>
      </c>
      <c r="J204" s="33">
        <f t="shared" si="3"/>
        <v>4</v>
      </c>
    </row>
    <row r="205" spans="4:10" ht="15.75">
      <c r="D205" s="38">
        <v>42321</v>
      </c>
      <c r="E205" s="2" t="s">
        <v>187</v>
      </c>
      <c r="F205" s="2" t="s">
        <v>363</v>
      </c>
      <c r="G205" s="2" t="s">
        <v>422</v>
      </c>
      <c r="H205" s="2">
        <v>4</v>
      </c>
      <c r="I205" s="2">
        <v>1</v>
      </c>
      <c r="J205" s="33">
        <f t="shared" si="3"/>
        <v>5</v>
      </c>
    </row>
    <row r="206" spans="4:10" ht="15.75">
      <c r="D206" s="38">
        <v>42317</v>
      </c>
      <c r="E206" s="2" t="s">
        <v>160</v>
      </c>
      <c r="F206" s="2" t="s">
        <v>140</v>
      </c>
      <c r="G206" s="2" t="s">
        <v>423</v>
      </c>
      <c r="H206" s="2">
        <v>2</v>
      </c>
      <c r="I206" s="2">
        <v>2</v>
      </c>
      <c r="J206" s="33">
        <f t="shared" si="3"/>
        <v>4</v>
      </c>
    </row>
    <row r="207" spans="4:10" ht="15.75">
      <c r="D207" s="38">
        <v>42316</v>
      </c>
      <c r="E207" s="2" t="s">
        <v>424</v>
      </c>
      <c r="F207" s="2" t="s">
        <v>425</v>
      </c>
      <c r="G207" s="2" t="s">
        <v>426</v>
      </c>
      <c r="H207" s="2">
        <v>1</v>
      </c>
      <c r="I207" s="2">
        <v>3</v>
      </c>
      <c r="J207" s="33">
        <f t="shared" si="3"/>
        <v>4</v>
      </c>
    </row>
    <row r="208" spans="4:10" ht="15.75">
      <c r="D208" s="38">
        <v>42316</v>
      </c>
      <c r="E208" s="2" t="s">
        <v>184</v>
      </c>
      <c r="F208" s="2" t="s">
        <v>427</v>
      </c>
      <c r="G208" s="2" t="s">
        <v>428</v>
      </c>
      <c r="H208" s="2">
        <v>0</v>
      </c>
      <c r="I208" s="2">
        <v>4</v>
      </c>
      <c r="J208" s="33">
        <f t="shared" si="3"/>
        <v>4</v>
      </c>
    </row>
    <row r="209" spans="4:10" ht="15.75">
      <c r="D209" s="38">
        <v>42315</v>
      </c>
      <c r="E209" s="2" t="s">
        <v>209</v>
      </c>
      <c r="F209" s="2" t="s">
        <v>128</v>
      </c>
      <c r="G209" s="2" t="s">
        <v>429</v>
      </c>
      <c r="H209" s="2">
        <v>1</v>
      </c>
      <c r="I209" s="2">
        <v>3</v>
      </c>
      <c r="J209" s="33">
        <f t="shared" si="3"/>
        <v>4</v>
      </c>
    </row>
    <row r="210" spans="4:10" ht="15.75">
      <c r="D210" s="38">
        <v>42314</v>
      </c>
      <c r="E210" s="2" t="s">
        <v>83</v>
      </c>
      <c r="F210" s="2" t="s">
        <v>430</v>
      </c>
      <c r="G210" s="2" t="s">
        <v>431</v>
      </c>
      <c r="H210" s="2">
        <v>0</v>
      </c>
      <c r="I210" s="2">
        <v>4</v>
      </c>
      <c r="J210" s="33">
        <f t="shared" si="3"/>
        <v>4</v>
      </c>
    </row>
    <row r="211" spans="4:10" ht="15.75">
      <c r="D211" s="38">
        <v>42311</v>
      </c>
      <c r="E211" s="2" t="s">
        <v>187</v>
      </c>
      <c r="F211" s="2" t="s">
        <v>363</v>
      </c>
      <c r="G211" s="2" t="s">
        <v>432</v>
      </c>
      <c r="H211" s="2">
        <v>2</v>
      </c>
      <c r="I211" s="2">
        <v>3</v>
      </c>
      <c r="J211" s="33">
        <f t="shared" si="3"/>
        <v>5</v>
      </c>
    </row>
    <row r="212" spans="4:10" ht="15.75">
      <c r="D212" s="38">
        <v>42310</v>
      </c>
      <c r="E212" s="2" t="s">
        <v>162</v>
      </c>
      <c r="F212" s="2" t="s">
        <v>433</v>
      </c>
      <c r="G212" s="2" t="s">
        <v>434</v>
      </c>
      <c r="H212" s="2">
        <v>4</v>
      </c>
      <c r="I212" s="2">
        <v>0</v>
      </c>
      <c r="J212" s="33">
        <f t="shared" si="3"/>
        <v>4</v>
      </c>
    </row>
    <row r="213" spans="4:10" ht="15.75">
      <c r="D213" s="38">
        <v>42305</v>
      </c>
      <c r="E213" s="2" t="s">
        <v>152</v>
      </c>
      <c r="F213" s="2" t="s">
        <v>435</v>
      </c>
      <c r="G213" s="2" t="s">
        <v>436</v>
      </c>
      <c r="H213" s="2">
        <v>1</v>
      </c>
      <c r="I213" s="2">
        <v>3</v>
      </c>
      <c r="J213" s="33">
        <f t="shared" si="3"/>
        <v>4</v>
      </c>
    </row>
    <row r="214" spans="4:10" ht="15.75">
      <c r="D214" s="38">
        <v>42304</v>
      </c>
      <c r="E214" s="2" t="s">
        <v>47</v>
      </c>
      <c r="F214" s="2" t="s">
        <v>48</v>
      </c>
      <c r="G214" s="2" t="s">
        <v>437</v>
      </c>
      <c r="H214" s="2">
        <v>0</v>
      </c>
      <c r="I214" s="2">
        <v>5</v>
      </c>
      <c r="J214" s="33">
        <f t="shared" si="3"/>
        <v>5</v>
      </c>
    </row>
    <row r="215" spans="4:10" ht="15.75">
      <c r="D215" s="38">
        <v>42303</v>
      </c>
      <c r="E215" s="2" t="s">
        <v>160</v>
      </c>
      <c r="F215" s="2" t="s">
        <v>167</v>
      </c>
      <c r="G215" s="2" t="s">
        <v>438</v>
      </c>
      <c r="H215" s="2">
        <v>0</v>
      </c>
      <c r="I215" s="2">
        <v>5</v>
      </c>
      <c r="J215" s="33">
        <f t="shared" si="3"/>
        <v>5</v>
      </c>
    </row>
    <row r="216" spans="4:10" ht="15.75">
      <c r="D216" s="38">
        <v>42302</v>
      </c>
      <c r="E216" s="2" t="s">
        <v>306</v>
      </c>
      <c r="F216" s="2" t="s">
        <v>119</v>
      </c>
      <c r="G216" s="2" t="s">
        <v>439</v>
      </c>
      <c r="H216" s="2">
        <v>1</v>
      </c>
      <c r="I216" s="2">
        <v>4</v>
      </c>
      <c r="J216" s="33">
        <f t="shared" si="3"/>
        <v>5</v>
      </c>
    </row>
    <row r="217" spans="4:10" ht="15.75">
      <c r="D217" s="38">
        <v>42302</v>
      </c>
      <c r="E217" s="2" t="s">
        <v>340</v>
      </c>
      <c r="F217" s="2" t="s">
        <v>59</v>
      </c>
      <c r="G217" s="2" t="s">
        <v>440</v>
      </c>
      <c r="H217" s="2">
        <v>0</v>
      </c>
      <c r="I217" s="2">
        <v>5</v>
      </c>
      <c r="J217" s="33">
        <f t="shared" ref="J217:J280" si="4">SUM(H217,I217)</f>
        <v>5</v>
      </c>
    </row>
    <row r="218" spans="4:10" ht="15.75">
      <c r="D218" s="38">
        <v>42302</v>
      </c>
      <c r="E218" s="2" t="s">
        <v>371</v>
      </c>
      <c r="F218" s="2" t="s">
        <v>441</v>
      </c>
      <c r="G218" s="2" t="s">
        <v>442</v>
      </c>
      <c r="H218" s="2">
        <v>0</v>
      </c>
      <c r="I218" s="2">
        <v>5</v>
      </c>
      <c r="J218" s="33">
        <f t="shared" si="4"/>
        <v>5</v>
      </c>
    </row>
    <row r="219" spans="4:10" ht="15.75">
      <c r="D219" s="38">
        <v>42301</v>
      </c>
      <c r="E219" s="2" t="s">
        <v>162</v>
      </c>
      <c r="F219" s="2" t="s">
        <v>443</v>
      </c>
      <c r="G219" s="2" t="s">
        <v>444</v>
      </c>
      <c r="H219" s="2">
        <v>0</v>
      </c>
      <c r="I219" s="2">
        <v>4</v>
      </c>
      <c r="J219" s="33">
        <f t="shared" si="4"/>
        <v>4</v>
      </c>
    </row>
    <row r="220" spans="4:10" ht="15.75">
      <c r="D220" s="38">
        <v>42299</v>
      </c>
      <c r="E220" s="2" t="s">
        <v>155</v>
      </c>
      <c r="F220" s="2" t="s">
        <v>156</v>
      </c>
      <c r="G220" s="2" t="s">
        <v>445</v>
      </c>
      <c r="H220" s="2">
        <v>1</v>
      </c>
      <c r="I220" s="2">
        <v>3</v>
      </c>
      <c r="J220" s="33">
        <f t="shared" si="4"/>
        <v>4</v>
      </c>
    </row>
    <row r="221" spans="4:10" ht="15.75">
      <c r="D221" s="38">
        <v>42296</v>
      </c>
      <c r="E221" s="2" t="s">
        <v>50</v>
      </c>
      <c r="F221" s="2" t="s">
        <v>446</v>
      </c>
      <c r="G221" s="2" t="s">
        <v>447</v>
      </c>
      <c r="H221" s="2">
        <v>0</v>
      </c>
      <c r="I221" s="2">
        <v>6</v>
      </c>
      <c r="J221" s="33">
        <f t="shared" si="4"/>
        <v>6</v>
      </c>
    </row>
    <row r="222" spans="4:10" ht="15.75">
      <c r="D222" s="38">
        <v>42295</v>
      </c>
      <c r="E222" s="2" t="s">
        <v>152</v>
      </c>
      <c r="F222" s="2" t="s">
        <v>153</v>
      </c>
      <c r="G222" s="2" t="s">
        <v>448</v>
      </c>
      <c r="H222" s="2">
        <v>0</v>
      </c>
      <c r="I222" s="2">
        <v>4</v>
      </c>
      <c r="J222" s="33">
        <f t="shared" si="4"/>
        <v>4</v>
      </c>
    </row>
    <row r="223" spans="4:10" ht="15.75">
      <c r="D223" s="38">
        <v>42294</v>
      </c>
      <c r="E223" s="2" t="s">
        <v>187</v>
      </c>
      <c r="F223" s="2" t="s">
        <v>271</v>
      </c>
      <c r="G223" s="2" t="s">
        <v>449</v>
      </c>
      <c r="H223" s="2">
        <v>1</v>
      </c>
      <c r="I223" s="2">
        <v>4</v>
      </c>
      <c r="J223" s="33">
        <f t="shared" si="4"/>
        <v>5</v>
      </c>
    </row>
    <row r="224" spans="4:10" ht="15.75">
      <c r="D224" s="38">
        <v>42294</v>
      </c>
      <c r="E224" s="2" t="s">
        <v>160</v>
      </c>
      <c r="F224" s="2" t="s">
        <v>450</v>
      </c>
      <c r="G224" s="2" t="s">
        <v>451</v>
      </c>
      <c r="H224" s="2">
        <v>0</v>
      </c>
      <c r="I224" s="2">
        <v>4</v>
      </c>
      <c r="J224" s="33">
        <f t="shared" si="4"/>
        <v>4</v>
      </c>
    </row>
    <row r="225" spans="4:10" ht="15.75">
      <c r="D225" s="38">
        <v>42289</v>
      </c>
      <c r="E225" s="2" t="s">
        <v>62</v>
      </c>
      <c r="F225" s="2" t="s">
        <v>452</v>
      </c>
      <c r="G225" s="2" t="s">
        <v>453</v>
      </c>
      <c r="H225" s="2">
        <v>0</v>
      </c>
      <c r="I225" s="2">
        <v>4</v>
      </c>
      <c r="J225" s="33">
        <f t="shared" si="4"/>
        <v>4</v>
      </c>
    </row>
    <row r="226" spans="4:10" ht="15.75">
      <c r="D226" s="38">
        <v>42287</v>
      </c>
      <c r="E226" s="2" t="s">
        <v>50</v>
      </c>
      <c r="F226" s="2" t="s">
        <v>454</v>
      </c>
      <c r="G226" s="2" t="s">
        <v>455</v>
      </c>
      <c r="H226" s="2">
        <v>1</v>
      </c>
      <c r="I226" s="2">
        <v>3</v>
      </c>
      <c r="J226" s="33">
        <f t="shared" si="4"/>
        <v>4</v>
      </c>
    </row>
    <row r="227" spans="4:10" ht="15.75">
      <c r="D227" s="38">
        <v>42287</v>
      </c>
      <c r="E227" s="2" t="s">
        <v>371</v>
      </c>
      <c r="F227" s="2" t="s">
        <v>107</v>
      </c>
      <c r="G227" s="2" t="s">
        <v>456</v>
      </c>
      <c r="H227" s="2">
        <v>0</v>
      </c>
      <c r="I227" s="2">
        <v>4</v>
      </c>
      <c r="J227" s="33">
        <f t="shared" si="4"/>
        <v>4</v>
      </c>
    </row>
    <row r="228" spans="4:10" ht="15.75">
      <c r="D228" s="38">
        <v>42287</v>
      </c>
      <c r="E228" s="2" t="s">
        <v>155</v>
      </c>
      <c r="F228" s="2" t="s">
        <v>259</v>
      </c>
      <c r="G228" s="2" t="s">
        <v>457</v>
      </c>
      <c r="H228" s="2">
        <v>0</v>
      </c>
      <c r="I228" s="2">
        <v>6</v>
      </c>
      <c r="J228" s="33">
        <f t="shared" si="4"/>
        <v>6</v>
      </c>
    </row>
    <row r="229" spans="4:10" ht="15.75">
      <c r="D229" s="38">
        <v>42286</v>
      </c>
      <c r="E229" s="2" t="s">
        <v>306</v>
      </c>
      <c r="F229" s="2" t="s">
        <v>458</v>
      </c>
      <c r="G229" s="2" t="s">
        <v>459</v>
      </c>
      <c r="H229" s="2">
        <v>1</v>
      </c>
      <c r="I229" s="2">
        <v>3</v>
      </c>
      <c r="J229" s="33">
        <f t="shared" si="4"/>
        <v>4</v>
      </c>
    </row>
    <row r="230" spans="4:10" ht="15.75">
      <c r="D230" s="38">
        <v>42283</v>
      </c>
      <c r="E230" s="2" t="s">
        <v>53</v>
      </c>
      <c r="F230" s="2" t="s">
        <v>138</v>
      </c>
      <c r="G230" s="2" t="s">
        <v>460</v>
      </c>
      <c r="H230" s="2">
        <v>0</v>
      </c>
      <c r="I230" s="2">
        <v>5</v>
      </c>
      <c r="J230" s="33">
        <f t="shared" si="4"/>
        <v>5</v>
      </c>
    </row>
    <row r="231" spans="4:10" ht="15.75">
      <c r="D231" s="38">
        <v>42279</v>
      </c>
      <c r="E231" s="2" t="s">
        <v>53</v>
      </c>
      <c r="F231" s="2" t="s">
        <v>138</v>
      </c>
      <c r="G231" s="2" t="s">
        <v>461</v>
      </c>
      <c r="H231" s="2">
        <v>1</v>
      </c>
      <c r="I231" s="2">
        <v>4</v>
      </c>
      <c r="J231" s="33">
        <f t="shared" si="4"/>
        <v>5</v>
      </c>
    </row>
    <row r="232" spans="4:10" ht="15.75">
      <c r="D232" s="38">
        <v>42278</v>
      </c>
      <c r="E232" s="2" t="s">
        <v>274</v>
      </c>
      <c r="F232" s="2" t="s">
        <v>462</v>
      </c>
      <c r="G232" s="2" t="s">
        <v>463</v>
      </c>
      <c r="H232" s="2">
        <v>10</v>
      </c>
      <c r="I232" s="2">
        <v>9</v>
      </c>
      <c r="J232" s="33">
        <f t="shared" si="4"/>
        <v>19</v>
      </c>
    </row>
    <row r="233" spans="4:10" ht="15.75">
      <c r="D233" s="38">
        <v>42275</v>
      </c>
      <c r="E233" s="2" t="s">
        <v>50</v>
      </c>
      <c r="F233" s="2" t="s">
        <v>51</v>
      </c>
      <c r="G233" s="2" t="s">
        <v>464</v>
      </c>
      <c r="H233" s="2">
        <v>3</v>
      </c>
      <c r="I233" s="2">
        <v>2</v>
      </c>
      <c r="J233" s="33">
        <f t="shared" si="4"/>
        <v>5</v>
      </c>
    </row>
    <row r="234" spans="4:10" ht="15.75">
      <c r="D234" s="38">
        <v>42275</v>
      </c>
      <c r="E234" s="2" t="s">
        <v>50</v>
      </c>
      <c r="F234" s="2" t="s">
        <v>51</v>
      </c>
      <c r="G234" s="2" t="s">
        <v>465</v>
      </c>
      <c r="H234" s="2">
        <v>2</v>
      </c>
      <c r="I234" s="2">
        <v>3</v>
      </c>
      <c r="J234" s="33">
        <f t="shared" si="4"/>
        <v>5</v>
      </c>
    </row>
    <row r="235" spans="4:10" ht="15.75">
      <c r="D235" s="38">
        <v>42275</v>
      </c>
      <c r="E235" s="2" t="s">
        <v>226</v>
      </c>
      <c r="F235" s="2" t="s">
        <v>466</v>
      </c>
      <c r="G235" s="2" t="s">
        <v>467</v>
      </c>
      <c r="H235" s="2">
        <v>0</v>
      </c>
      <c r="I235" s="2">
        <v>5</v>
      </c>
      <c r="J235" s="33">
        <f t="shared" si="4"/>
        <v>5</v>
      </c>
    </row>
    <row r="236" spans="4:10" ht="15.75">
      <c r="D236" s="38">
        <v>42275</v>
      </c>
      <c r="E236" s="2" t="s">
        <v>226</v>
      </c>
      <c r="F236" s="2" t="s">
        <v>468</v>
      </c>
      <c r="G236" s="2" t="s">
        <v>469</v>
      </c>
      <c r="H236" s="2">
        <v>0</v>
      </c>
      <c r="I236" s="2">
        <v>4</v>
      </c>
      <c r="J236" s="33">
        <f t="shared" si="4"/>
        <v>4</v>
      </c>
    </row>
    <row r="237" spans="4:10" ht="15.75">
      <c r="D237" s="38">
        <v>42274</v>
      </c>
      <c r="E237" s="2" t="s">
        <v>62</v>
      </c>
      <c r="F237" s="2" t="s">
        <v>470</v>
      </c>
      <c r="G237" s="2" t="s">
        <v>471</v>
      </c>
      <c r="H237" s="2">
        <v>0</v>
      </c>
      <c r="I237" s="2">
        <v>10</v>
      </c>
      <c r="J237" s="33">
        <f t="shared" si="4"/>
        <v>10</v>
      </c>
    </row>
    <row r="238" spans="4:10" ht="15.75">
      <c r="D238" s="38">
        <v>42274</v>
      </c>
      <c r="E238" s="2" t="s">
        <v>50</v>
      </c>
      <c r="F238" s="2" t="s">
        <v>51</v>
      </c>
      <c r="G238" s="2" t="s">
        <v>472</v>
      </c>
      <c r="H238" s="2">
        <v>0</v>
      </c>
      <c r="I238" s="2">
        <v>4</v>
      </c>
      <c r="J238" s="33">
        <f t="shared" si="4"/>
        <v>4</v>
      </c>
    </row>
    <row r="239" spans="4:10" ht="15.75">
      <c r="D239" s="38">
        <v>42274</v>
      </c>
      <c r="E239" s="2" t="s">
        <v>197</v>
      </c>
      <c r="F239" s="2" t="s">
        <v>283</v>
      </c>
      <c r="G239" s="2" t="s">
        <v>473</v>
      </c>
      <c r="H239" s="2">
        <v>0</v>
      </c>
      <c r="I239" s="2">
        <v>4</v>
      </c>
      <c r="J239" s="33">
        <f t="shared" si="4"/>
        <v>4</v>
      </c>
    </row>
    <row r="240" spans="4:10" ht="15.75">
      <c r="D240" s="38">
        <v>42272</v>
      </c>
      <c r="E240" s="2" t="s">
        <v>50</v>
      </c>
      <c r="F240" s="2" t="s">
        <v>474</v>
      </c>
      <c r="G240" s="2" t="s">
        <v>475</v>
      </c>
      <c r="H240" s="2">
        <v>0</v>
      </c>
      <c r="I240" s="2">
        <v>4</v>
      </c>
      <c r="J240" s="33">
        <f t="shared" si="4"/>
        <v>4</v>
      </c>
    </row>
    <row r="241" spans="4:10" ht="15.75">
      <c r="D241" s="38">
        <v>42271</v>
      </c>
      <c r="E241" s="2" t="s">
        <v>50</v>
      </c>
      <c r="F241" s="2" t="s">
        <v>51</v>
      </c>
      <c r="G241" s="2" t="s">
        <v>476</v>
      </c>
      <c r="H241" s="2">
        <v>0</v>
      </c>
      <c r="I241" s="2">
        <v>5</v>
      </c>
      <c r="J241" s="33">
        <f t="shared" si="4"/>
        <v>5</v>
      </c>
    </row>
    <row r="242" spans="4:10" ht="15.75">
      <c r="D242" s="38">
        <v>42270</v>
      </c>
      <c r="E242" s="2" t="s">
        <v>187</v>
      </c>
      <c r="F242" s="2" t="s">
        <v>271</v>
      </c>
      <c r="G242" s="2" t="s">
        <v>477</v>
      </c>
      <c r="H242" s="2">
        <v>0</v>
      </c>
      <c r="I242" s="2">
        <v>4</v>
      </c>
      <c r="J242" s="33">
        <f t="shared" si="4"/>
        <v>4</v>
      </c>
    </row>
    <row r="243" spans="4:10" ht="15.75">
      <c r="D243" s="38">
        <v>42270</v>
      </c>
      <c r="E243" s="2" t="s">
        <v>62</v>
      </c>
      <c r="F243" s="2" t="s">
        <v>478</v>
      </c>
      <c r="G243" s="2" t="s">
        <v>479</v>
      </c>
      <c r="H243" s="2">
        <v>1</v>
      </c>
      <c r="I243" s="2">
        <v>3</v>
      </c>
      <c r="J243" s="33">
        <f t="shared" si="4"/>
        <v>4</v>
      </c>
    </row>
    <row r="244" spans="4:10" ht="15.75">
      <c r="D244" s="38">
        <v>42270</v>
      </c>
      <c r="E244" s="2" t="s">
        <v>152</v>
      </c>
      <c r="F244" s="2" t="s">
        <v>190</v>
      </c>
      <c r="G244" s="2" t="s">
        <v>480</v>
      </c>
      <c r="H244" s="2">
        <v>0</v>
      </c>
      <c r="I244" s="2">
        <v>5</v>
      </c>
      <c r="J244" s="33">
        <f t="shared" si="4"/>
        <v>5</v>
      </c>
    </row>
    <row r="245" spans="4:10" ht="15.75">
      <c r="D245" s="38">
        <v>42267</v>
      </c>
      <c r="E245" s="2" t="s">
        <v>50</v>
      </c>
      <c r="F245" s="2" t="s">
        <v>51</v>
      </c>
      <c r="G245" s="2" t="s">
        <v>481</v>
      </c>
      <c r="H245" s="2">
        <v>1</v>
      </c>
      <c r="I245" s="2">
        <v>5</v>
      </c>
      <c r="J245" s="33">
        <f t="shared" si="4"/>
        <v>6</v>
      </c>
    </row>
    <row r="246" spans="4:10" ht="15.75">
      <c r="D246" s="38">
        <v>42267</v>
      </c>
      <c r="E246" s="2" t="s">
        <v>482</v>
      </c>
      <c r="F246" s="2" t="s">
        <v>483</v>
      </c>
      <c r="G246" s="2" t="s">
        <v>484</v>
      </c>
      <c r="H246" s="2">
        <v>0</v>
      </c>
      <c r="I246" s="2">
        <v>6</v>
      </c>
      <c r="J246" s="33">
        <f t="shared" si="4"/>
        <v>6</v>
      </c>
    </row>
    <row r="247" spans="4:10" ht="15.75">
      <c r="D247" s="38">
        <v>42267</v>
      </c>
      <c r="E247" s="2" t="s">
        <v>236</v>
      </c>
      <c r="F247" s="2" t="s">
        <v>237</v>
      </c>
      <c r="G247" s="2" t="s">
        <v>485</v>
      </c>
      <c r="H247" s="2">
        <v>1</v>
      </c>
      <c r="I247" s="2">
        <v>3</v>
      </c>
      <c r="J247" s="33">
        <f t="shared" si="4"/>
        <v>4</v>
      </c>
    </row>
    <row r="248" spans="4:10" ht="15.75">
      <c r="D248" s="38">
        <v>42266</v>
      </c>
      <c r="E248" s="2" t="s">
        <v>160</v>
      </c>
      <c r="F248" s="2" t="s">
        <v>140</v>
      </c>
      <c r="G248" s="2" t="s">
        <v>486</v>
      </c>
      <c r="H248" s="2">
        <v>1</v>
      </c>
      <c r="I248" s="2">
        <v>3</v>
      </c>
      <c r="J248" s="33">
        <f t="shared" si="4"/>
        <v>4</v>
      </c>
    </row>
    <row r="249" spans="4:10" ht="15.75">
      <c r="D249" s="38">
        <v>42264</v>
      </c>
      <c r="E249" s="2" t="s">
        <v>184</v>
      </c>
      <c r="F249" s="2" t="s">
        <v>487</v>
      </c>
      <c r="G249" s="2" t="s">
        <v>488</v>
      </c>
      <c r="H249" s="2">
        <v>0</v>
      </c>
      <c r="I249" s="2">
        <v>4</v>
      </c>
      <c r="J249" s="33">
        <f t="shared" si="4"/>
        <v>4</v>
      </c>
    </row>
    <row r="250" spans="4:10" ht="15.75">
      <c r="D250" s="38">
        <v>42264</v>
      </c>
      <c r="E250" s="2" t="s">
        <v>489</v>
      </c>
      <c r="F250" s="2" t="s">
        <v>490</v>
      </c>
      <c r="G250" s="2" t="s">
        <v>491</v>
      </c>
      <c r="H250" s="2">
        <v>6</v>
      </c>
      <c r="I250" s="2">
        <v>0</v>
      </c>
      <c r="J250" s="33">
        <f t="shared" si="4"/>
        <v>6</v>
      </c>
    </row>
    <row r="251" spans="4:10" ht="15.75">
      <c r="D251" s="38">
        <v>42262</v>
      </c>
      <c r="E251" s="2" t="s">
        <v>66</v>
      </c>
      <c r="F251" s="2" t="s">
        <v>149</v>
      </c>
      <c r="G251" s="2" t="s">
        <v>492</v>
      </c>
      <c r="H251" s="2">
        <v>0</v>
      </c>
      <c r="I251" s="2">
        <v>4</v>
      </c>
      <c r="J251" s="33">
        <f t="shared" si="4"/>
        <v>4</v>
      </c>
    </row>
    <row r="252" spans="4:10" ht="15.75">
      <c r="D252" s="38">
        <v>42260</v>
      </c>
      <c r="E252" s="2" t="s">
        <v>187</v>
      </c>
      <c r="F252" s="2" t="s">
        <v>493</v>
      </c>
      <c r="G252" s="2" t="s">
        <v>494</v>
      </c>
      <c r="H252" s="2">
        <v>1</v>
      </c>
      <c r="I252" s="2">
        <v>5</v>
      </c>
      <c r="J252" s="33">
        <f t="shared" si="4"/>
        <v>6</v>
      </c>
    </row>
    <row r="253" spans="4:10" ht="15.75">
      <c r="D253" s="38">
        <v>42259</v>
      </c>
      <c r="E253" s="2" t="s">
        <v>152</v>
      </c>
      <c r="F253" s="2" t="s">
        <v>190</v>
      </c>
      <c r="G253" s="2" t="s">
        <v>495</v>
      </c>
      <c r="H253" s="2">
        <v>0</v>
      </c>
      <c r="I253" s="2">
        <v>4</v>
      </c>
      <c r="J253" s="33">
        <f t="shared" si="4"/>
        <v>4</v>
      </c>
    </row>
    <row r="254" spans="4:10" ht="15.75">
      <c r="D254" s="38">
        <v>42259</v>
      </c>
      <c r="E254" s="2" t="s">
        <v>192</v>
      </c>
      <c r="F254" s="2" t="s">
        <v>123</v>
      </c>
      <c r="G254" s="2" t="s">
        <v>496</v>
      </c>
      <c r="H254" s="2">
        <v>0</v>
      </c>
      <c r="I254" s="2">
        <v>6</v>
      </c>
      <c r="J254" s="33">
        <f t="shared" si="4"/>
        <v>6</v>
      </c>
    </row>
    <row r="255" spans="4:10" ht="15.75">
      <c r="D255" s="38">
        <v>42259</v>
      </c>
      <c r="E255" s="2" t="s">
        <v>192</v>
      </c>
      <c r="F255" s="2" t="s">
        <v>123</v>
      </c>
      <c r="G255" s="2" t="s">
        <v>497</v>
      </c>
      <c r="H255" s="2">
        <v>1</v>
      </c>
      <c r="I255" s="2">
        <v>3</v>
      </c>
      <c r="J255" s="33">
        <f t="shared" si="4"/>
        <v>4</v>
      </c>
    </row>
    <row r="256" spans="4:10" ht="15.75">
      <c r="D256" s="38">
        <v>42259</v>
      </c>
      <c r="E256" s="2" t="s">
        <v>88</v>
      </c>
      <c r="F256" s="2" t="s">
        <v>334</v>
      </c>
      <c r="G256" s="2" t="s">
        <v>498</v>
      </c>
      <c r="H256" s="2">
        <v>2</v>
      </c>
      <c r="I256" s="2">
        <v>4</v>
      </c>
      <c r="J256" s="33">
        <f t="shared" si="4"/>
        <v>6</v>
      </c>
    </row>
    <row r="257" spans="4:10" ht="15.75">
      <c r="D257" s="38">
        <v>42258</v>
      </c>
      <c r="E257" s="2" t="s">
        <v>371</v>
      </c>
      <c r="F257" s="2" t="s">
        <v>107</v>
      </c>
      <c r="G257" s="2" t="s">
        <v>499</v>
      </c>
      <c r="H257" s="2">
        <v>0</v>
      </c>
      <c r="I257" s="2">
        <v>5</v>
      </c>
      <c r="J257" s="33">
        <f t="shared" si="4"/>
        <v>5</v>
      </c>
    </row>
    <row r="258" spans="4:10" ht="15.75">
      <c r="D258" s="38">
        <v>42257</v>
      </c>
      <c r="E258" s="2" t="s">
        <v>192</v>
      </c>
      <c r="F258" s="2" t="s">
        <v>500</v>
      </c>
      <c r="G258" s="2" t="s">
        <v>501</v>
      </c>
      <c r="H258" s="2">
        <v>5</v>
      </c>
      <c r="I258" s="2">
        <v>0</v>
      </c>
      <c r="J258" s="33">
        <f t="shared" si="4"/>
        <v>5</v>
      </c>
    </row>
    <row r="259" spans="4:10" ht="15.75">
      <c r="D259" s="38">
        <v>42255</v>
      </c>
      <c r="E259" s="2" t="s">
        <v>62</v>
      </c>
      <c r="F259" s="2" t="s">
        <v>502</v>
      </c>
      <c r="G259" s="2" t="s">
        <v>503</v>
      </c>
      <c r="H259" s="2">
        <v>0</v>
      </c>
      <c r="I259" s="2">
        <v>4</v>
      </c>
      <c r="J259" s="33">
        <f t="shared" si="4"/>
        <v>4</v>
      </c>
    </row>
    <row r="260" spans="4:10" ht="15.75">
      <c r="D260" s="38">
        <v>42255</v>
      </c>
      <c r="E260" s="2" t="s">
        <v>50</v>
      </c>
      <c r="F260" s="2" t="s">
        <v>51</v>
      </c>
      <c r="G260" s="2" t="s">
        <v>504</v>
      </c>
      <c r="H260" s="2">
        <v>0</v>
      </c>
      <c r="I260" s="2">
        <v>4</v>
      </c>
      <c r="J260" s="33">
        <f t="shared" si="4"/>
        <v>4</v>
      </c>
    </row>
    <row r="261" spans="4:10" ht="15.75">
      <c r="D261" s="38">
        <v>42254</v>
      </c>
      <c r="E261" s="2" t="s">
        <v>209</v>
      </c>
      <c r="F261" s="2" t="s">
        <v>128</v>
      </c>
      <c r="G261" s="2" t="s">
        <v>505</v>
      </c>
      <c r="H261" s="2">
        <v>0</v>
      </c>
      <c r="I261" s="2">
        <v>4</v>
      </c>
      <c r="J261" s="33">
        <f t="shared" si="4"/>
        <v>4</v>
      </c>
    </row>
    <row r="262" spans="4:10" ht="15.75">
      <c r="D262" s="38">
        <v>42254</v>
      </c>
      <c r="E262" s="2" t="s">
        <v>160</v>
      </c>
      <c r="F262" s="2" t="s">
        <v>506</v>
      </c>
      <c r="G262" s="2" t="s">
        <v>507</v>
      </c>
      <c r="H262" s="2">
        <v>2</v>
      </c>
      <c r="I262" s="2">
        <v>4</v>
      </c>
      <c r="J262" s="33">
        <f t="shared" si="4"/>
        <v>6</v>
      </c>
    </row>
    <row r="263" spans="4:10" ht="15.75">
      <c r="D263" s="38">
        <v>42252</v>
      </c>
      <c r="E263" s="2" t="s">
        <v>187</v>
      </c>
      <c r="F263" s="2" t="s">
        <v>309</v>
      </c>
      <c r="G263" s="2" t="s">
        <v>508</v>
      </c>
      <c r="H263" s="2">
        <v>0</v>
      </c>
      <c r="I263" s="2">
        <v>4</v>
      </c>
      <c r="J263" s="33">
        <f t="shared" si="4"/>
        <v>4</v>
      </c>
    </row>
    <row r="264" spans="4:10" ht="15.75">
      <c r="D264" s="38">
        <v>42252</v>
      </c>
      <c r="E264" s="2" t="s">
        <v>197</v>
      </c>
      <c r="F264" s="2" t="s">
        <v>509</v>
      </c>
      <c r="G264" s="2" t="s">
        <v>510</v>
      </c>
      <c r="H264" s="2">
        <v>0</v>
      </c>
      <c r="I264" s="2">
        <v>4</v>
      </c>
      <c r="J264" s="33">
        <f t="shared" si="4"/>
        <v>4</v>
      </c>
    </row>
    <row r="265" spans="4:10" ht="15.75">
      <c r="D265" s="38">
        <v>42252</v>
      </c>
      <c r="E265" s="2" t="s">
        <v>220</v>
      </c>
      <c r="F265" s="2" t="s">
        <v>143</v>
      </c>
      <c r="G265" s="2" t="s">
        <v>511</v>
      </c>
      <c r="H265" s="2">
        <v>1</v>
      </c>
      <c r="I265" s="2">
        <v>3</v>
      </c>
      <c r="J265" s="33">
        <f t="shared" si="4"/>
        <v>4</v>
      </c>
    </row>
    <row r="266" spans="4:10" ht="15.75">
      <c r="D266" s="38">
        <v>42252</v>
      </c>
      <c r="E266" s="2" t="s">
        <v>371</v>
      </c>
      <c r="F266" s="2" t="s">
        <v>107</v>
      </c>
      <c r="G266" s="2" t="s">
        <v>512</v>
      </c>
      <c r="H266" s="2">
        <v>1</v>
      </c>
      <c r="I266" s="2">
        <v>3</v>
      </c>
      <c r="J266" s="33">
        <f t="shared" si="4"/>
        <v>4</v>
      </c>
    </row>
    <row r="267" spans="4:10" ht="15.75">
      <c r="D267" s="38">
        <v>42246</v>
      </c>
      <c r="E267" s="2" t="s">
        <v>155</v>
      </c>
      <c r="F267" s="2" t="s">
        <v>259</v>
      </c>
      <c r="G267" s="2" t="s">
        <v>513</v>
      </c>
      <c r="H267" s="2">
        <v>1</v>
      </c>
      <c r="I267" s="2">
        <v>4</v>
      </c>
      <c r="J267" s="33">
        <f t="shared" si="4"/>
        <v>5</v>
      </c>
    </row>
    <row r="268" spans="4:10" ht="15.75">
      <c r="D268" s="38">
        <v>42245</v>
      </c>
      <c r="E268" s="2" t="s">
        <v>155</v>
      </c>
      <c r="F268" s="2" t="s">
        <v>514</v>
      </c>
      <c r="G268" s="2" t="s">
        <v>515</v>
      </c>
      <c r="H268" s="2">
        <v>3</v>
      </c>
      <c r="I268" s="2">
        <v>2</v>
      </c>
      <c r="J268" s="33">
        <f t="shared" si="4"/>
        <v>5</v>
      </c>
    </row>
    <row r="269" spans="4:10" ht="15.75">
      <c r="D269" s="38">
        <v>42245</v>
      </c>
      <c r="E269" s="2" t="s">
        <v>47</v>
      </c>
      <c r="F269" s="2" t="s">
        <v>516</v>
      </c>
      <c r="G269" s="2" t="s">
        <v>517</v>
      </c>
      <c r="H269" s="2">
        <v>1</v>
      </c>
      <c r="I269" s="2">
        <v>3</v>
      </c>
      <c r="J269" s="33">
        <f t="shared" si="4"/>
        <v>4</v>
      </c>
    </row>
    <row r="270" spans="4:10" ht="15.75">
      <c r="D270" s="38">
        <v>42244</v>
      </c>
      <c r="E270" s="2" t="s">
        <v>88</v>
      </c>
      <c r="F270" s="2" t="s">
        <v>89</v>
      </c>
      <c r="G270" s="2" t="s">
        <v>518</v>
      </c>
      <c r="H270" s="2">
        <v>1</v>
      </c>
      <c r="I270" s="2">
        <v>3</v>
      </c>
      <c r="J270" s="33">
        <f t="shared" si="4"/>
        <v>4</v>
      </c>
    </row>
    <row r="271" spans="4:10" ht="15.75">
      <c r="D271" s="38">
        <v>42243</v>
      </c>
      <c r="E271" s="2" t="s">
        <v>83</v>
      </c>
      <c r="F271" s="2" t="s">
        <v>519</v>
      </c>
      <c r="G271" s="2" t="s">
        <v>520</v>
      </c>
      <c r="H271" s="2">
        <v>2</v>
      </c>
      <c r="I271" s="2">
        <v>2</v>
      </c>
      <c r="J271" s="33">
        <f t="shared" si="4"/>
        <v>4</v>
      </c>
    </row>
    <row r="272" spans="4:10" ht="15.75">
      <c r="D272" s="38">
        <v>42242</v>
      </c>
      <c r="E272" s="2" t="s">
        <v>187</v>
      </c>
      <c r="F272" s="2" t="s">
        <v>521</v>
      </c>
      <c r="G272" s="2" t="s">
        <v>522</v>
      </c>
      <c r="H272" s="2">
        <v>2</v>
      </c>
      <c r="I272" s="2">
        <v>2</v>
      </c>
      <c r="J272" s="33">
        <f t="shared" si="4"/>
        <v>4</v>
      </c>
    </row>
    <row r="273" spans="4:10" ht="15.75">
      <c r="D273" s="38">
        <v>42242</v>
      </c>
      <c r="E273" s="2" t="s">
        <v>50</v>
      </c>
      <c r="F273" s="2" t="s">
        <v>51</v>
      </c>
      <c r="G273" s="2" t="s">
        <v>523</v>
      </c>
      <c r="H273" s="2">
        <v>1</v>
      </c>
      <c r="I273" s="2">
        <v>3</v>
      </c>
      <c r="J273" s="33">
        <f t="shared" si="4"/>
        <v>4</v>
      </c>
    </row>
    <row r="274" spans="4:10" ht="15.75">
      <c r="D274" s="38">
        <v>42242</v>
      </c>
      <c r="E274" s="2" t="s">
        <v>192</v>
      </c>
      <c r="F274" s="2" t="s">
        <v>524</v>
      </c>
      <c r="G274" s="2" t="s">
        <v>525</v>
      </c>
      <c r="H274" s="2">
        <v>0</v>
      </c>
      <c r="I274" s="2">
        <v>4</v>
      </c>
      <c r="J274" s="33">
        <f t="shared" si="4"/>
        <v>4</v>
      </c>
    </row>
    <row r="275" spans="4:10" ht="15.75">
      <c r="D275" s="38">
        <v>42241</v>
      </c>
      <c r="E275" s="2" t="s">
        <v>152</v>
      </c>
      <c r="F275" s="2" t="s">
        <v>153</v>
      </c>
      <c r="G275" s="2" t="s">
        <v>526</v>
      </c>
      <c r="H275" s="2">
        <v>1</v>
      </c>
      <c r="I275" s="2">
        <v>3</v>
      </c>
      <c r="J275" s="33">
        <f t="shared" si="4"/>
        <v>4</v>
      </c>
    </row>
    <row r="276" spans="4:10" ht="15.75">
      <c r="D276" s="38">
        <v>42239</v>
      </c>
      <c r="E276" s="2" t="s">
        <v>83</v>
      </c>
      <c r="F276" s="2" t="s">
        <v>527</v>
      </c>
      <c r="G276" s="2" t="s">
        <v>528</v>
      </c>
      <c r="H276" s="2">
        <v>1</v>
      </c>
      <c r="I276" s="2">
        <v>7</v>
      </c>
      <c r="J276" s="33">
        <f t="shared" si="4"/>
        <v>8</v>
      </c>
    </row>
    <row r="277" spans="4:10" ht="15.75">
      <c r="D277" s="38">
        <v>42238</v>
      </c>
      <c r="E277" s="2" t="s">
        <v>187</v>
      </c>
      <c r="F277" s="2" t="s">
        <v>529</v>
      </c>
      <c r="G277" s="2" t="s">
        <v>530</v>
      </c>
      <c r="H277" s="2">
        <v>0</v>
      </c>
      <c r="I277" s="2">
        <v>4</v>
      </c>
      <c r="J277" s="33">
        <f t="shared" si="4"/>
        <v>4</v>
      </c>
    </row>
    <row r="278" spans="4:10" ht="15.75">
      <c r="D278" s="38">
        <v>42238</v>
      </c>
      <c r="E278" s="2" t="s">
        <v>256</v>
      </c>
      <c r="F278" s="2" t="s">
        <v>104</v>
      </c>
      <c r="G278" s="2" t="s">
        <v>531</v>
      </c>
      <c r="H278" s="2">
        <v>3</v>
      </c>
      <c r="I278" s="2">
        <v>1</v>
      </c>
      <c r="J278" s="33">
        <f t="shared" si="4"/>
        <v>4</v>
      </c>
    </row>
    <row r="279" spans="4:10" ht="15.75">
      <c r="D279" s="38">
        <v>42237</v>
      </c>
      <c r="E279" s="2" t="s">
        <v>371</v>
      </c>
      <c r="F279" s="2" t="s">
        <v>532</v>
      </c>
      <c r="G279" s="2" t="s">
        <v>533</v>
      </c>
      <c r="H279" s="2">
        <v>0</v>
      </c>
      <c r="I279" s="2">
        <v>8</v>
      </c>
      <c r="J279" s="33">
        <f t="shared" si="4"/>
        <v>8</v>
      </c>
    </row>
    <row r="280" spans="4:10" ht="15.75">
      <c r="D280" s="38">
        <v>42237</v>
      </c>
      <c r="E280" s="2" t="s">
        <v>226</v>
      </c>
      <c r="F280" s="2" t="s">
        <v>534</v>
      </c>
      <c r="G280" s="2" t="s">
        <v>535</v>
      </c>
      <c r="H280" s="2">
        <v>2</v>
      </c>
      <c r="I280" s="2">
        <v>5</v>
      </c>
      <c r="J280" s="33">
        <f t="shared" si="4"/>
        <v>7</v>
      </c>
    </row>
    <row r="281" spans="4:10" ht="15.75">
      <c r="D281" s="38">
        <v>42236</v>
      </c>
      <c r="E281" s="2" t="s">
        <v>47</v>
      </c>
      <c r="F281" s="2" t="s">
        <v>536</v>
      </c>
      <c r="G281" s="2" t="s">
        <v>537</v>
      </c>
      <c r="H281" s="2">
        <v>2</v>
      </c>
      <c r="I281" s="2">
        <v>2</v>
      </c>
      <c r="J281" s="33">
        <f t="shared" ref="J281:J344" si="5">SUM(H281,I281)</f>
        <v>4</v>
      </c>
    </row>
    <row r="282" spans="4:10" ht="15.75">
      <c r="D282" s="38">
        <v>42235</v>
      </c>
      <c r="E282" s="2" t="s">
        <v>88</v>
      </c>
      <c r="F282" s="2" t="s">
        <v>334</v>
      </c>
      <c r="G282" s="2" t="s">
        <v>538</v>
      </c>
      <c r="H282" s="2">
        <v>3</v>
      </c>
      <c r="I282" s="2">
        <v>4</v>
      </c>
      <c r="J282" s="33">
        <f t="shared" si="5"/>
        <v>7</v>
      </c>
    </row>
    <row r="283" spans="4:10" ht="15.75">
      <c r="D283" s="38">
        <v>42232</v>
      </c>
      <c r="E283" s="2" t="s">
        <v>50</v>
      </c>
      <c r="F283" s="2" t="s">
        <v>51</v>
      </c>
      <c r="G283" s="2" t="s">
        <v>539</v>
      </c>
      <c r="H283" s="2">
        <v>0</v>
      </c>
      <c r="I283" s="2">
        <v>4</v>
      </c>
      <c r="J283" s="33">
        <f t="shared" si="5"/>
        <v>4</v>
      </c>
    </row>
    <row r="284" spans="4:10" ht="15.75">
      <c r="D284" s="38">
        <v>42232</v>
      </c>
      <c r="E284" s="2" t="s">
        <v>162</v>
      </c>
      <c r="F284" s="2" t="s">
        <v>540</v>
      </c>
      <c r="G284" s="2" t="s">
        <v>541</v>
      </c>
      <c r="H284" s="2">
        <v>0</v>
      </c>
      <c r="I284" s="2">
        <v>5</v>
      </c>
      <c r="J284" s="33">
        <f t="shared" si="5"/>
        <v>5</v>
      </c>
    </row>
    <row r="285" spans="4:10" ht="15.75">
      <c r="D285" s="38">
        <v>42232</v>
      </c>
      <c r="E285" s="2" t="s">
        <v>47</v>
      </c>
      <c r="F285" s="2" t="s">
        <v>48</v>
      </c>
      <c r="G285" s="2" t="s">
        <v>542</v>
      </c>
      <c r="H285" s="2">
        <v>0</v>
      </c>
      <c r="I285" s="2">
        <v>6</v>
      </c>
      <c r="J285" s="33">
        <f t="shared" si="5"/>
        <v>6</v>
      </c>
    </row>
    <row r="286" spans="4:10" ht="15.75">
      <c r="D286" s="38">
        <v>42231</v>
      </c>
      <c r="E286" s="2" t="s">
        <v>83</v>
      </c>
      <c r="F286" s="2" t="s">
        <v>249</v>
      </c>
      <c r="G286" s="2" t="s">
        <v>543</v>
      </c>
      <c r="H286" s="2">
        <v>0</v>
      </c>
      <c r="I286" s="2">
        <v>4</v>
      </c>
      <c r="J286" s="33">
        <f t="shared" si="5"/>
        <v>4</v>
      </c>
    </row>
    <row r="287" spans="4:10" ht="15.75">
      <c r="D287" s="38">
        <v>42231</v>
      </c>
      <c r="E287" s="2" t="s">
        <v>236</v>
      </c>
      <c r="F287" s="2" t="s">
        <v>412</v>
      </c>
      <c r="G287" s="2" t="s">
        <v>544</v>
      </c>
      <c r="H287" s="2">
        <v>1</v>
      </c>
      <c r="I287" s="2">
        <v>3</v>
      </c>
      <c r="J287" s="33">
        <f t="shared" si="5"/>
        <v>4</v>
      </c>
    </row>
    <row r="288" spans="4:10" ht="15.75">
      <c r="D288" s="38">
        <v>42231</v>
      </c>
      <c r="E288" s="2" t="s">
        <v>162</v>
      </c>
      <c r="F288" s="2" t="s">
        <v>545</v>
      </c>
      <c r="G288" s="2" t="s">
        <v>546</v>
      </c>
      <c r="H288" s="2">
        <v>1</v>
      </c>
      <c r="I288" s="2">
        <v>3</v>
      </c>
      <c r="J288" s="33">
        <f t="shared" si="5"/>
        <v>4</v>
      </c>
    </row>
    <row r="289" spans="4:10" ht="15.75">
      <c r="D289" s="38">
        <v>42226</v>
      </c>
      <c r="E289" s="2" t="s">
        <v>83</v>
      </c>
      <c r="F289" s="2" t="s">
        <v>234</v>
      </c>
      <c r="G289" s="2" t="s">
        <v>547</v>
      </c>
      <c r="H289" s="2">
        <v>0</v>
      </c>
      <c r="I289" s="2">
        <v>4</v>
      </c>
      <c r="J289" s="33">
        <f t="shared" si="5"/>
        <v>4</v>
      </c>
    </row>
    <row r="290" spans="4:10" ht="15.75">
      <c r="D290" s="38">
        <v>42225</v>
      </c>
      <c r="E290" s="2" t="s">
        <v>184</v>
      </c>
      <c r="F290" s="2" t="s">
        <v>185</v>
      </c>
      <c r="G290" s="2" t="s">
        <v>548</v>
      </c>
      <c r="H290" s="2">
        <v>1</v>
      </c>
      <c r="I290" s="2">
        <v>3</v>
      </c>
      <c r="J290" s="33">
        <f t="shared" si="5"/>
        <v>4</v>
      </c>
    </row>
    <row r="291" spans="4:10" ht="15.75">
      <c r="D291" s="38">
        <v>42225</v>
      </c>
      <c r="E291" s="2" t="s">
        <v>202</v>
      </c>
      <c r="F291" s="2" t="s">
        <v>549</v>
      </c>
      <c r="G291" s="2" t="s">
        <v>550</v>
      </c>
      <c r="H291" s="2">
        <v>1</v>
      </c>
      <c r="I291" s="2">
        <v>3</v>
      </c>
      <c r="J291" s="33">
        <f t="shared" si="5"/>
        <v>4</v>
      </c>
    </row>
    <row r="292" spans="4:10" ht="15.75">
      <c r="D292" s="38">
        <v>42225</v>
      </c>
      <c r="E292" s="2" t="s">
        <v>197</v>
      </c>
      <c r="F292" s="2" t="s">
        <v>283</v>
      </c>
      <c r="G292" s="2" t="s">
        <v>551</v>
      </c>
      <c r="H292" s="2">
        <v>0</v>
      </c>
      <c r="I292" s="2">
        <v>4</v>
      </c>
      <c r="J292" s="33">
        <f t="shared" si="5"/>
        <v>4</v>
      </c>
    </row>
    <row r="293" spans="4:10" ht="15.75">
      <c r="D293" s="38">
        <v>42224</v>
      </c>
      <c r="E293" s="2" t="s">
        <v>552</v>
      </c>
      <c r="F293" s="2" t="s">
        <v>553</v>
      </c>
      <c r="G293" s="2" t="s">
        <v>554</v>
      </c>
      <c r="H293" s="2">
        <v>1</v>
      </c>
      <c r="I293" s="2">
        <v>11</v>
      </c>
      <c r="J293" s="33">
        <f t="shared" si="5"/>
        <v>12</v>
      </c>
    </row>
    <row r="294" spans="4:10" ht="15.75">
      <c r="D294" s="38">
        <v>42224</v>
      </c>
      <c r="E294" s="2" t="s">
        <v>371</v>
      </c>
      <c r="F294" s="2" t="s">
        <v>555</v>
      </c>
      <c r="G294" s="2" t="s">
        <v>556</v>
      </c>
      <c r="H294" s="2">
        <v>2</v>
      </c>
      <c r="I294" s="2">
        <v>3</v>
      </c>
      <c r="J294" s="33">
        <f t="shared" si="5"/>
        <v>5</v>
      </c>
    </row>
    <row r="295" spans="4:10" ht="15.75">
      <c r="D295" s="38">
        <v>42224</v>
      </c>
      <c r="E295" s="2" t="s">
        <v>47</v>
      </c>
      <c r="F295" s="2" t="s">
        <v>147</v>
      </c>
      <c r="G295" s="2" t="s">
        <v>557</v>
      </c>
      <c r="H295" s="2">
        <v>8</v>
      </c>
      <c r="I295" s="2">
        <v>0</v>
      </c>
      <c r="J295" s="33">
        <f t="shared" si="5"/>
        <v>8</v>
      </c>
    </row>
    <row r="296" spans="4:10" ht="15.75">
      <c r="D296" s="38">
        <v>42223</v>
      </c>
      <c r="E296" s="2" t="s">
        <v>558</v>
      </c>
      <c r="F296" s="2" t="s">
        <v>559</v>
      </c>
      <c r="G296" s="2" t="s">
        <v>560</v>
      </c>
      <c r="H296" s="2">
        <v>4</v>
      </c>
      <c r="I296" s="2">
        <v>0</v>
      </c>
      <c r="J296" s="33">
        <f t="shared" si="5"/>
        <v>4</v>
      </c>
    </row>
    <row r="297" spans="4:10" ht="15.75">
      <c r="D297" s="38">
        <v>42222</v>
      </c>
      <c r="E297" s="2" t="s">
        <v>162</v>
      </c>
      <c r="F297" s="2" t="s">
        <v>509</v>
      </c>
      <c r="G297" s="2" t="s">
        <v>561</v>
      </c>
      <c r="H297" s="2">
        <v>0</v>
      </c>
      <c r="I297" s="2">
        <v>4</v>
      </c>
      <c r="J297" s="33">
        <f t="shared" si="5"/>
        <v>4</v>
      </c>
    </row>
    <row r="298" spans="4:10" ht="15.75">
      <c r="D298" s="38">
        <v>42220</v>
      </c>
      <c r="E298" s="2" t="s">
        <v>197</v>
      </c>
      <c r="F298" s="2" t="s">
        <v>562</v>
      </c>
      <c r="G298" s="2" t="s">
        <v>563</v>
      </c>
      <c r="H298" s="2">
        <v>1</v>
      </c>
      <c r="I298" s="2">
        <v>4</v>
      </c>
      <c r="J298" s="33">
        <f t="shared" si="5"/>
        <v>5</v>
      </c>
    </row>
    <row r="299" spans="4:10" ht="15.75">
      <c r="D299" s="38">
        <v>42219</v>
      </c>
      <c r="E299" s="2" t="s">
        <v>88</v>
      </c>
      <c r="F299" s="2" t="s">
        <v>89</v>
      </c>
      <c r="G299" s="2" t="s">
        <v>564</v>
      </c>
      <c r="H299" s="2">
        <v>0</v>
      </c>
      <c r="I299" s="2">
        <v>5</v>
      </c>
      <c r="J299" s="33">
        <f t="shared" si="5"/>
        <v>5</v>
      </c>
    </row>
    <row r="300" spans="4:10" ht="15.75">
      <c r="D300" s="38">
        <v>42218</v>
      </c>
      <c r="E300" s="2" t="s">
        <v>62</v>
      </c>
      <c r="F300" s="2" t="s">
        <v>378</v>
      </c>
      <c r="G300" s="2" t="s">
        <v>565</v>
      </c>
      <c r="H300" s="2">
        <v>0</v>
      </c>
      <c r="I300" s="2">
        <v>5</v>
      </c>
      <c r="J300" s="33">
        <f t="shared" si="5"/>
        <v>5</v>
      </c>
    </row>
    <row r="301" spans="4:10" ht="15.75">
      <c r="D301" s="38">
        <v>42218</v>
      </c>
      <c r="E301" s="2" t="s">
        <v>50</v>
      </c>
      <c r="F301" s="2" t="s">
        <v>51</v>
      </c>
      <c r="G301" s="2" t="s">
        <v>566</v>
      </c>
      <c r="H301" s="2">
        <v>1</v>
      </c>
      <c r="I301" s="2">
        <v>4</v>
      </c>
      <c r="J301" s="33">
        <f t="shared" si="5"/>
        <v>5</v>
      </c>
    </row>
    <row r="302" spans="4:10" ht="15.75">
      <c r="D302" s="38">
        <v>42218</v>
      </c>
      <c r="E302" s="2" t="s">
        <v>50</v>
      </c>
      <c r="F302" s="2" t="s">
        <v>51</v>
      </c>
      <c r="G302" s="2" t="s">
        <v>567</v>
      </c>
      <c r="H302" s="2">
        <v>0</v>
      </c>
      <c r="I302" s="2">
        <v>4</v>
      </c>
      <c r="J302" s="33">
        <f t="shared" si="5"/>
        <v>4</v>
      </c>
    </row>
    <row r="303" spans="4:10" ht="15.75">
      <c r="D303" s="38">
        <v>42218</v>
      </c>
      <c r="E303" s="2" t="s">
        <v>53</v>
      </c>
      <c r="F303" s="2" t="s">
        <v>138</v>
      </c>
      <c r="G303" s="2" t="s">
        <v>568</v>
      </c>
      <c r="H303" s="2">
        <v>0</v>
      </c>
      <c r="I303" s="2">
        <v>7</v>
      </c>
      <c r="J303" s="33">
        <f t="shared" si="5"/>
        <v>7</v>
      </c>
    </row>
    <row r="304" spans="4:10" ht="15.75">
      <c r="D304" s="38">
        <v>42218</v>
      </c>
      <c r="E304" s="2" t="s">
        <v>88</v>
      </c>
      <c r="F304" s="2" t="s">
        <v>89</v>
      </c>
      <c r="G304" s="2" t="s">
        <v>569</v>
      </c>
      <c r="H304" s="2">
        <v>0</v>
      </c>
      <c r="I304" s="2">
        <v>9</v>
      </c>
      <c r="J304" s="33">
        <f t="shared" si="5"/>
        <v>9</v>
      </c>
    </row>
    <row r="305" spans="4:10" ht="15.75">
      <c r="D305" s="38">
        <v>42217</v>
      </c>
      <c r="E305" s="2" t="s">
        <v>187</v>
      </c>
      <c r="F305" s="2" t="s">
        <v>93</v>
      </c>
      <c r="G305" s="2" t="s">
        <v>570</v>
      </c>
      <c r="H305" s="2">
        <v>0</v>
      </c>
      <c r="I305" s="2">
        <v>4</v>
      </c>
      <c r="J305" s="33">
        <f t="shared" si="5"/>
        <v>4</v>
      </c>
    </row>
    <row r="306" spans="4:10" ht="15.75">
      <c r="D306" s="38">
        <v>42215</v>
      </c>
      <c r="E306" s="2" t="s">
        <v>236</v>
      </c>
      <c r="F306" s="2" t="s">
        <v>412</v>
      </c>
      <c r="G306" s="2" t="s">
        <v>571</v>
      </c>
      <c r="H306" s="2">
        <v>0</v>
      </c>
      <c r="I306" s="2">
        <v>4</v>
      </c>
      <c r="J306" s="33">
        <f t="shared" si="5"/>
        <v>4</v>
      </c>
    </row>
    <row r="307" spans="4:10" ht="15.75">
      <c r="D307" s="38">
        <v>42212</v>
      </c>
      <c r="E307" s="2" t="s">
        <v>50</v>
      </c>
      <c r="F307" s="2" t="s">
        <v>572</v>
      </c>
      <c r="G307" s="2" t="s">
        <v>573</v>
      </c>
      <c r="H307" s="2">
        <v>0</v>
      </c>
      <c r="I307" s="2">
        <v>5</v>
      </c>
      <c r="J307" s="33">
        <f t="shared" si="5"/>
        <v>5</v>
      </c>
    </row>
    <row r="308" spans="4:10" ht="15.75">
      <c r="D308" s="38">
        <v>42211</v>
      </c>
      <c r="E308" s="2" t="s">
        <v>152</v>
      </c>
      <c r="F308" s="2" t="s">
        <v>153</v>
      </c>
      <c r="G308" s="2" t="s">
        <v>574</v>
      </c>
      <c r="H308" s="2">
        <v>0</v>
      </c>
      <c r="I308" s="2">
        <v>4</v>
      </c>
      <c r="J308" s="33">
        <f t="shared" si="5"/>
        <v>4</v>
      </c>
    </row>
    <row r="309" spans="4:10" ht="15.75">
      <c r="D309" s="38">
        <v>42211</v>
      </c>
      <c r="E309" s="2" t="s">
        <v>197</v>
      </c>
      <c r="F309" s="2" t="s">
        <v>283</v>
      </c>
      <c r="G309" s="2" t="s">
        <v>575</v>
      </c>
      <c r="H309" s="2">
        <v>2</v>
      </c>
      <c r="I309" s="2">
        <v>3</v>
      </c>
      <c r="J309" s="33">
        <f t="shared" si="5"/>
        <v>5</v>
      </c>
    </row>
    <row r="310" spans="4:10" ht="15.75">
      <c r="D310" s="38">
        <v>42210</v>
      </c>
      <c r="E310" s="2" t="s">
        <v>72</v>
      </c>
      <c r="F310" s="2" t="s">
        <v>576</v>
      </c>
      <c r="G310" s="2" t="s">
        <v>577</v>
      </c>
      <c r="H310" s="2">
        <v>0</v>
      </c>
      <c r="I310" s="2">
        <v>4</v>
      </c>
      <c r="J310" s="33">
        <f t="shared" si="5"/>
        <v>4</v>
      </c>
    </row>
    <row r="311" spans="4:10" ht="15.75">
      <c r="D311" s="38">
        <v>42209</v>
      </c>
      <c r="E311" s="2" t="s">
        <v>236</v>
      </c>
      <c r="F311" s="2" t="s">
        <v>578</v>
      </c>
      <c r="G311" s="2" t="s">
        <v>579</v>
      </c>
      <c r="H311" s="2">
        <v>2</v>
      </c>
      <c r="I311" s="2">
        <v>4</v>
      </c>
      <c r="J311" s="33">
        <f t="shared" si="5"/>
        <v>6</v>
      </c>
    </row>
    <row r="312" spans="4:10" ht="15.75">
      <c r="D312" s="38">
        <v>42208</v>
      </c>
      <c r="E312" s="2" t="s">
        <v>152</v>
      </c>
      <c r="F312" s="2" t="s">
        <v>285</v>
      </c>
      <c r="G312" s="2" t="s">
        <v>580</v>
      </c>
      <c r="H312" s="2">
        <v>3</v>
      </c>
      <c r="I312" s="2">
        <v>9</v>
      </c>
      <c r="J312" s="33">
        <f t="shared" si="5"/>
        <v>12</v>
      </c>
    </row>
    <row r="313" spans="4:10" ht="15.75">
      <c r="D313" s="38">
        <v>42207</v>
      </c>
      <c r="E313" s="2" t="s">
        <v>62</v>
      </c>
      <c r="F313" s="2" t="s">
        <v>581</v>
      </c>
      <c r="G313" s="2" t="s">
        <v>582</v>
      </c>
      <c r="H313" s="2">
        <v>5</v>
      </c>
      <c r="I313" s="2">
        <v>0</v>
      </c>
      <c r="J313" s="33">
        <f t="shared" si="5"/>
        <v>5</v>
      </c>
    </row>
    <row r="314" spans="4:10" ht="15.75">
      <c r="D314" s="38">
        <v>42206</v>
      </c>
      <c r="E314" s="2" t="s">
        <v>187</v>
      </c>
      <c r="F314" s="2" t="s">
        <v>583</v>
      </c>
      <c r="G314" s="2" t="s">
        <v>584</v>
      </c>
      <c r="H314" s="2">
        <v>1</v>
      </c>
      <c r="I314" s="2">
        <v>3</v>
      </c>
      <c r="J314" s="33">
        <f t="shared" si="5"/>
        <v>4</v>
      </c>
    </row>
    <row r="315" spans="4:10" ht="15.75">
      <c r="D315" s="38">
        <v>42205</v>
      </c>
      <c r="E315" s="2" t="s">
        <v>88</v>
      </c>
      <c r="F315" s="2" t="s">
        <v>585</v>
      </c>
      <c r="G315" s="2" t="s">
        <v>586</v>
      </c>
      <c r="H315" s="2">
        <v>0</v>
      </c>
      <c r="I315" s="2">
        <v>6</v>
      </c>
      <c r="J315" s="33">
        <f t="shared" si="5"/>
        <v>6</v>
      </c>
    </row>
    <row r="316" spans="4:10" ht="15.75">
      <c r="D316" s="38">
        <v>42204</v>
      </c>
      <c r="E316" s="2" t="s">
        <v>69</v>
      </c>
      <c r="F316" s="2" t="s">
        <v>70</v>
      </c>
      <c r="G316" s="2" t="s">
        <v>587</v>
      </c>
      <c r="H316" s="2">
        <v>0</v>
      </c>
      <c r="I316" s="2">
        <v>6</v>
      </c>
      <c r="J316" s="33">
        <f t="shared" si="5"/>
        <v>6</v>
      </c>
    </row>
    <row r="317" spans="4:10" ht="15.75">
      <c r="D317" s="38">
        <v>42204</v>
      </c>
      <c r="E317" s="2" t="s">
        <v>371</v>
      </c>
      <c r="F317" s="2" t="s">
        <v>588</v>
      </c>
      <c r="G317" s="2" t="s">
        <v>589</v>
      </c>
      <c r="H317" s="2">
        <v>0</v>
      </c>
      <c r="I317" s="2">
        <v>4</v>
      </c>
      <c r="J317" s="33">
        <f t="shared" si="5"/>
        <v>4</v>
      </c>
    </row>
    <row r="318" spans="4:10" ht="15.75">
      <c r="D318" s="38">
        <v>42204</v>
      </c>
      <c r="E318" s="2" t="s">
        <v>72</v>
      </c>
      <c r="F318" s="2" t="s">
        <v>590</v>
      </c>
      <c r="G318" s="2" t="s">
        <v>591</v>
      </c>
      <c r="H318" s="2">
        <v>0</v>
      </c>
      <c r="I318" s="2">
        <v>4</v>
      </c>
      <c r="J318" s="33">
        <f t="shared" si="5"/>
        <v>4</v>
      </c>
    </row>
    <row r="319" spans="4:10" ht="15.75">
      <c r="D319" s="38">
        <v>42203</v>
      </c>
      <c r="E319" s="2" t="s">
        <v>83</v>
      </c>
      <c r="F319" s="2" t="s">
        <v>592</v>
      </c>
      <c r="G319" s="2" t="s">
        <v>593</v>
      </c>
      <c r="H319" s="2">
        <v>0</v>
      </c>
      <c r="I319" s="2">
        <v>4</v>
      </c>
      <c r="J319" s="33">
        <f t="shared" si="5"/>
        <v>4</v>
      </c>
    </row>
    <row r="320" spans="4:10" ht="15.75">
      <c r="D320" s="38">
        <v>42203</v>
      </c>
      <c r="E320" s="2" t="s">
        <v>83</v>
      </c>
      <c r="F320" s="2" t="s">
        <v>594</v>
      </c>
      <c r="G320" s="2" t="s">
        <v>595</v>
      </c>
      <c r="H320" s="2">
        <v>0</v>
      </c>
      <c r="I320" s="2">
        <v>5</v>
      </c>
      <c r="J320" s="33">
        <f t="shared" si="5"/>
        <v>5</v>
      </c>
    </row>
    <row r="321" spans="4:10" ht="15.75">
      <c r="D321" s="38">
        <v>42203</v>
      </c>
      <c r="E321" s="2" t="s">
        <v>152</v>
      </c>
      <c r="F321" s="2" t="s">
        <v>200</v>
      </c>
      <c r="G321" s="2" t="s">
        <v>596</v>
      </c>
      <c r="H321" s="2">
        <v>2</v>
      </c>
      <c r="I321" s="2">
        <v>2</v>
      </c>
      <c r="J321" s="33">
        <f t="shared" si="5"/>
        <v>4</v>
      </c>
    </row>
    <row r="322" spans="4:10" ht="15.75">
      <c r="D322" s="38">
        <v>42203</v>
      </c>
      <c r="E322" s="2" t="s">
        <v>274</v>
      </c>
      <c r="F322" s="2" t="s">
        <v>597</v>
      </c>
      <c r="G322" s="2" t="s">
        <v>598</v>
      </c>
      <c r="H322" s="2">
        <v>1</v>
      </c>
      <c r="I322" s="2">
        <v>4</v>
      </c>
      <c r="J322" s="33">
        <f t="shared" si="5"/>
        <v>5</v>
      </c>
    </row>
    <row r="323" spans="4:10" ht="15.75">
      <c r="D323" s="38">
        <v>42202</v>
      </c>
      <c r="E323" s="2" t="s">
        <v>50</v>
      </c>
      <c r="F323" s="2" t="s">
        <v>51</v>
      </c>
      <c r="G323" s="2" t="s">
        <v>599</v>
      </c>
      <c r="H323" s="2">
        <v>0</v>
      </c>
      <c r="I323" s="2">
        <v>5</v>
      </c>
      <c r="J323" s="33">
        <f t="shared" si="5"/>
        <v>5</v>
      </c>
    </row>
    <row r="324" spans="4:10" ht="15.75">
      <c r="D324" s="38">
        <v>42202</v>
      </c>
      <c r="E324" s="2" t="s">
        <v>226</v>
      </c>
      <c r="F324" s="2" t="s">
        <v>600</v>
      </c>
      <c r="G324" s="2" t="s">
        <v>601</v>
      </c>
      <c r="H324" s="2">
        <v>0</v>
      </c>
      <c r="I324" s="2">
        <v>4</v>
      </c>
      <c r="J324" s="33">
        <f t="shared" si="5"/>
        <v>4</v>
      </c>
    </row>
    <row r="325" spans="4:10" ht="15.75">
      <c r="D325" s="38">
        <v>42201</v>
      </c>
      <c r="E325" s="2" t="s">
        <v>155</v>
      </c>
      <c r="F325" s="2" t="s">
        <v>602</v>
      </c>
      <c r="G325" s="2" t="s">
        <v>603</v>
      </c>
      <c r="H325" s="2">
        <v>6</v>
      </c>
      <c r="I325" s="2">
        <v>2</v>
      </c>
      <c r="J325" s="33">
        <f t="shared" si="5"/>
        <v>8</v>
      </c>
    </row>
    <row r="326" spans="4:10" ht="15.75">
      <c r="D326" s="38">
        <v>42201</v>
      </c>
      <c r="E326" s="2" t="s">
        <v>47</v>
      </c>
      <c r="F326" s="2" t="s">
        <v>604</v>
      </c>
      <c r="G326" s="2" t="s">
        <v>605</v>
      </c>
      <c r="H326" s="2">
        <v>0</v>
      </c>
      <c r="I326" s="2">
        <v>5</v>
      </c>
      <c r="J326" s="33">
        <f t="shared" si="5"/>
        <v>5</v>
      </c>
    </row>
    <row r="327" spans="4:10" ht="15.75">
      <c r="D327" s="38">
        <v>42200</v>
      </c>
      <c r="E327" s="2" t="s">
        <v>62</v>
      </c>
      <c r="F327" s="2" t="s">
        <v>169</v>
      </c>
      <c r="G327" s="2" t="s">
        <v>606</v>
      </c>
      <c r="H327" s="2">
        <v>0</v>
      </c>
      <c r="I327" s="2">
        <v>5</v>
      </c>
      <c r="J327" s="33">
        <f t="shared" si="5"/>
        <v>5</v>
      </c>
    </row>
    <row r="328" spans="4:10" ht="15.75">
      <c r="D328" s="38">
        <v>42200</v>
      </c>
      <c r="E328" s="2" t="s">
        <v>53</v>
      </c>
      <c r="F328" s="2" t="s">
        <v>138</v>
      </c>
      <c r="G328" s="2" t="s">
        <v>607</v>
      </c>
      <c r="H328" s="2">
        <v>1</v>
      </c>
      <c r="I328" s="2">
        <v>3</v>
      </c>
      <c r="J328" s="33">
        <f t="shared" si="5"/>
        <v>4</v>
      </c>
    </row>
    <row r="329" spans="4:10" ht="15.75">
      <c r="D329" s="38">
        <v>42200</v>
      </c>
      <c r="E329" s="2" t="s">
        <v>184</v>
      </c>
      <c r="F329" s="2" t="s">
        <v>185</v>
      </c>
      <c r="G329" s="2" t="s">
        <v>608</v>
      </c>
      <c r="H329" s="2">
        <v>0</v>
      </c>
      <c r="I329" s="2">
        <v>4</v>
      </c>
      <c r="J329" s="33">
        <f t="shared" si="5"/>
        <v>4</v>
      </c>
    </row>
    <row r="330" spans="4:10" ht="15.75">
      <c r="D330" s="38">
        <v>42200</v>
      </c>
      <c r="E330" s="2" t="s">
        <v>226</v>
      </c>
      <c r="F330" s="2" t="s">
        <v>609</v>
      </c>
      <c r="G330" s="2" t="s">
        <v>610</v>
      </c>
      <c r="H330" s="2">
        <v>0</v>
      </c>
      <c r="I330" s="2">
        <v>7</v>
      </c>
      <c r="J330" s="33">
        <f t="shared" si="5"/>
        <v>7</v>
      </c>
    </row>
    <row r="331" spans="4:10" ht="15.75">
      <c r="D331" s="38">
        <v>42200</v>
      </c>
      <c r="E331" s="2" t="s">
        <v>162</v>
      </c>
      <c r="F331" s="2" t="s">
        <v>611</v>
      </c>
      <c r="G331" s="2" t="s">
        <v>612</v>
      </c>
      <c r="H331" s="2">
        <v>4</v>
      </c>
      <c r="I331" s="2">
        <v>1</v>
      </c>
      <c r="J331" s="33">
        <f t="shared" si="5"/>
        <v>5</v>
      </c>
    </row>
    <row r="332" spans="4:10" ht="15.75">
      <c r="D332" s="38">
        <v>42199</v>
      </c>
      <c r="E332" s="2" t="s">
        <v>197</v>
      </c>
      <c r="F332" s="2" t="s">
        <v>562</v>
      </c>
      <c r="G332" s="2" t="s">
        <v>613</v>
      </c>
      <c r="H332" s="2">
        <v>0</v>
      </c>
      <c r="I332" s="2">
        <v>4</v>
      </c>
      <c r="J332" s="33">
        <f t="shared" si="5"/>
        <v>4</v>
      </c>
    </row>
    <row r="333" spans="4:10" ht="15.75">
      <c r="D333" s="38">
        <v>42198</v>
      </c>
      <c r="E333" s="2" t="s">
        <v>83</v>
      </c>
      <c r="F333" s="2" t="s">
        <v>614</v>
      </c>
      <c r="G333" s="2" t="s">
        <v>615</v>
      </c>
      <c r="H333" s="2">
        <v>0</v>
      </c>
      <c r="I333" s="2">
        <v>4</v>
      </c>
      <c r="J333" s="33">
        <f t="shared" si="5"/>
        <v>4</v>
      </c>
    </row>
    <row r="334" spans="4:10" ht="15.75">
      <c r="D334" s="38">
        <v>42198</v>
      </c>
      <c r="E334" s="2" t="s">
        <v>83</v>
      </c>
      <c r="F334" s="2" t="s">
        <v>96</v>
      </c>
      <c r="G334" s="2" t="s">
        <v>616</v>
      </c>
      <c r="H334" s="2">
        <v>1</v>
      </c>
      <c r="I334" s="2">
        <v>4</v>
      </c>
      <c r="J334" s="33">
        <f t="shared" si="5"/>
        <v>5</v>
      </c>
    </row>
    <row r="335" spans="4:10" ht="15.75">
      <c r="D335" s="38">
        <v>42197</v>
      </c>
      <c r="E335" s="2" t="s">
        <v>50</v>
      </c>
      <c r="F335" s="2" t="s">
        <v>617</v>
      </c>
      <c r="G335" s="2" t="s">
        <v>618</v>
      </c>
      <c r="H335" s="2">
        <v>2</v>
      </c>
      <c r="I335" s="2">
        <v>3</v>
      </c>
      <c r="J335" s="33">
        <f t="shared" si="5"/>
        <v>5</v>
      </c>
    </row>
    <row r="336" spans="4:10" ht="15.75">
      <c r="D336" s="38">
        <v>42197</v>
      </c>
      <c r="E336" s="2" t="s">
        <v>66</v>
      </c>
      <c r="F336" s="2" t="s">
        <v>619</v>
      </c>
      <c r="G336" s="2" t="s">
        <v>620</v>
      </c>
      <c r="H336" s="2">
        <v>0</v>
      </c>
      <c r="I336" s="2">
        <v>4</v>
      </c>
      <c r="J336" s="33">
        <f t="shared" si="5"/>
        <v>4</v>
      </c>
    </row>
    <row r="337" spans="4:10" ht="15.75">
      <c r="D337" s="38">
        <v>42192</v>
      </c>
      <c r="E337" s="2" t="s">
        <v>53</v>
      </c>
      <c r="F337" s="2" t="s">
        <v>138</v>
      </c>
      <c r="G337" s="2" t="s">
        <v>621</v>
      </c>
      <c r="H337" s="2">
        <v>3</v>
      </c>
      <c r="I337" s="2">
        <v>1</v>
      </c>
      <c r="J337" s="33">
        <f t="shared" si="5"/>
        <v>4</v>
      </c>
    </row>
    <row r="338" spans="4:10" ht="15.75">
      <c r="D338" s="38">
        <v>42190</v>
      </c>
      <c r="E338" s="2" t="s">
        <v>160</v>
      </c>
      <c r="F338" s="2" t="s">
        <v>133</v>
      </c>
      <c r="G338" s="2" t="s">
        <v>622</v>
      </c>
      <c r="H338" s="2">
        <v>0</v>
      </c>
      <c r="I338" s="2">
        <v>9</v>
      </c>
      <c r="J338" s="33">
        <f t="shared" si="5"/>
        <v>9</v>
      </c>
    </row>
    <row r="339" spans="4:10" ht="15.75">
      <c r="D339" s="38">
        <v>42190</v>
      </c>
      <c r="E339" s="2" t="s">
        <v>152</v>
      </c>
      <c r="F339" s="2" t="s">
        <v>190</v>
      </c>
      <c r="G339" s="2" t="s">
        <v>623</v>
      </c>
      <c r="H339" s="2">
        <v>0</v>
      </c>
      <c r="I339" s="2">
        <v>8</v>
      </c>
      <c r="J339" s="33">
        <f t="shared" si="5"/>
        <v>8</v>
      </c>
    </row>
    <row r="340" spans="4:10" ht="15.75">
      <c r="D340" s="38">
        <v>42190</v>
      </c>
      <c r="E340" s="2" t="s">
        <v>66</v>
      </c>
      <c r="F340" s="2" t="s">
        <v>624</v>
      </c>
      <c r="G340" s="2" t="s">
        <v>625</v>
      </c>
      <c r="H340" s="2">
        <v>1</v>
      </c>
      <c r="I340" s="2">
        <v>3</v>
      </c>
      <c r="J340" s="33">
        <f t="shared" si="5"/>
        <v>4</v>
      </c>
    </row>
    <row r="341" spans="4:10" ht="15.75">
      <c r="D341" s="38">
        <v>42189</v>
      </c>
      <c r="E341" s="2" t="s">
        <v>340</v>
      </c>
      <c r="F341" s="2" t="s">
        <v>59</v>
      </c>
      <c r="G341" s="2" t="s">
        <v>626</v>
      </c>
      <c r="H341" s="2">
        <v>1</v>
      </c>
      <c r="I341" s="2">
        <v>3</v>
      </c>
      <c r="J341" s="33">
        <f t="shared" si="5"/>
        <v>4</v>
      </c>
    </row>
    <row r="342" spans="4:10" ht="15.75">
      <c r="D342" s="38">
        <v>42189</v>
      </c>
      <c r="E342" s="2" t="s">
        <v>69</v>
      </c>
      <c r="F342" s="2" t="s">
        <v>70</v>
      </c>
      <c r="G342" s="2" t="s">
        <v>627</v>
      </c>
      <c r="H342" s="2">
        <v>0</v>
      </c>
      <c r="I342" s="2">
        <v>4</v>
      </c>
      <c r="J342" s="33">
        <f t="shared" si="5"/>
        <v>4</v>
      </c>
    </row>
    <row r="343" spans="4:10" ht="15.75">
      <c r="D343" s="38">
        <v>42189</v>
      </c>
      <c r="E343" s="2" t="s">
        <v>290</v>
      </c>
      <c r="F343" s="2" t="s">
        <v>628</v>
      </c>
      <c r="G343" s="2" t="s">
        <v>629</v>
      </c>
      <c r="H343" s="2">
        <v>1</v>
      </c>
      <c r="I343" s="2">
        <v>4</v>
      </c>
      <c r="J343" s="33">
        <f t="shared" si="5"/>
        <v>5</v>
      </c>
    </row>
    <row r="344" spans="4:10" ht="15.75">
      <c r="D344" s="38">
        <v>42189</v>
      </c>
      <c r="E344" s="2" t="s">
        <v>88</v>
      </c>
      <c r="F344" s="2" t="s">
        <v>630</v>
      </c>
      <c r="G344" s="2" t="s">
        <v>631</v>
      </c>
      <c r="H344" s="2">
        <v>0</v>
      </c>
      <c r="I344" s="2">
        <v>4</v>
      </c>
      <c r="J344" s="33">
        <f t="shared" si="5"/>
        <v>4</v>
      </c>
    </row>
    <row r="345" spans="4:10" ht="15.75">
      <c r="D345" s="38">
        <v>42189</v>
      </c>
      <c r="E345" s="2" t="s">
        <v>47</v>
      </c>
      <c r="F345" s="2" t="s">
        <v>281</v>
      </c>
      <c r="G345" s="2" t="s">
        <v>632</v>
      </c>
      <c r="H345" s="2">
        <v>0</v>
      </c>
      <c r="I345" s="2">
        <v>4</v>
      </c>
      <c r="J345" s="33">
        <f t="shared" ref="J345:J408" si="6">SUM(H345,I345)</f>
        <v>4</v>
      </c>
    </row>
    <row r="346" spans="4:10" ht="15.75">
      <c r="D346" s="38">
        <v>42187</v>
      </c>
      <c r="E346" s="2" t="s">
        <v>160</v>
      </c>
      <c r="F346" s="2" t="s">
        <v>140</v>
      </c>
      <c r="G346" s="2" t="s">
        <v>633</v>
      </c>
      <c r="H346" s="2">
        <v>1</v>
      </c>
      <c r="I346" s="2">
        <v>3</v>
      </c>
      <c r="J346" s="33">
        <f t="shared" si="6"/>
        <v>4</v>
      </c>
    </row>
    <row r="347" spans="4:10" ht="15.75">
      <c r="D347" s="38">
        <v>42184</v>
      </c>
      <c r="E347" s="2" t="s">
        <v>187</v>
      </c>
      <c r="F347" s="2" t="s">
        <v>634</v>
      </c>
      <c r="G347" s="2" t="s">
        <v>635</v>
      </c>
      <c r="H347" s="2">
        <v>0</v>
      </c>
      <c r="I347" s="2">
        <v>4</v>
      </c>
      <c r="J347" s="33">
        <f t="shared" si="6"/>
        <v>4</v>
      </c>
    </row>
    <row r="348" spans="4:10" ht="15.75">
      <c r="D348" s="38">
        <v>42183</v>
      </c>
      <c r="E348" s="2" t="s">
        <v>80</v>
      </c>
      <c r="F348" s="2" t="s">
        <v>636</v>
      </c>
      <c r="G348" s="2" t="s">
        <v>637</v>
      </c>
      <c r="H348" s="2">
        <v>0</v>
      </c>
      <c r="I348" s="2">
        <v>6</v>
      </c>
      <c r="J348" s="33">
        <f t="shared" si="6"/>
        <v>6</v>
      </c>
    </row>
    <row r="349" spans="4:10" ht="15.75">
      <c r="D349" s="38">
        <v>42183</v>
      </c>
      <c r="E349" s="2" t="s">
        <v>50</v>
      </c>
      <c r="F349" s="2" t="s">
        <v>638</v>
      </c>
      <c r="G349" s="2" t="s">
        <v>503</v>
      </c>
      <c r="H349" s="2">
        <v>0</v>
      </c>
      <c r="I349" s="2">
        <v>6</v>
      </c>
      <c r="J349" s="33">
        <f t="shared" si="6"/>
        <v>6</v>
      </c>
    </row>
    <row r="350" spans="4:10" ht="15.75">
      <c r="D350" s="38">
        <v>42183</v>
      </c>
      <c r="E350" s="2" t="s">
        <v>184</v>
      </c>
      <c r="F350" s="2" t="s">
        <v>185</v>
      </c>
      <c r="G350" s="2" t="s">
        <v>639</v>
      </c>
      <c r="H350" s="2">
        <v>0</v>
      </c>
      <c r="I350" s="2">
        <v>5</v>
      </c>
      <c r="J350" s="33">
        <f t="shared" si="6"/>
        <v>5</v>
      </c>
    </row>
    <row r="351" spans="4:10" ht="15.75">
      <c r="D351" s="38">
        <v>42182</v>
      </c>
      <c r="E351" s="2" t="s">
        <v>290</v>
      </c>
      <c r="F351" s="2" t="s">
        <v>640</v>
      </c>
      <c r="G351" s="2" t="s">
        <v>641</v>
      </c>
      <c r="H351" s="2">
        <v>1</v>
      </c>
      <c r="I351" s="2">
        <v>3</v>
      </c>
      <c r="J351" s="33">
        <f t="shared" si="6"/>
        <v>4</v>
      </c>
    </row>
    <row r="352" spans="4:10" ht="15.75">
      <c r="D352" s="38">
        <v>42182</v>
      </c>
      <c r="E352" s="2" t="s">
        <v>184</v>
      </c>
      <c r="F352" s="2" t="s">
        <v>185</v>
      </c>
      <c r="G352" s="2" t="s">
        <v>642</v>
      </c>
      <c r="H352" s="2">
        <v>0</v>
      </c>
      <c r="I352" s="2">
        <v>4</v>
      </c>
      <c r="J352" s="33">
        <f t="shared" si="6"/>
        <v>4</v>
      </c>
    </row>
    <row r="353" spans="4:10" ht="15.75">
      <c r="D353" s="38">
        <v>42179</v>
      </c>
      <c r="E353" s="2" t="s">
        <v>88</v>
      </c>
      <c r="F353" s="2" t="s">
        <v>222</v>
      </c>
      <c r="G353" s="2" t="s">
        <v>643</v>
      </c>
      <c r="H353" s="2">
        <v>0</v>
      </c>
      <c r="I353" s="2">
        <v>4</v>
      </c>
      <c r="J353" s="33">
        <f t="shared" si="6"/>
        <v>4</v>
      </c>
    </row>
    <row r="354" spans="4:10" ht="15.75">
      <c r="D354" s="38">
        <v>42177</v>
      </c>
      <c r="E354" s="2" t="s">
        <v>236</v>
      </c>
      <c r="F354" s="2" t="s">
        <v>237</v>
      </c>
      <c r="G354" s="2" t="s">
        <v>644</v>
      </c>
      <c r="H354" s="2">
        <v>0</v>
      </c>
      <c r="I354" s="2">
        <v>7</v>
      </c>
      <c r="J354" s="33">
        <f t="shared" si="6"/>
        <v>7</v>
      </c>
    </row>
    <row r="355" spans="4:10" ht="15.75">
      <c r="D355" s="38">
        <v>42176</v>
      </c>
      <c r="E355" s="2" t="s">
        <v>69</v>
      </c>
      <c r="F355" s="2" t="s">
        <v>645</v>
      </c>
      <c r="G355" s="2" t="s">
        <v>646</v>
      </c>
      <c r="H355" s="2">
        <v>1</v>
      </c>
      <c r="I355" s="2">
        <v>4</v>
      </c>
      <c r="J355" s="33">
        <f t="shared" si="6"/>
        <v>5</v>
      </c>
    </row>
    <row r="356" spans="4:10" ht="15.75">
      <c r="D356" s="38">
        <v>42176</v>
      </c>
      <c r="E356" s="2" t="s">
        <v>236</v>
      </c>
      <c r="F356" s="2" t="s">
        <v>279</v>
      </c>
      <c r="G356" s="2" t="s">
        <v>647</v>
      </c>
      <c r="H356" s="2">
        <v>0</v>
      </c>
      <c r="I356" s="2">
        <v>4</v>
      </c>
      <c r="J356" s="33">
        <f t="shared" si="6"/>
        <v>4</v>
      </c>
    </row>
    <row r="357" spans="4:10" ht="15.75">
      <c r="D357" s="38">
        <v>42175</v>
      </c>
      <c r="E357" s="2" t="s">
        <v>184</v>
      </c>
      <c r="F357" s="2" t="s">
        <v>185</v>
      </c>
      <c r="G357" s="2" t="s">
        <v>648</v>
      </c>
      <c r="H357" s="2">
        <v>1</v>
      </c>
      <c r="I357" s="2">
        <v>11</v>
      </c>
      <c r="J357" s="33">
        <f t="shared" si="6"/>
        <v>12</v>
      </c>
    </row>
    <row r="358" spans="4:10" ht="15.75">
      <c r="D358" s="38">
        <v>42175</v>
      </c>
      <c r="E358" s="2" t="s">
        <v>371</v>
      </c>
      <c r="F358" s="2" t="s">
        <v>649</v>
      </c>
      <c r="G358" s="2" t="s">
        <v>503</v>
      </c>
      <c r="H358" s="2">
        <v>0</v>
      </c>
      <c r="I358" s="2">
        <v>4</v>
      </c>
      <c r="J358" s="33">
        <f t="shared" si="6"/>
        <v>4</v>
      </c>
    </row>
    <row r="359" spans="4:10" ht="15.75">
      <c r="D359" s="38">
        <v>42175</v>
      </c>
      <c r="E359" s="2" t="s">
        <v>236</v>
      </c>
      <c r="F359" s="2" t="s">
        <v>237</v>
      </c>
      <c r="G359" s="2" t="s">
        <v>650</v>
      </c>
      <c r="H359" s="2">
        <v>0</v>
      </c>
      <c r="I359" s="2">
        <v>11</v>
      </c>
      <c r="J359" s="33">
        <f t="shared" si="6"/>
        <v>11</v>
      </c>
    </row>
    <row r="360" spans="4:10" ht="15.75">
      <c r="D360" s="38">
        <v>42174</v>
      </c>
      <c r="E360" s="2" t="s">
        <v>651</v>
      </c>
      <c r="F360" s="2" t="s">
        <v>652</v>
      </c>
      <c r="G360" s="2" t="s">
        <v>653</v>
      </c>
      <c r="H360" s="2">
        <v>0</v>
      </c>
      <c r="I360" s="2">
        <v>4</v>
      </c>
      <c r="J360" s="33">
        <f t="shared" si="6"/>
        <v>4</v>
      </c>
    </row>
    <row r="361" spans="4:10" ht="15.75">
      <c r="D361" s="38">
        <v>42172</v>
      </c>
      <c r="E361" s="2" t="s">
        <v>162</v>
      </c>
      <c r="F361" s="2" t="s">
        <v>172</v>
      </c>
      <c r="G361" s="2" t="s">
        <v>654</v>
      </c>
      <c r="H361" s="2">
        <v>9</v>
      </c>
      <c r="I361" s="2">
        <v>0</v>
      </c>
      <c r="J361" s="33">
        <f t="shared" si="6"/>
        <v>9</v>
      </c>
    </row>
    <row r="362" spans="4:10" ht="15.75">
      <c r="D362" s="38">
        <v>42171</v>
      </c>
      <c r="E362" s="2" t="s">
        <v>187</v>
      </c>
      <c r="F362" s="2" t="s">
        <v>583</v>
      </c>
      <c r="G362" s="2" t="s">
        <v>655</v>
      </c>
      <c r="H362" s="2">
        <v>0</v>
      </c>
      <c r="I362" s="2">
        <v>4</v>
      </c>
      <c r="J362" s="33">
        <f t="shared" si="6"/>
        <v>4</v>
      </c>
    </row>
    <row r="363" spans="4:10" ht="15.75">
      <c r="D363" s="38">
        <v>42170</v>
      </c>
      <c r="E363" s="2" t="s">
        <v>88</v>
      </c>
      <c r="F363" s="2" t="s">
        <v>89</v>
      </c>
      <c r="G363" s="2" t="s">
        <v>656</v>
      </c>
      <c r="H363" s="2">
        <v>0</v>
      </c>
      <c r="I363" s="2">
        <v>4</v>
      </c>
      <c r="J363" s="33">
        <f t="shared" si="6"/>
        <v>4</v>
      </c>
    </row>
    <row r="364" spans="4:10" ht="15.75">
      <c r="D364" s="38">
        <v>42169</v>
      </c>
      <c r="E364" s="2" t="s">
        <v>197</v>
      </c>
      <c r="F364" s="2" t="s">
        <v>562</v>
      </c>
      <c r="G364" s="2" t="s">
        <v>657</v>
      </c>
      <c r="H364" s="2">
        <v>0</v>
      </c>
      <c r="I364" s="2">
        <v>4</v>
      </c>
      <c r="J364" s="33">
        <f t="shared" si="6"/>
        <v>4</v>
      </c>
    </row>
    <row r="365" spans="4:10" ht="15.75">
      <c r="D365" s="38">
        <v>42169</v>
      </c>
      <c r="E365" s="2" t="s">
        <v>66</v>
      </c>
      <c r="F365" s="2" t="s">
        <v>658</v>
      </c>
      <c r="G365" s="2" t="s">
        <v>659</v>
      </c>
      <c r="H365" s="2">
        <v>1</v>
      </c>
      <c r="I365" s="2">
        <v>3</v>
      </c>
      <c r="J365" s="33">
        <f t="shared" si="6"/>
        <v>4</v>
      </c>
    </row>
    <row r="366" spans="4:10" ht="15.75">
      <c r="D366" s="38">
        <v>42169</v>
      </c>
      <c r="E366" s="2" t="s">
        <v>482</v>
      </c>
      <c r="F366" s="2" t="s">
        <v>483</v>
      </c>
      <c r="G366" s="2" t="s">
        <v>660</v>
      </c>
      <c r="H366" s="2">
        <v>0</v>
      </c>
      <c r="I366" s="2">
        <v>4</v>
      </c>
      <c r="J366" s="33">
        <f t="shared" si="6"/>
        <v>4</v>
      </c>
    </row>
    <row r="367" spans="4:10" ht="15.75">
      <c r="D367" s="38">
        <v>42168</v>
      </c>
      <c r="E367" s="2" t="s">
        <v>62</v>
      </c>
      <c r="F367" s="2" t="s">
        <v>661</v>
      </c>
      <c r="G367" s="2" t="s">
        <v>662</v>
      </c>
      <c r="H367" s="2">
        <v>1</v>
      </c>
      <c r="I367" s="2">
        <v>4</v>
      </c>
      <c r="J367" s="33">
        <f t="shared" si="6"/>
        <v>5</v>
      </c>
    </row>
    <row r="368" spans="4:10" ht="15.75">
      <c r="D368" s="38">
        <v>42168</v>
      </c>
      <c r="E368" s="2" t="s">
        <v>62</v>
      </c>
      <c r="F368" s="2" t="s">
        <v>663</v>
      </c>
      <c r="G368" s="2" t="s">
        <v>664</v>
      </c>
      <c r="H368" s="2">
        <v>1</v>
      </c>
      <c r="I368" s="2">
        <v>3</v>
      </c>
      <c r="J368" s="33">
        <f t="shared" si="6"/>
        <v>4</v>
      </c>
    </row>
    <row r="369" spans="4:10" ht="15.75">
      <c r="D369" s="38">
        <v>42168</v>
      </c>
      <c r="E369" s="2" t="s">
        <v>88</v>
      </c>
      <c r="F369" s="2" t="s">
        <v>585</v>
      </c>
      <c r="G369" s="2" t="s">
        <v>665</v>
      </c>
      <c r="H369" s="2">
        <v>0</v>
      </c>
      <c r="I369" s="2">
        <v>5</v>
      </c>
      <c r="J369" s="33">
        <f t="shared" si="6"/>
        <v>5</v>
      </c>
    </row>
    <row r="370" spans="4:10" ht="15.75">
      <c r="D370" s="38">
        <v>42168</v>
      </c>
      <c r="E370" s="2" t="s">
        <v>226</v>
      </c>
      <c r="F370" s="2" t="s">
        <v>295</v>
      </c>
      <c r="G370" s="2" t="s">
        <v>666</v>
      </c>
      <c r="H370" s="2">
        <v>4</v>
      </c>
      <c r="I370" s="2">
        <v>1</v>
      </c>
      <c r="J370" s="33">
        <f t="shared" si="6"/>
        <v>5</v>
      </c>
    </row>
    <row r="371" spans="4:10" ht="15.75">
      <c r="D371" s="38">
        <v>42168</v>
      </c>
      <c r="E371" s="2" t="s">
        <v>482</v>
      </c>
      <c r="F371" s="2" t="s">
        <v>667</v>
      </c>
      <c r="G371" s="2" t="s">
        <v>668</v>
      </c>
      <c r="H371" s="2">
        <v>0</v>
      </c>
      <c r="I371" s="2">
        <v>4</v>
      </c>
      <c r="J371" s="33">
        <f t="shared" si="6"/>
        <v>4</v>
      </c>
    </row>
    <row r="372" spans="4:10" ht="15.75">
      <c r="D372" s="38">
        <v>42167</v>
      </c>
      <c r="E372" s="2" t="s">
        <v>187</v>
      </c>
      <c r="F372" s="2" t="s">
        <v>669</v>
      </c>
      <c r="G372" s="2" t="s">
        <v>670</v>
      </c>
      <c r="H372" s="2">
        <v>0</v>
      </c>
      <c r="I372" s="2">
        <v>4</v>
      </c>
      <c r="J372" s="33">
        <f t="shared" si="6"/>
        <v>4</v>
      </c>
    </row>
    <row r="373" spans="4:10" ht="15.75">
      <c r="D373" s="38">
        <v>42166</v>
      </c>
      <c r="E373" s="2" t="s">
        <v>56</v>
      </c>
      <c r="F373" s="2" t="s">
        <v>671</v>
      </c>
      <c r="G373" s="2" t="s">
        <v>672</v>
      </c>
      <c r="H373" s="2">
        <v>1</v>
      </c>
      <c r="I373" s="2">
        <v>8</v>
      </c>
      <c r="J373" s="33">
        <f t="shared" si="6"/>
        <v>9</v>
      </c>
    </row>
    <row r="374" spans="4:10" ht="15.75">
      <c r="D374" s="38">
        <v>42166</v>
      </c>
      <c r="E374" s="2" t="s">
        <v>47</v>
      </c>
      <c r="F374" s="2" t="s">
        <v>147</v>
      </c>
      <c r="G374" s="2" t="s">
        <v>673</v>
      </c>
      <c r="H374" s="2">
        <v>1</v>
      </c>
      <c r="I374" s="2">
        <v>3</v>
      </c>
      <c r="J374" s="33">
        <f t="shared" si="6"/>
        <v>4</v>
      </c>
    </row>
    <row r="375" spans="4:10" ht="15.75">
      <c r="D375" s="38">
        <v>42165</v>
      </c>
      <c r="E375" s="2" t="s">
        <v>83</v>
      </c>
      <c r="F375" s="2" t="s">
        <v>249</v>
      </c>
      <c r="G375" s="2" t="s">
        <v>674</v>
      </c>
      <c r="H375" s="2">
        <v>1</v>
      </c>
      <c r="I375" s="2">
        <v>3</v>
      </c>
      <c r="J375" s="33">
        <f t="shared" si="6"/>
        <v>4</v>
      </c>
    </row>
    <row r="376" spans="4:10" ht="15.75">
      <c r="D376" s="38">
        <v>42164</v>
      </c>
      <c r="E376" s="2" t="s">
        <v>197</v>
      </c>
      <c r="F376" s="2" t="s">
        <v>562</v>
      </c>
      <c r="G376" s="2" t="s">
        <v>675</v>
      </c>
      <c r="H376" s="2">
        <v>1</v>
      </c>
      <c r="I376" s="2">
        <v>3</v>
      </c>
      <c r="J376" s="33">
        <f t="shared" si="6"/>
        <v>4</v>
      </c>
    </row>
    <row r="377" spans="4:10" ht="15.75">
      <c r="D377" s="38">
        <v>42162</v>
      </c>
      <c r="E377" s="2" t="s">
        <v>676</v>
      </c>
      <c r="F377" s="2" t="s">
        <v>677</v>
      </c>
      <c r="G377" s="2" t="s">
        <v>678</v>
      </c>
      <c r="H377" s="2">
        <v>5</v>
      </c>
      <c r="I377" s="2">
        <v>0</v>
      </c>
      <c r="J377" s="33">
        <f t="shared" si="6"/>
        <v>5</v>
      </c>
    </row>
    <row r="378" spans="4:10" ht="15.75">
      <c r="D378" s="38">
        <v>42161</v>
      </c>
      <c r="E378" s="2" t="s">
        <v>50</v>
      </c>
      <c r="F378" s="2" t="s">
        <v>51</v>
      </c>
      <c r="G378" s="2" t="s">
        <v>679</v>
      </c>
      <c r="H378" s="2">
        <v>0</v>
      </c>
      <c r="I378" s="2">
        <v>5</v>
      </c>
      <c r="J378" s="33">
        <f t="shared" si="6"/>
        <v>5</v>
      </c>
    </row>
    <row r="379" spans="4:10" ht="15.75">
      <c r="D379" s="38">
        <v>42161</v>
      </c>
      <c r="E379" s="2" t="s">
        <v>88</v>
      </c>
      <c r="F379" s="2" t="s">
        <v>680</v>
      </c>
      <c r="G379" s="2" t="s">
        <v>681</v>
      </c>
      <c r="H379" s="2">
        <v>1</v>
      </c>
      <c r="I379" s="2">
        <v>4</v>
      </c>
      <c r="J379" s="33">
        <f t="shared" si="6"/>
        <v>5</v>
      </c>
    </row>
    <row r="380" spans="4:10" ht="15.75">
      <c r="D380" s="38">
        <v>42160</v>
      </c>
      <c r="E380" s="2" t="s">
        <v>424</v>
      </c>
      <c r="F380" s="2" t="s">
        <v>682</v>
      </c>
      <c r="G380" s="2" t="s">
        <v>683</v>
      </c>
      <c r="H380" s="2">
        <v>0</v>
      </c>
      <c r="I380" s="2">
        <v>5</v>
      </c>
      <c r="J380" s="33">
        <f t="shared" si="6"/>
        <v>5</v>
      </c>
    </row>
    <row r="381" spans="4:10" ht="15.75">
      <c r="D381" s="38">
        <v>42160</v>
      </c>
      <c r="E381" s="2" t="s">
        <v>152</v>
      </c>
      <c r="F381" s="2" t="s">
        <v>153</v>
      </c>
      <c r="G381" s="2" t="s">
        <v>684</v>
      </c>
      <c r="H381" s="2">
        <v>1</v>
      </c>
      <c r="I381" s="2">
        <v>3</v>
      </c>
      <c r="J381" s="33">
        <f t="shared" si="6"/>
        <v>4</v>
      </c>
    </row>
    <row r="382" spans="4:10" ht="15.75">
      <c r="D382" s="38">
        <v>42158</v>
      </c>
      <c r="E382" s="2" t="s">
        <v>88</v>
      </c>
      <c r="F382" s="2" t="s">
        <v>685</v>
      </c>
      <c r="G382" s="2" t="s">
        <v>686</v>
      </c>
      <c r="H382" s="2">
        <v>3</v>
      </c>
      <c r="I382" s="2">
        <v>1</v>
      </c>
      <c r="J382" s="33">
        <f t="shared" si="6"/>
        <v>4</v>
      </c>
    </row>
    <row r="383" spans="4:10" ht="15.75">
      <c r="D383" s="38">
        <v>42155</v>
      </c>
      <c r="E383" s="2" t="s">
        <v>56</v>
      </c>
      <c r="F383" s="2" t="s">
        <v>687</v>
      </c>
      <c r="G383" s="2" t="s">
        <v>688</v>
      </c>
      <c r="H383" s="2">
        <v>0</v>
      </c>
      <c r="I383" s="2">
        <v>5</v>
      </c>
      <c r="J383" s="33">
        <f t="shared" si="6"/>
        <v>5</v>
      </c>
    </row>
    <row r="384" spans="4:10" ht="15.75">
      <c r="D384" s="38">
        <v>42155</v>
      </c>
      <c r="E384" s="2" t="s">
        <v>62</v>
      </c>
      <c r="F384" s="2" t="s">
        <v>689</v>
      </c>
      <c r="G384" s="2" t="s">
        <v>690</v>
      </c>
      <c r="H384" s="2">
        <v>3</v>
      </c>
      <c r="I384" s="2">
        <v>2</v>
      </c>
      <c r="J384" s="33">
        <f t="shared" si="6"/>
        <v>5</v>
      </c>
    </row>
    <row r="385" spans="4:10" ht="15.75">
      <c r="D385" s="38">
        <v>42155</v>
      </c>
      <c r="E385" s="2" t="s">
        <v>53</v>
      </c>
      <c r="F385" s="2" t="s">
        <v>691</v>
      </c>
      <c r="G385" s="2" t="s">
        <v>692</v>
      </c>
      <c r="H385" s="2">
        <v>1</v>
      </c>
      <c r="I385" s="2">
        <v>3</v>
      </c>
      <c r="J385" s="33">
        <f t="shared" si="6"/>
        <v>4</v>
      </c>
    </row>
    <row r="386" spans="4:10" ht="15.75">
      <c r="D386" s="38">
        <v>42155</v>
      </c>
      <c r="E386" s="2" t="s">
        <v>226</v>
      </c>
      <c r="F386" s="2" t="s">
        <v>609</v>
      </c>
      <c r="G386" s="2" t="s">
        <v>693</v>
      </c>
      <c r="H386" s="2">
        <v>3</v>
      </c>
      <c r="I386" s="2">
        <v>1</v>
      </c>
      <c r="J386" s="33">
        <f t="shared" si="6"/>
        <v>4</v>
      </c>
    </row>
    <row r="387" spans="4:10" ht="15.75">
      <c r="D387" s="38">
        <v>42154</v>
      </c>
      <c r="E387" s="2" t="s">
        <v>83</v>
      </c>
      <c r="F387" s="2" t="s">
        <v>592</v>
      </c>
      <c r="G387" s="2" t="s">
        <v>694</v>
      </c>
      <c r="H387" s="2">
        <v>0</v>
      </c>
      <c r="I387" s="2">
        <v>4</v>
      </c>
      <c r="J387" s="33">
        <f t="shared" si="6"/>
        <v>4</v>
      </c>
    </row>
    <row r="388" spans="4:10" ht="15.75">
      <c r="D388" s="38">
        <v>42152</v>
      </c>
      <c r="E388" s="2" t="s">
        <v>50</v>
      </c>
      <c r="F388" s="2" t="s">
        <v>51</v>
      </c>
      <c r="G388" s="2" t="s">
        <v>695</v>
      </c>
      <c r="H388" s="2">
        <v>0</v>
      </c>
      <c r="I388" s="2">
        <v>5</v>
      </c>
      <c r="J388" s="33">
        <f t="shared" si="6"/>
        <v>5</v>
      </c>
    </row>
    <row r="389" spans="4:10" ht="15.75">
      <c r="D389" s="38">
        <v>42152</v>
      </c>
      <c r="E389" s="2" t="s">
        <v>387</v>
      </c>
      <c r="F389" s="2" t="s">
        <v>388</v>
      </c>
      <c r="G389" s="2" t="s">
        <v>696</v>
      </c>
      <c r="H389" s="2">
        <v>0</v>
      </c>
      <c r="I389" s="2">
        <v>4</v>
      </c>
      <c r="J389" s="33">
        <f t="shared" si="6"/>
        <v>4</v>
      </c>
    </row>
    <row r="390" spans="4:10" ht="15.75">
      <c r="D390" s="38">
        <v>42152</v>
      </c>
      <c r="E390" s="2" t="s">
        <v>236</v>
      </c>
      <c r="F390" s="2" t="s">
        <v>697</v>
      </c>
      <c r="G390" s="2" t="s">
        <v>698</v>
      </c>
      <c r="H390" s="2">
        <v>1</v>
      </c>
      <c r="I390" s="2">
        <v>3</v>
      </c>
      <c r="J390" s="33">
        <f t="shared" si="6"/>
        <v>4</v>
      </c>
    </row>
    <row r="391" spans="4:10" ht="15.75">
      <c r="D391" s="38">
        <v>42150</v>
      </c>
      <c r="E391" s="2" t="s">
        <v>152</v>
      </c>
      <c r="F391" s="2" t="s">
        <v>153</v>
      </c>
      <c r="G391" s="2" t="s">
        <v>699</v>
      </c>
      <c r="H391" s="2">
        <v>2</v>
      </c>
      <c r="I391" s="2">
        <v>2</v>
      </c>
      <c r="J391" s="33">
        <f t="shared" si="6"/>
        <v>4</v>
      </c>
    </row>
    <row r="392" spans="4:10" ht="15.75">
      <c r="D392" s="38">
        <v>42149</v>
      </c>
      <c r="E392" s="2" t="s">
        <v>50</v>
      </c>
      <c r="F392" s="2" t="s">
        <v>452</v>
      </c>
      <c r="G392" s="2" t="s">
        <v>700</v>
      </c>
      <c r="H392" s="2">
        <v>1</v>
      </c>
      <c r="I392" s="2">
        <v>4</v>
      </c>
      <c r="J392" s="33">
        <f t="shared" si="6"/>
        <v>5</v>
      </c>
    </row>
    <row r="393" spans="4:10" ht="15.75">
      <c r="D393" s="38">
        <v>42148</v>
      </c>
      <c r="E393" s="2" t="s">
        <v>174</v>
      </c>
      <c r="F393" s="2" t="s">
        <v>180</v>
      </c>
      <c r="G393" s="2" t="s">
        <v>701</v>
      </c>
      <c r="H393" s="2">
        <v>1</v>
      </c>
      <c r="I393" s="2">
        <v>3</v>
      </c>
      <c r="J393" s="33">
        <f t="shared" si="6"/>
        <v>4</v>
      </c>
    </row>
    <row r="394" spans="4:10" ht="15.75">
      <c r="D394" s="38">
        <v>42148</v>
      </c>
      <c r="E394" s="2" t="s">
        <v>290</v>
      </c>
      <c r="F394" s="2" t="s">
        <v>702</v>
      </c>
      <c r="G394" s="2" t="s">
        <v>703</v>
      </c>
      <c r="H394" s="2">
        <v>0</v>
      </c>
      <c r="I394" s="2">
        <v>5</v>
      </c>
      <c r="J394" s="33">
        <f t="shared" si="6"/>
        <v>5</v>
      </c>
    </row>
    <row r="395" spans="4:10" ht="15.75">
      <c r="D395" s="38">
        <v>42148</v>
      </c>
      <c r="E395" s="2" t="s">
        <v>184</v>
      </c>
      <c r="F395" s="2" t="s">
        <v>704</v>
      </c>
      <c r="G395" s="2" t="s">
        <v>705</v>
      </c>
      <c r="H395" s="2">
        <v>0</v>
      </c>
      <c r="I395" s="2">
        <v>7</v>
      </c>
      <c r="J395" s="33">
        <f t="shared" si="6"/>
        <v>7</v>
      </c>
    </row>
    <row r="396" spans="4:10" ht="15.75">
      <c r="D396" s="38">
        <v>42148</v>
      </c>
      <c r="E396" s="2" t="s">
        <v>197</v>
      </c>
      <c r="F396" s="2" t="s">
        <v>562</v>
      </c>
      <c r="G396" s="2" t="s">
        <v>706</v>
      </c>
      <c r="H396" s="2">
        <v>0</v>
      </c>
      <c r="I396" s="2">
        <v>4</v>
      </c>
      <c r="J396" s="33">
        <f t="shared" si="6"/>
        <v>4</v>
      </c>
    </row>
    <row r="397" spans="4:10" ht="15.75">
      <c r="D397" s="38">
        <v>42147</v>
      </c>
      <c r="E397" s="2" t="s">
        <v>83</v>
      </c>
      <c r="F397" s="2" t="s">
        <v>86</v>
      </c>
      <c r="G397" s="2" t="s">
        <v>707</v>
      </c>
      <c r="H397" s="2">
        <v>2</v>
      </c>
      <c r="I397" s="2">
        <v>2</v>
      </c>
      <c r="J397" s="33">
        <f t="shared" si="6"/>
        <v>4</v>
      </c>
    </row>
    <row r="398" spans="4:10" ht="15.75">
      <c r="D398" s="38">
        <v>42144</v>
      </c>
      <c r="E398" s="2" t="s">
        <v>53</v>
      </c>
      <c r="F398" s="2" t="s">
        <v>138</v>
      </c>
      <c r="G398" s="2" t="s">
        <v>708</v>
      </c>
      <c r="H398" s="2">
        <v>1</v>
      </c>
      <c r="I398" s="2">
        <v>4</v>
      </c>
      <c r="J398" s="33">
        <f t="shared" si="6"/>
        <v>5</v>
      </c>
    </row>
    <row r="399" spans="4:10" ht="15.75">
      <c r="D399" s="38">
        <v>42142</v>
      </c>
      <c r="E399" s="2" t="s">
        <v>187</v>
      </c>
      <c r="F399" s="2" t="s">
        <v>188</v>
      </c>
      <c r="G399" s="2" t="s">
        <v>709</v>
      </c>
      <c r="H399" s="2">
        <v>1</v>
      </c>
      <c r="I399" s="2">
        <v>4</v>
      </c>
      <c r="J399" s="33">
        <f t="shared" si="6"/>
        <v>5</v>
      </c>
    </row>
    <row r="400" spans="4:10" ht="15.75">
      <c r="D400" s="38">
        <v>42142</v>
      </c>
      <c r="E400" s="2" t="s">
        <v>197</v>
      </c>
      <c r="F400" s="2" t="s">
        <v>710</v>
      </c>
      <c r="G400" s="2" t="s">
        <v>711</v>
      </c>
      <c r="H400" s="2">
        <v>0</v>
      </c>
      <c r="I400" s="2">
        <v>4</v>
      </c>
      <c r="J400" s="33">
        <f t="shared" si="6"/>
        <v>4</v>
      </c>
    </row>
    <row r="401" spans="4:10" ht="15.75">
      <c r="D401" s="38">
        <v>42141</v>
      </c>
      <c r="E401" s="2" t="s">
        <v>47</v>
      </c>
      <c r="F401" s="2" t="s">
        <v>712</v>
      </c>
      <c r="G401" s="2" t="s">
        <v>713</v>
      </c>
      <c r="H401" s="2">
        <v>9</v>
      </c>
      <c r="I401" s="2">
        <v>18</v>
      </c>
      <c r="J401" s="33">
        <f t="shared" si="6"/>
        <v>27</v>
      </c>
    </row>
    <row r="402" spans="4:10" ht="15.75">
      <c r="D402" s="38">
        <v>42140</v>
      </c>
      <c r="E402" s="2" t="s">
        <v>53</v>
      </c>
      <c r="F402" s="2" t="s">
        <v>138</v>
      </c>
      <c r="G402" s="2" t="s">
        <v>714</v>
      </c>
      <c r="H402" s="2">
        <v>0</v>
      </c>
      <c r="I402" s="2">
        <v>5</v>
      </c>
      <c r="J402" s="33">
        <f t="shared" si="6"/>
        <v>5</v>
      </c>
    </row>
    <row r="403" spans="4:10" ht="15.75">
      <c r="D403" s="38">
        <v>42140</v>
      </c>
      <c r="E403" s="2" t="s">
        <v>88</v>
      </c>
      <c r="F403" s="2" t="s">
        <v>334</v>
      </c>
      <c r="G403" s="2" t="s">
        <v>715</v>
      </c>
      <c r="H403" s="2">
        <v>0</v>
      </c>
      <c r="I403" s="2">
        <v>4</v>
      </c>
      <c r="J403" s="33">
        <f t="shared" si="6"/>
        <v>4</v>
      </c>
    </row>
    <row r="404" spans="4:10" ht="15.75">
      <c r="D404" s="38">
        <v>42140</v>
      </c>
      <c r="E404" s="2" t="s">
        <v>251</v>
      </c>
      <c r="F404" s="2" t="s">
        <v>252</v>
      </c>
      <c r="G404" s="2" t="s">
        <v>716</v>
      </c>
      <c r="H404" s="2">
        <v>0</v>
      </c>
      <c r="I404" s="2">
        <v>5</v>
      </c>
      <c r="J404" s="33">
        <f t="shared" si="6"/>
        <v>5</v>
      </c>
    </row>
    <row r="405" spans="4:10" ht="15.75">
      <c r="D405" s="38">
        <v>42136</v>
      </c>
      <c r="E405" s="2" t="s">
        <v>306</v>
      </c>
      <c r="F405" s="2" t="s">
        <v>717</v>
      </c>
      <c r="G405" s="2" t="s">
        <v>718</v>
      </c>
      <c r="H405" s="2">
        <v>5</v>
      </c>
      <c r="I405" s="2">
        <v>0</v>
      </c>
      <c r="J405" s="33">
        <f t="shared" si="6"/>
        <v>5</v>
      </c>
    </row>
    <row r="406" spans="4:10" ht="15.75">
      <c r="D406" s="38">
        <v>42136</v>
      </c>
      <c r="E406" s="2" t="s">
        <v>53</v>
      </c>
      <c r="F406" s="2" t="s">
        <v>719</v>
      </c>
      <c r="G406" s="2" t="s">
        <v>720</v>
      </c>
      <c r="H406" s="2">
        <v>1</v>
      </c>
      <c r="I406" s="2">
        <v>4</v>
      </c>
      <c r="J406" s="33">
        <f t="shared" si="6"/>
        <v>5</v>
      </c>
    </row>
    <row r="407" spans="4:10" ht="15.75">
      <c r="D407" s="38">
        <v>42134</v>
      </c>
      <c r="E407" s="2" t="s">
        <v>66</v>
      </c>
      <c r="F407" s="2" t="s">
        <v>619</v>
      </c>
      <c r="G407" s="2" t="s">
        <v>721</v>
      </c>
      <c r="H407" s="2">
        <v>0</v>
      </c>
      <c r="I407" s="2">
        <v>4</v>
      </c>
      <c r="J407" s="33">
        <f t="shared" si="6"/>
        <v>4</v>
      </c>
    </row>
    <row r="408" spans="4:10" ht="15.75">
      <c r="D408" s="38">
        <v>42134</v>
      </c>
      <c r="E408" s="2" t="s">
        <v>66</v>
      </c>
      <c r="F408" s="2" t="s">
        <v>149</v>
      </c>
      <c r="G408" s="2" t="s">
        <v>722</v>
      </c>
      <c r="H408" s="2">
        <v>1</v>
      </c>
      <c r="I408" s="2">
        <v>3</v>
      </c>
      <c r="J408" s="33">
        <f t="shared" si="6"/>
        <v>4</v>
      </c>
    </row>
    <row r="409" spans="4:10" ht="15.75">
      <c r="D409" s="38">
        <v>42134</v>
      </c>
      <c r="E409" s="2" t="s">
        <v>226</v>
      </c>
      <c r="F409" s="2" t="s">
        <v>609</v>
      </c>
      <c r="G409" s="2" t="s">
        <v>723</v>
      </c>
      <c r="H409" s="2">
        <v>1</v>
      </c>
      <c r="I409" s="2">
        <v>4</v>
      </c>
      <c r="J409" s="33">
        <f t="shared" ref="J409:J472" si="7">SUM(H409,I409)</f>
        <v>5</v>
      </c>
    </row>
    <row r="410" spans="4:10" ht="15.75">
      <c r="D410" s="38">
        <v>42131</v>
      </c>
      <c r="E410" s="2" t="s">
        <v>226</v>
      </c>
      <c r="F410" s="2" t="s">
        <v>534</v>
      </c>
      <c r="G410" s="2" t="s">
        <v>384</v>
      </c>
      <c r="H410" s="2">
        <v>0</v>
      </c>
      <c r="I410" s="2">
        <v>4</v>
      </c>
      <c r="J410" s="33">
        <f t="shared" si="7"/>
        <v>4</v>
      </c>
    </row>
    <row r="411" spans="4:10" ht="15.75">
      <c r="D411" s="38">
        <v>42128</v>
      </c>
      <c r="E411" s="2" t="s">
        <v>88</v>
      </c>
      <c r="F411" s="2" t="s">
        <v>680</v>
      </c>
      <c r="G411" s="2" t="s">
        <v>724</v>
      </c>
      <c r="H411" s="2">
        <v>1</v>
      </c>
      <c r="I411" s="2">
        <v>3</v>
      </c>
      <c r="J411" s="33">
        <f t="shared" si="7"/>
        <v>4</v>
      </c>
    </row>
    <row r="412" spans="4:10" ht="15.75">
      <c r="D412" s="38">
        <v>42127</v>
      </c>
      <c r="E412" s="2" t="s">
        <v>160</v>
      </c>
      <c r="F412" s="2" t="s">
        <v>725</v>
      </c>
      <c r="G412" s="2" t="s">
        <v>726</v>
      </c>
      <c r="H412" s="2">
        <v>0</v>
      </c>
      <c r="I412" s="2">
        <v>4</v>
      </c>
      <c r="J412" s="33">
        <f t="shared" si="7"/>
        <v>4</v>
      </c>
    </row>
    <row r="413" spans="4:10" ht="15.75">
      <c r="D413" s="38">
        <v>42127</v>
      </c>
      <c r="E413" s="2" t="s">
        <v>88</v>
      </c>
      <c r="F413" s="2" t="s">
        <v>585</v>
      </c>
      <c r="G413" s="2" t="s">
        <v>727</v>
      </c>
      <c r="H413" s="2">
        <v>0</v>
      </c>
      <c r="I413" s="2">
        <v>4</v>
      </c>
      <c r="J413" s="33">
        <f t="shared" si="7"/>
        <v>4</v>
      </c>
    </row>
    <row r="414" spans="4:10" ht="15.75">
      <c r="D414" s="38">
        <v>42127</v>
      </c>
      <c r="E414" s="2" t="s">
        <v>226</v>
      </c>
      <c r="F414" s="2" t="s">
        <v>468</v>
      </c>
      <c r="G414" s="2" t="s">
        <v>728</v>
      </c>
      <c r="H414" s="2">
        <v>1</v>
      </c>
      <c r="I414" s="2">
        <v>6</v>
      </c>
      <c r="J414" s="33">
        <f t="shared" si="7"/>
        <v>7</v>
      </c>
    </row>
    <row r="415" spans="4:10" ht="15.75">
      <c r="D415" s="38">
        <v>42127</v>
      </c>
      <c r="E415" s="2" t="s">
        <v>47</v>
      </c>
      <c r="F415" s="2" t="s">
        <v>147</v>
      </c>
      <c r="G415" s="2" t="s">
        <v>729</v>
      </c>
      <c r="H415" s="2">
        <v>0</v>
      </c>
      <c r="I415" s="2">
        <v>6</v>
      </c>
      <c r="J415" s="33">
        <f t="shared" si="7"/>
        <v>6</v>
      </c>
    </row>
    <row r="416" spans="4:10" ht="15.75">
      <c r="D416" s="38">
        <v>42127</v>
      </c>
      <c r="E416" s="2" t="s">
        <v>251</v>
      </c>
      <c r="F416" s="2" t="s">
        <v>730</v>
      </c>
      <c r="G416" s="2" t="s">
        <v>731</v>
      </c>
      <c r="H416" s="2">
        <v>4</v>
      </c>
      <c r="I416" s="2">
        <v>1</v>
      </c>
      <c r="J416" s="33">
        <f t="shared" si="7"/>
        <v>5</v>
      </c>
    </row>
    <row r="417" spans="4:10" ht="15.75">
      <c r="D417" s="38">
        <v>42125</v>
      </c>
      <c r="E417" s="2" t="s">
        <v>251</v>
      </c>
      <c r="F417" s="2" t="s">
        <v>252</v>
      </c>
      <c r="G417" s="2" t="s">
        <v>732</v>
      </c>
      <c r="H417" s="2">
        <v>2</v>
      </c>
      <c r="I417" s="2">
        <v>3</v>
      </c>
      <c r="J417" s="33">
        <f t="shared" si="7"/>
        <v>5</v>
      </c>
    </row>
    <row r="418" spans="4:10" ht="15.75">
      <c r="D418" s="38">
        <v>42121</v>
      </c>
      <c r="E418" s="2" t="s">
        <v>306</v>
      </c>
      <c r="F418" s="2" t="s">
        <v>733</v>
      </c>
      <c r="G418" s="2" t="s">
        <v>734</v>
      </c>
      <c r="H418" s="2">
        <v>2</v>
      </c>
      <c r="I418" s="2">
        <v>2</v>
      </c>
      <c r="J418" s="33">
        <f t="shared" si="7"/>
        <v>4</v>
      </c>
    </row>
    <row r="419" spans="4:10" ht="15.75">
      <c r="D419" s="38">
        <v>42121</v>
      </c>
      <c r="E419" s="2" t="s">
        <v>88</v>
      </c>
      <c r="F419" s="2" t="s">
        <v>89</v>
      </c>
      <c r="G419" s="2" t="s">
        <v>735</v>
      </c>
      <c r="H419" s="2">
        <v>2</v>
      </c>
      <c r="I419" s="2">
        <v>4</v>
      </c>
      <c r="J419" s="33">
        <f t="shared" si="7"/>
        <v>6</v>
      </c>
    </row>
    <row r="420" spans="4:10" ht="15.75">
      <c r="D420" s="38">
        <v>42119</v>
      </c>
      <c r="E420" s="2" t="s">
        <v>66</v>
      </c>
      <c r="F420" s="2" t="s">
        <v>145</v>
      </c>
      <c r="G420" s="2" t="s">
        <v>736</v>
      </c>
      <c r="H420" s="2">
        <v>0</v>
      </c>
      <c r="I420" s="2">
        <v>4</v>
      </c>
      <c r="J420" s="33">
        <f t="shared" si="7"/>
        <v>4</v>
      </c>
    </row>
    <row r="421" spans="4:10" ht="15.75">
      <c r="D421" s="38">
        <v>42119</v>
      </c>
      <c r="E421" s="2" t="s">
        <v>88</v>
      </c>
      <c r="F421" s="2" t="s">
        <v>737</v>
      </c>
      <c r="G421" s="2" t="s">
        <v>738</v>
      </c>
      <c r="H421" s="2">
        <v>1</v>
      </c>
      <c r="I421" s="2">
        <v>6</v>
      </c>
      <c r="J421" s="33">
        <f t="shared" si="7"/>
        <v>7</v>
      </c>
    </row>
    <row r="422" spans="4:10" ht="15.75">
      <c r="D422" s="38">
        <v>42115</v>
      </c>
      <c r="E422" s="2" t="s">
        <v>47</v>
      </c>
      <c r="F422" s="2" t="s">
        <v>739</v>
      </c>
      <c r="G422" s="2" t="s">
        <v>740</v>
      </c>
      <c r="H422" s="2">
        <v>2</v>
      </c>
      <c r="I422" s="2">
        <v>3</v>
      </c>
      <c r="J422" s="33">
        <f t="shared" si="7"/>
        <v>5</v>
      </c>
    </row>
    <row r="423" spans="4:10" ht="15.75">
      <c r="D423" s="38">
        <v>42113</v>
      </c>
      <c r="E423" s="2" t="s">
        <v>72</v>
      </c>
      <c r="F423" s="2" t="s">
        <v>741</v>
      </c>
      <c r="G423" s="2" t="s">
        <v>742</v>
      </c>
      <c r="H423" s="2">
        <v>0</v>
      </c>
      <c r="I423" s="2">
        <v>4</v>
      </c>
      <c r="J423" s="33">
        <f t="shared" si="7"/>
        <v>4</v>
      </c>
    </row>
    <row r="424" spans="4:10" ht="15.75">
      <c r="D424" s="38">
        <v>42112</v>
      </c>
      <c r="E424" s="2" t="s">
        <v>174</v>
      </c>
      <c r="F424" s="2" t="s">
        <v>180</v>
      </c>
      <c r="G424" s="2" t="s">
        <v>743</v>
      </c>
      <c r="H424" s="2">
        <v>0</v>
      </c>
      <c r="I424" s="2">
        <v>5</v>
      </c>
      <c r="J424" s="33">
        <f t="shared" si="7"/>
        <v>5</v>
      </c>
    </row>
    <row r="425" spans="4:10" ht="15.75">
      <c r="D425" s="38">
        <v>42112</v>
      </c>
      <c r="E425" s="2" t="s">
        <v>66</v>
      </c>
      <c r="F425" s="2" t="s">
        <v>744</v>
      </c>
      <c r="G425" s="2" t="s">
        <v>745</v>
      </c>
      <c r="H425" s="2">
        <v>1</v>
      </c>
      <c r="I425" s="2">
        <v>3</v>
      </c>
      <c r="J425" s="33">
        <f t="shared" si="7"/>
        <v>4</v>
      </c>
    </row>
    <row r="426" spans="4:10" ht="15.75">
      <c r="D426" s="38">
        <v>42112</v>
      </c>
      <c r="E426" s="2" t="s">
        <v>371</v>
      </c>
      <c r="F426" s="2" t="s">
        <v>746</v>
      </c>
      <c r="G426" s="2" t="s">
        <v>747</v>
      </c>
      <c r="H426" s="2">
        <v>1</v>
      </c>
      <c r="I426" s="2">
        <v>3</v>
      </c>
      <c r="J426" s="33">
        <f t="shared" si="7"/>
        <v>4</v>
      </c>
    </row>
    <row r="427" spans="4:10" ht="15.75">
      <c r="D427" s="38">
        <v>42112</v>
      </c>
      <c r="E427" s="2" t="s">
        <v>371</v>
      </c>
      <c r="F427" s="2" t="s">
        <v>107</v>
      </c>
      <c r="G427" s="2" t="s">
        <v>748</v>
      </c>
      <c r="H427" s="2">
        <v>0</v>
      </c>
      <c r="I427" s="2">
        <v>4</v>
      </c>
      <c r="J427" s="33">
        <f t="shared" si="7"/>
        <v>4</v>
      </c>
    </row>
    <row r="428" spans="4:10" ht="15.75">
      <c r="D428" s="38">
        <v>42112</v>
      </c>
      <c r="E428" s="2" t="s">
        <v>236</v>
      </c>
      <c r="F428" s="2" t="s">
        <v>749</v>
      </c>
      <c r="G428" s="2" t="s">
        <v>750</v>
      </c>
      <c r="H428" s="2">
        <v>0</v>
      </c>
      <c r="I428" s="2">
        <v>5</v>
      </c>
      <c r="J428" s="33">
        <f t="shared" si="7"/>
        <v>5</v>
      </c>
    </row>
    <row r="429" spans="4:10" ht="15.75">
      <c r="D429" s="38">
        <v>42110</v>
      </c>
      <c r="E429" s="2" t="s">
        <v>306</v>
      </c>
      <c r="F429" s="2" t="s">
        <v>119</v>
      </c>
      <c r="G429" s="2" t="s">
        <v>751</v>
      </c>
      <c r="H429" s="2">
        <v>5</v>
      </c>
      <c r="I429" s="2">
        <v>0</v>
      </c>
      <c r="J429" s="33">
        <f t="shared" si="7"/>
        <v>5</v>
      </c>
    </row>
    <row r="430" spans="4:10" ht="15.75">
      <c r="D430" s="38">
        <v>42101</v>
      </c>
      <c r="E430" s="2" t="s">
        <v>62</v>
      </c>
      <c r="F430" s="2" t="s">
        <v>752</v>
      </c>
      <c r="G430" s="2" t="s">
        <v>753</v>
      </c>
      <c r="H430" s="2">
        <v>1</v>
      </c>
      <c r="I430" s="2">
        <v>3</v>
      </c>
      <c r="J430" s="33">
        <f t="shared" si="7"/>
        <v>4</v>
      </c>
    </row>
    <row r="431" spans="4:10" ht="15.75">
      <c r="D431" s="38">
        <v>42099</v>
      </c>
      <c r="E431" s="2" t="s">
        <v>160</v>
      </c>
      <c r="F431" s="2" t="s">
        <v>140</v>
      </c>
      <c r="G431" s="2" t="s">
        <v>754</v>
      </c>
      <c r="H431" s="2">
        <v>0</v>
      </c>
      <c r="I431" s="2">
        <v>5</v>
      </c>
      <c r="J431" s="33">
        <f t="shared" si="7"/>
        <v>5</v>
      </c>
    </row>
    <row r="432" spans="4:10" ht="15.75">
      <c r="D432" s="38">
        <v>42099</v>
      </c>
      <c r="E432" s="2" t="s">
        <v>69</v>
      </c>
      <c r="F432" s="2" t="s">
        <v>70</v>
      </c>
      <c r="G432" s="2" t="s">
        <v>755</v>
      </c>
      <c r="H432" s="2">
        <v>1</v>
      </c>
      <c r="I432" s="2">
        <v>4</v>
      </c>
      <c r="J432" s="33">
        <f t="shared" si="7"/>
        <v>5</v>
      </c>
    </row>
    <row r="433" spans="4:10" ht="15.75">
      <c r="D433" s="38">
        <v>42099</v>
      </c>
      <c r="E433" s="2" t="s">
        <v>184</v>
      </c>
      <c r="F433" s="2" t="s">
        <v>756</v>
      </c>
      <c r="G433" s="2" t="s">
        <v>757</v>
      </c>
      <c r="H433" s="2">
        <v>0</v>
      </c>
      <c r="I433" s="2">
        <v>4</v>
      </c>
      <c r="J433" s="33">
        <f t="shared" si="7"/>
        <v>4</v>
      </c>
    </row>
    <row r="434" spans="4:10" ht="15.75">
      <c r="D434" s="38">
        <v>42099</v>
      </c>
      <c r="E434" s="2" t="s">
        <v>236</v>
      </c>
      <c r="F434" s="2" t="s">
        <v>412</v>
      </c>
      <c r="G434" s="2" t="s">
        <v>758</v>
      </c>
      <c r="H434" s="2">
        <v>1</v>
      </c>
      <c r="I434" s="2">
        <v>3</v>
      </c>
      <c r="J434" s="33">
        <f t="shared" si="7"/>
        <v>4</v>
      </c>
    </row>
    <row r="435" spans="4:10" ht="15.75">
      <c r="D435" s="38">
        <v>42097</v>
      </c>
      <c r="E435" s="2" t="s">
        <v>187</v>
      </c>
      <c r="F435" s="2" t="s">
        <v>309</v>
      </c>
      <c r="G435" s="2" t="s">
        <v>759</v>
      </c>
      <c r="H435" s="2">
        <v>0</v>
      </c>
      <c r="I435" s="2">
        <v>4</v>
      </c>
      <c r="J435" s="33">
        <f t="shared" si="7"/>
        <v>4</v>
      </c>
    </row>
    <row r="436" spans="4:10" ht="15.75">
      <c r="D436" s="38">
        <v>42096</v>
      </c>
      <c r="E436" s="2" t="s">
        <v>53</v>
      </c>
      <c r="F436" s="2" t="s">
        <v>138</v>
      </c>
      <c r="G436" s="2" t="s">
        <v>760</v>
      </c>
      <c r="H436" s="2">
        <v>0</v>
      </c>
      <c r="I436" s="2">
        <v>5</v>
      </c>
      <c r="J436" s="33">
        <f t="shared" si="7"/>
        <v>5</v>
      </c>
    </row>
    <row r="437" spans="4:10" ht="15.75">
      <c r="D437" s="38">
        <v>42090</v>
      </c>
      <c r="E437" s="2" t="s">
        <v>187</v>
      </c>
      <c r="F437" s="2" t="s">
        <v>761</v>
      </c>
      <c r="G437" s="2" t="s">
        <v>762</v>
      </c>
      <c r="H437" s="2">
        <v>0</v>
      </c>
      <c r="I437" s="2">
        <v>7</v>
      </c>
      <c r="J437" s="33">
        <f t="shared" si="7"/>
        <v>7</v>
      </c>
    </row>
    <row r="438" spans="4:10" ht="15.75">
      <c r="D438" s="38">
        <v>42089</v>
      </c>
      <c r="E438" s="2" t="s">
        <v>47</v>
      </c>
      <c r="F438" s="2" t="s">
        <v>763</v>
      </c>
      <c r="G438" s="2" t="s">
        <v>764</v>
      </c>
      <c r="H438" s="2">
        <v>0</v>
      </c>
      <c r="I438" s="2">
        <v>4</v>
      </c>
      <c r="J438" s="33">
        <f t="shared" si="7"/>
        <v>4</v>
      </c>
    </row>
    <row r="439" spans="4:10" ht="15.75">
      <c r="D439" s="38">
        <v>42087</v>
      </c>
      <c r="E439" s="2" t="s">
        <v>160</v>
      </c>
      <c r="F439" s="2" t="s">
        <v>140</v>
      </c>
      <c r="G439" s="2" t="s">
        <v>765</v>
      </c>
      <c r="H439" s="2">
        <v>4</v>
      </c>
      <c r="I439" s="2">
        <v>0</v>
      </c>
      <c r="J439" s="33">
        <f t="shared" si="7"/>
        <v>4</v>
      </c>
    </row>
    <row r="440" spans="4:10" ht="15.75">
      <c r="D440" s="38">
        <v>42086</v>
      </c>
      <c r="E440" s="2" t="s">
        <v>155</v>
      </c>
      <c r="F440" s="2" t="s">
        <v>766</v>
      </c>
      <c r="G440" s="2" t="s">
        <v>767</v>
      </c>
      <c r="H440" s="2">
        <v>1</v>
      </c>
      <c r="I440" s="2">
        <v>4</v>
      </c>
      <c r="J440" s="33">
        <f t="shared" si="7"/>
        <v>5</v>
      </c>
    </row>
    <row r="441" spans="4:10" ht="15.75">
      <c r="D441" s="38">
        <v>42085</v>
      </c>
      <c r="E441" s="2" t="s">
        <v>256</v>
      </c>
      <c r="F441" s="2" t="s">
        <v>257</v>
      </c>
      <c r="G441" s="2" t="s">
        <v>768</v>
      </c>
      <c r="H441" s="2">
        <v>1</v>
      </c>
      <c r="I441" s="2">
        <v>6</v>
      </c>
      <c r="J441" s="33">
        <f t="shared" si="7"/>
        <v>7</v>
      </c>
    </row>
    <row r="442" spans="4:10" ht="15.75">
      <c r="D442" s="38">
        <v>42084</v>
      </c>
      <c r="E442" s="2" t="s">
        <v>187</v>
      </c>
      <c r="F442" s="2" t="s">
        <v>316</v>
      </c>
      <c r="G442" s="2" t="s">
        <v>769</v>
      </c>
      <c r="H442" s="2">
        <v>0</v>
      </c>
      <c r="I442" s="2">
        <v>4</v>
      </c>
      <c r="J442" s="33">
        <f t="shared" si="7"/>
        <v>4</v>
      </c>
    </row>
    <row r="443" spans="4:10" ht="15.75">
      <c r="D443" s="38">
        <v>42083</v>
      </c>
      <c r="E443" s="2" t="s">
        <v>47</v>
      </c>
      <c r="F443" s="2" t="s">
        <v>770</v>
      </c>
      <c r="G443" s="2" t="s">
        <v>771</v>
      </c>
      <c r="H443" s="2">
        <v>1</v>
      </c>
      <c r="I443" s="2">
        <v>5</v>
      </c>
      <c r="J443" s="33">
        <f t="shared" si="7"/>
        <v>6</v>
      </c>
    </row>
    <row r="444" spans="4:10" ht="15.75">
      <c r="D444" s="38">
        <v>42081</v>
      </c>
      <c r="E444" s="2" t="s">
        <v>306</v>
      </c>
      <c r="F444" s="2" t="s">
        <v>772</v>
      </c>
      <c r="G444" s="2" t="s">
        <v>773</v>
      </c>
      <c r="H444" s="2">
        <v>1</v>
      </c>
      <c r="I444" s="2">
        <v>5</v>
      </c>
      <c r="J444" s="33">
        <f t="shared" si="7"/>
        <v>6</v>
      </c>
    </row>
    <row r="445" spans="4:10" ht="15.75">
      <c r="D445" s="38">
        <v>42081</v>
      </c>
      <c r="E445" s="2" t="s">
        <v>66</v>
      </c>
      <c r="F445" s="2" t="s">
        <v>149</v>
      </c>
      <c r="G445" s="2" t="s">
        <v>774</v>
      </c>
      <c r="H445" s="2">
        <v>1</v>
      </c>
      <c r="I445" s="2">
        <v>3</v>
      </c>
      <c r="J445" s="33">
        <f t="shared" si="7"/>
        <v>4</v>
      </c>
    </row>
    <row r="446" spans="4:10" ht="15.75">
      <c r="D446" s="38">
        <v>42080</v>
      </c>
      <c r="E446" s="2" t="s">
        <v>83</v>
      </c>
      <c r="F446" s="2" t="s">
        <v>96</v>
      </c>
      <c r="G446" s="2" t="s">
        <v>775</v>
      </c>
      <c r="H446" s="2">
        <v>3</v>
      </c>
      <c r="I446" s="2">
        <v>4</v>
      </c>
      <c r="J446" s="33">
        <f t="shared" si="7"/>
        <v>7</v>
      </c>
    </row>
    <row r="447" spans="4:10" ht="15.75">
      <c r="D447" s="38">
        <v>42078</v>
      </c>
      <c r="E447" s="2" t="s">
        <v>83</v>
      </c>
      <c r="F447" s="2" t="s">
        <v>287</v>
      </c>
      <c r="G447" s="2" t="s">
        <v>776</v>
      </c>
      <c r="H447" s="2">
        <v>0</v>
      </c>
      <c r="I447" s="2">
        <v>4</v>
      </c>
      <c r="J447" s="33">
        <f t="shared" si="7"/>
        <v>4</v>
      </c>
    </row>
    <row r="448" spans="4:10" ht="15.75">
      <c r="D448" s="38">
        <v>42077</v>
      </c>
      <c r="E448" s="2" t="s">
        <v>83</v>
      </c>
      <c r="F448" s="2" t="s">
        <v>777</v>
      </c>
      <c r="G448" s="2" t="s">
        <v>778</v>
      </c>
      <c r="H448" s="2">
        <v>0</v>
      </c>
      <c r="I448" s="2">
        <v>4</v>
      </c>
      <c r="J448" s="33">
        <f t="shared" si="7"/>
        <v>4</v>
      </c>
    </row>
    <row r="449" spans="4:10" ht="15.75">
      <c r="D449" s="38">
        <v>42077</v>
      </c>
      <c r="E449" s="2" t="s">
        <v>62</v>
      </c>
      <c r="F449" s="2" t="s">
        <v>169</v>
      </c>
      <c r="G449" s="2" t="s">
        <v>779</v>
      </c>
      <c r="H449" s="2">
        <v>0</v>
      </c>
      <c r="I449" s="2">
        <v>5</v>
      </c>
      <c r="J449" s="33">
        <f t="shared" si="7"/>
        <v>5</v>
      </c>
    </row>
    <row r="450" spans="4:10" ht="15.75">
      <c r="D450" s="38">
        <v>42076</v>
      </c>
      <c r="E450" s="2" t="s">
        <v>202</v>
      </c>
      <c r="F450" s="2" t="s">
        <v>780</v>
      </c>
      <c r="G450" s="2" t="s">
        <v>781</v>
      </c>
      <c r="H450" s="2">
        <v>2</v>
      </c>
      <c r="I450" s="2">
        <v>3</v>
      </c>
      <c r="J450" s="33">
        <f t="shared" si="7"/>
        <v>5</v>
      </c>
    </row>
    <row r="451" spans="4:10" ht="15.75">
      <c r="D451" s="38">
        <v>42073</v>
      </c>
      <c r="E451" s="2" t="s">
        <v>62</v>
      </c>
      <c r="F451" s="2" t="s">
        <v>295</v>
      </c>
      <c r="G451" s="2" t="s">
        <v>782</v>
      </c>
      <c r="H451" s="2">
        <v>0</v>
      </c>
      <c r="I451" s="2">
        <v>5</v>
      </c>
      <c r="J451" s="33">
        <f t="shared" si="7"/>
        <v>5</v>
      </c>
    </row>
    <row r="452" spans="4:10" ht="15.75">
      <c r="D452" s="38">
        <v>42072</v>
      </c>
      <c r="E452" s="2" t="s">
        <v>50</v>
      </c>
      <c r="F452" s="2" t="s">
        <v>51</v>
      </c>
      <c r="G452" s="2" t="s">
        <v>783</v>
      </c>
      <c r="H452" s="2">
        <v>1</v>
      </c>
      <c r="I452" s="2">
        <v>3</v>
      </c>
      <c r="J452" s="33">
        <f t="shared" si="7"/>
        <v>4</v>
      </c>
    </row>
    <row r="453" spans="4:10" ht="15.75">
      <c r="D453" s="38">
        <v>42071</v>
      </c>
      <c r="E453" s="2" t="s">
        <v>162</v>
      </c>
      <c r="F453" s="2" t="s">
        <v>784</v>
      </c>
      <c r="G453" s="2" t="s">
        <v>785</v>
      </c>
      <c r="H453" s="2">
        <v>1</v>
      </c>
      <c r="I453" s="2">
        <v>3</v>
      </c>
      <c r="J453" s="33">
        <f t="shared" si="7"/>
        <v>4</v>
      </c>
    </row>
    <row r="454" spans="4:10" ht="15.75">
      <c r="D454" s="38">
        <v>42067</v>
      </c>
      <c r="E454" s="2" t="s">
        <v>83</v>
      </c>
      <c r="F454" s="2" t="s">
        <v>390</v>
      </c>
      <c r="G454" s="2" t="s">
        <v>786</v>
      </c>
      <c r="H454" s="2">
        <v>2</v>
      </c>
      <c r="I454" s="2">
        <v>5</v>
      </c>
      <c r="J454" s="33">
        <f t="shared" si="7"/>
        <v>7</v>
      </c>
    </row>
    <row r="455" spans="4:10" ht="15.75">
      <c r="D455" s="38">
        <v>42064</v>
      </c>
      <c r="E455" s="2" t="s">
        <v>187</v>
      </c>
      <c r="F455" s="2" t="s">
        <v>787</v>
      </c>
      <c r="G455" s="2" t="s">
        <v>788</v>
      </c>
      <c r="H455" s="2">
        <v>0</v>
      </c>
      <c r="I455" s="2">
        <v>4</v>
      </c>
      <c r="J455" s="33">
        <f t="shared" si="7"/>
        <v>4</v>
      </c>
    </row>
    <row r="456" spans="4:10" ht="15.75">
      <c r="D456" s="38">
        <v>42064</v>
      </c>
      <c r="E456" s="2" t="s">
        <v>184</v>
      </c>
      <c r="F456" s="2" t="s">
        <v>185</v>
      </c>
      <c r="G456" s="2" t="s">
        <v>789</v>
      </c>
      <c r="H456" s="2">
        <v>1</v>
      </c>
      <c r="I456" s="2">
        <v>5</v>
      </c>
      <c r="J456" s="33">
        <f t="shared" si="7"/>
        <v>6</v>
      </c>
    </row>
    <row r="457" spans="4:10" ht="15.75">
      <c r="D457" s="38">
        <v>42063</v>
      </c>
      <c r="E457" s="2" t="s">
        <v>53</v>
      </c>
      <c r="F457" s="2" t="s">
        <v>138</v>
      </c>
      <c r="G457" s="2" t="s">
        <v>790</v>
      </c>
      <c r="H457" s="2">
        <v>1</v>
      </c>
      <c r="I457" s="2">
        <v>3</v>
      </c>
      <c r="J457" s="33">
        <f t="shared" si="7"/>
        <v>4</v>
      </c>
    </row>
    <row r="458" spans="4:10" ht="15.75">
      <c r="D458" s="38">
        <v>42061</v>
      </c>
      <c r="E458" s="2" t="s">
        <v>197</v>
      </c>
      <c r="F458" s="2" t="s">
        <v>791</v>
      </c>
      <c r="G458" s="2" t="s">
        <v>792</v>
      </c>
      <c r="H458" s="2">
        <v>8</v>
      </c>
      <c r="I458" s="2">
        <v>1</v>
      </c>
      <c r="J458" s="33">
        <f t="shared" si="7"/>
        <v>9</v>
      </c>
    </row>
    <row r="459" spans="4:10" ht="15.75">
      <c r="D459" s="38">
        <v>42060</v>
      </c>
      <c r="E459" s="2" t="s">
        <v>47</v>
      </c>
      <c r="F459" s="2" t="s">
        <v>147</v>
      </c>
      <c r="G459" s="2" t="s">
        <v>793</v>
      </c>
      <c r="H459" s="2">
        <v>3</v>
      </c>
      <c r="I459" s="2">
        <v>3</v>
      </c>
      <c r="J459" s="33">
        <f t="shared" si="7"/>
        <v>6</v>
      </c>
    </row>
    <row r="460" spans="4:10" ht="15.75">
      <c r="D460" s="38">
        <v>42057</v>
      </c>
      <c r="E460" s="2" t="s">
        <v>62</v>
      </c>
      <c r="F460" s="2" t="s">
        <v>794</v>
      </c>
      <c r="G460" s="2" t="s">
        <v>795</v>
      </c>
      <c r="H460" s="2">
        <v>3</v>
      </c>
      <c r="I460" s="2">
        <v>2</v>
      </c>
      <c r="J460" s="33">
        <f t="shared" si="7"/>
        <v>5</v>
      </c>
    </row>
    <row r="461" spans="4:10" ht="15.75">
      <c r="D461" s="38">
        <v>42057</v>
      </c>
      <c r="E461" s="2" t="s">
        <v>162</v>
      </c>
      <c r="F461" s="2" t="s">
        <v>172</v>
      </c>
      <c r="G461" s="2" t="s">
        <v>796</v>
      </c>
      <c r="H461" s="2">
        <v>0</v>
      </c>
      <c r="I461" s="2">
        <v>4</v>
      </c>
      <c r="J461" s="33">
        <f t="shared" si="7"/>
        <v>4</v>
      </c>
    </row>
    <row r="462" spans="4:10" ht="15.75">
      <c r="D462" s="38">
        <v>42057</v>
      </c>
      <c r="E462" s="2" t="s">
        <v>47</v>
      </c>
      <c r="F462" s="2" t="s">
        <v>739</v>
      </c>
      <c r="G462" s="2" t="s">
        <v>797</v>
      </c>
      <c r="H462" s="2">
        <v>4</v>
      </c>
      <c r="I462" s="2">
        <v>1</v>
      </c>
      <c r="J462" s="33">
        <f t="shared" si="7"/>
        <v>5</v>
      </c>
    </row>
    <row r="463" spans="4:10" ht="15.75">
      <c r="D463" s="38">
        <v>42055</v>
      </c>
      <c r="E463" s="2" t="s">
        <v>83</v>
      </c>
      <c r="F463" s="2" t="s">
        <v>135</v>
      </c>
      <c r="G463" s="2" t="s">
        <v>798</v>
      </c>
      <c r="H463" s="2">
        <v>0</v>
      </c>
      <c r="I463" s="2">
        <v>4</v>
      </c>
      <c r="J463" s="33">
        <f t="shared" si="7"/>
        <v>4</v>
      </c>
    </row>
    <row r="464" spans="4:10" ht="15.75">
      <c r="D464" s="38">
        <v>42052</v>
      </c>
      <c r="E464" s="2" t="s">
        <v>552</v>
      </c>
      <c r="F464" s="2" t="s">
        <v>799</v>
      </c>
      <c r="G464" s="2" t="s">
        <v>800</v>
      </c>
      <c r="H464" s="2">
        <v>1</v>
      </c>
      <c r="I464" s="2">
        <v>3</v>
      </c>
      <c r="J464" s="33">
        <f t="shared" si="7"/>
        <v>4</v>
      </c>
    </row>
    <row r="465" spans="4:10" ht="15.75">
      <c r="D465" s="38">
        <v>42050</v>
      </c>
      <c r="E465" s="2" t="s">
        <v>83</v>
      </c>
      <c r="F465" s="2" t="s">
        <v>234</v>
      </c>
      <c r="G465" s="2" t="s">
        <v>801</v>
      </c>
      <c r="H465" s="2">
        <v>0</v>
      </c>
      <c r="I465" s="2">
        <v>5</v>
      </c>
      <c r="J465" s="33">
        <f t="shared" si="7"/>
        <v>5</v>
      </c>
    </row>
    <row r="466" spans="4:10" ht="15.75">
      <c r="D466" s="38">
        <v>42044</v>
      </c>
      <c r="E466" s="2" t="s">
        <v>187</v>
      </c>
      <c r="F466" s="2" t="s">
        <v>802</v>
      </c>
      <c r="G466" s="2" t="s">
        <v>803</v>
      </c>
      <c r="H466" s="2">
        <v>3</v>
      </c>
      <c r="I466" s="2">
        <v>1</v>
      </c>
      <c r="J466" s="33">
        <f t="shared" si="7"/>
        <v>4</v>
      </c>
    </row>
    <row r="467" spans="4:10" ht="15.75">
      <c r="D467" s="38">
        <v>42043</v>
      </c>
      <c r="E467" s="2" t="s">
        <v>155</v>
      </c>
      <c r="F467" s="2" t="s">
        <v>804</v>
      </c>
      <c r="G467" s="2" t="s">
        <v>805</v>
      </c>
      <c r="H467" s="2">
        <v>0</v>
      </c>
      <c r="I467" s="2">
        <v>6</v>
      </c>
      <c r="J467" s="33">
        <f t="shared" si="7"/>
        <v>6</v>
      </c>
    </row>
    <row r="468" spans="4:10" ht="15.75">
      <c r="D468" s="38">
        <v>42042</v>
      </c>
      <c r="E468" s="2" t="s">
        <v>62</v>
      </c>
      <c r="F468" s="2" t="s">
        <v>806</v>
      </c>
      <c r="G468" s="2" t="s">
        <v>807</v>
      </c>
      <c r="H468" s="2">
        <v>5</v>
      </c>
      <c r="I468" s="2">
        <v>2</v>
      </c>
      <c r="J468" s="33">
        <f t="shared" si="7"/>
        <v>7</v>
      </c>
    </row>
    <row r="469" spans="4:10" ht="15.75">
      <c r="D469" s="38">
        <v>42041</v>
      </c>
      <c r="E469" s="2" t="s">
        <v>482</v>
      </c>
      <c r="F469" s="2" t="s">
        <v>483</v>
      </c>
      <c r="G469" s="2" t="s">
        <v>808</v>
      </c>
      <c r="H469" s="2">
        <v>1</v>
      </c>
      <c r="I469" s="2">
        <v>4</v>
      </c>
      <c r="J469" s="33">
        <f t="shared" si="7"/>
        <v>5</v>
      </c>
    </row>
    <row r="470" spans="4:10" ht="15.75">
      <c r="D470" s="38">
        <v>42040</v>
      </c>
      <c r="E470" s="2" t="s">
        <v>226</v>
      </c>
      <c r="F470" s="2" t="s">
        <v>809</v>
      </c>
      <c r="G470" s="2" t="s">
        <v>810</v>
      </c>
      <c r="H470" s="2">
        <v>3</v>
      </c>
      <c r="I470" s="2">
        <v>3</v>
      </c>
      <c r="J470" s="33">
        <f t="shared" si="7"/>
        <v>6</v>
      </c>
    </row>
    <row r="471" spans="4:10" ht="15.75">
      <c r="D471" s="38">
        <v>42036</v>
      </c>
      <c r="E471" s="2" t="s">
        <v>88</v>
      </c>
      <c r="F471" s="2" t="s">
        <v>630</v>
      </c>
      <c r="G471" s="2" t="s">
        <v>811</v>
      </c>
      <c r="H471" s="2">
        <v>0</v>
      </c>
      <c r="I471" s="2">
        <v>6</v>
      </c>
      <c r="J471" s="33">
        <f t="shared" si="7"/>
        <v>6</v>
      </c>
    </row>
    <row r="472" spans="4:10" ht="15.75">
      <c r="D472" s="38">
        <v>42036</v>
      </c>
      <c r="E472" s="2" t="s">
        <v>88</v>
      </c>
      <c r="F472" s="2" t="s">
        <v>222</v>
      </c>
      <c r="G472" s="2" t="s">
        <v>812</v>
      </c>
      <c r="H472" s="2">
        <v>1</v>
      </c>
      <c r="I472" s="2">
        <v>4</v>
      </c>
      <c r="J472" s="33">
        <f t="shared" si="7"/>
        <v>5</v>
      </c>
    </row>
    <row r="473" spans="4:10" ht="15.75">
      <c r="D473" s="38">
        <v>42035</v>
      </c>
      <c r="E473" s="2" t="s">
        <v>62</v>
      </c>
      <c r="F473" s="2" t="s">
        <v>813</v>
      </c>
      <c r="G473" s="2" t="s">
        <v>814</v>
      </c>
      <c r="H473" s="2">
        <v>4</v>
      </c>
      <c r="I473" s="2">
        <v>0</v>
      </c>
      <c r="J473" s="33">
        <f t="shared" ref="J473:J536" si="8">SUM(H473,I473)</f>
        <v>4</v>
      </c>
    </row>
    <row r="474" spans="4:10" ht="15.75">
      <c r="D474" s="38">
        <v>42032</v>
      </c>
      <c r="E474" s="2" t="s">
        <v>62</v>
      </c>
      <c r="F474" s="2" t="s">
        <v>815</v>
      </c>
      <c r="G474" s="2" t="s">
        <v>816</v>
      </c>
      <c r="H474" s="2">
        <v>1</v>
      </c>
      <c r="I474" s="2">
        <v>3</v>
      </c>
      <c r="J474" s="33">
        <f t="shared" si="8"/>
        <v>4</v>
      </c>
    </row>
    <row r="475" spans="4:10" ht="15.75">
      <c r="D475" s="38">
        <v>42030</v>
      </c>
      <c r="E475" s="2" t="s">
        <v>83</v>
      </c>
      <c r="F475" s="2" t="s">
        <v>96</v>
      </c>
      <c r="G475" s="2" t="s">
        <v>817</v>
      </c>
      <c r="H475" s="2">
        <v>1</v>
      </c>
      <c r="I475" s="2">
        <v>3</v>
      </c>
      <c r="J475" s="33">
        <f t="shared" si="8"/>
        <v>4</v>
      </c>
    </row>
    <row r="476" spans="4:10" ht="15.75">
      <c r="D476" s="38">
        <v>42028</v>
      </c>
      <c r="E476" s="2" t="s">
        <v>387</v>
      </c>
      <c r="F476" s="2" t="s">
        <v>388</v>
      </c>
      <c r="G476" s="2" t="s">
        <v>818</v>
      </c>
      <c r="H476" s="2">
        <v>3</v>
      </c>
      <c r="I476" s="2">
        <v>5</v>
      </c>
      <c r="J476" s="33">
        <f t="shared" si="8"/>
        <v>8</v>
      </c>
    </row>
    <row r="477" spans="4:10" ht="15.75">
      <c r="D477" s="38">
        <v>42028</v>
      </c>
      <c r="E477" s="2" t="s">
        <v>88</v>
      </c>
      <c r="F477" s="2" t="s">
        <v>819</v>
      </c>
      <c r="G477" s="2" t="s">
        <v>820</v>
      </c>
      <c r="H477" s="2">
        <v>4</v>
      </c>
      <c r="I477" s="2">
        <v>1</v>
      </c>
      <c r="J477" s="33">
        <f t="shared" si="8"/>
        <v>5</v>
      </c>
    </row>
    <row r="478" spans="4:10" ht="15.75">
      <c r="D478" s="38">
        <v>42027</v>
      </c>
      <c r="E478" s="2" t="s">
        <v>290</v>
      </c>
      <c r="F478" s="2" t="s">
        <v>114</v>
      </c>
      <c r="G478" s="2" t="s">
        <v>821</v>
      </c>
      <c r="H478" s="2">
        <v>0</v>
      </c>
      <c r="I478" s="2">
        <v>6</v>
      </c>
      <c r="J478" s="33">
        <f t="shared" si="8"/>
        <v>6</v>
      </c>
    </row>
    <row r="479" spans="4:10" ht="15.75">
      <c r="D479" s="38">
        <v>42024</v>
      </c>
      <c r="E479" s="2" t="s">
        <v>155</v>
      </c>
      <c r="F479" s="2" t="s">
        <v>766</v>
      </c>
      <c r="G479" s="2" t="s">
        <v>822</v>
      </c>
      <c r="H479" s="2">
        <v>1</v>
      </c>
      <c r="I479" s="2">
        <v>3</v>
      </c>
      <c r="J479" s="33">
        <f t="shared" si="8"/>
        <v>4</v>
      </c>
    </row>
    <row r="480" spans="4:10" ht="15.75">
      <c r="D480" s="38">
        <v>42023</v>
      </c>
      <c r="E480" s="2" t="s">
        <v>47</v>
      </c>
      <c r="F480" s="2" t="s">
        <v>281</v>
      </c>
      <c r="G480" s="2" t="s">
        <v>823</v>
      </c>
      <c r="H480" s="2">
        <v>2</v>
      </c>
      <c r="I480" s="2">
        <v>5</v>
      </c>
      <c r="J480" s="33">
        <f t="shared" si="8"/>
        <v>7</v>
      </c>
    </row>
    <row r="481" spans="4:10" ht="15.75">
      <c r="D481" s="38">
        <v>42020</v>
      </c>
      <c r="E481" s="2" t="s">
        <v>83</v>
      </c>
      <c r="F481" s="2" t="s">
        <v>84</v>
      </c>
      <c r="G481" s="2" t="s">
        <v>824</v>
      </c>
      <c r="H481" s="2">
        <v>2</v>
      </c>
      <c r="I481" s="2">
        <v>2</v>
      </c>
      <c r="J481" s="33">
        <f t="shared" si="8"/>
        <v>4</v>
      </c>
    </row>
    <row r="482" spans="4:10" ht="15.75">
      <c r="D482" s="38">
        <v>42017</v>
      </c>
      <c r="E482" s="2" t="s">
        <v>50</v>
      </c>
      <c r="F482" s="2" t="s">
        <v>572</v>
      </c>
      <c r="G482" s="2" t="s">
        <v>825</v>
      </c>
      <c r="H482" s="2">
        <v>2</v>
      </c>
      <c r="I482" s="2">
        <v>2</v>
      </c>
      <c r="J482" s="33">
        <f t="shared" si="8"/>
        <v>4</v>
      </c>
    </row>
    <row r="483" spans="4:10" ht="15.75">
      <c r="D483" s="38">
        <v>42017</v>
      </c>
      <c r="E483" s="2" t="s">
        <v>72</v>
      </c>
      <c r="F483" s="2" t="s">
        <v>826</v>
      </c>
      <c r="G483" s="2" t="s">
        <v>827</v>
      </c>
      <c r="H483" s="2">
        <v>0</v>
      </c>
      <c r="I483" s="2">
        <v>5</v>
      </c>
      <c r="J483" s="33">
        <f t="shared" si="8"/>
        <v>5</v>
      </c>
    </row>
    <row r="484" spans="4:10" ht="15.75">
      <c r="D484" s="38">
        <v>42015</v>
      </c>
      <c r="E484" s="2" t="s">
        <v>83</v>
      </c>
      <c r="F484" s="2" t="s">
        <v>828</v>
      </c>
      <c r="G484" s="2" t="s">
        <v>829</v>
      </c>
      <c r="H484" s="2">
        <v>0</v>
      </c>
      <c r="I484" s="2">
        <v>5</v>
      </c>
      <c r="J484" s="33">
        <f t="shared" si="8"/>
        <v>5</v>
      </c>
    </row>
    <row r="485" spans="4:10" ht="15.75">
      <c r="D485" s="38">
        <v>42015</v>
      </c>
      <c r="E485" s="2" t="s">
        <v>187</v>
      </c>
      <c r="F485" s="2" t="s">
        <v>356</v>
      </c>
      <c r="G485" s="2" t="s">
        <v>830</v>
      </c>
      <c r="H485" s="2">
        <v>1</v>
      </c>
      <c r="I485" s="2">
        <v>3</v>
      </c>
      <c r="J485" s="33">
        <f t="shared" si="8"/>
        <v>4</v>
      </c>
    </row>
    <row r="486" spans="4:10" ht="15.75">
      <c r="D486" s="38">
        <v>42015</v>
      </c>
      <c r="E486" s="2" t="s">
        <v>371</v>
      </c>
      <c r="F486" s="2" t="s">
        <v>831</v>
      </c>
      <c r="G486" s="2" t="s">
        <v>832</v>
      </c>
      <c r="H486" s="2">
        <v>2</v>
      </c>
      <c r="I486" s="2">
        <v>5</v>
      </c>
      <c r="J486" s="33">
        <f t="shared" si="8"/>
        <v>7</v>
      </c>
    </row>
    <row r="487" spans="4:10" ht="15.75">
      <c r="D487" s="38">
        <v>42014</v>
      </c>
      <c r="E487" s="2" t="s">
        <v>217</v>
      </c>
      <c r="F487" s="2" t="s">
        <v>293</v>
      </c>
      <c r="G487" s="2" t="s">
        <v>833</v>
      </c>
      <c r="H487" s="2">
        <v>2</v>
      </c>
      <c r="I487" s="2">
        <v>2</v>
      </c>
      <c r="J487" s="33">
        <f t="shared" si="8"/>
        <v>4</v>
      </c>
    </row>
    <row r="488" spans="4:10" ht="15.75">
      <c r="D488" s="38">
        <v>42013</v>
      </c>
      <c r="E488" s="2" t="s">
        <v>83</v>
      </c>
      <c r="F488" s="2" t="s">
        <v>834</v>
      </c>
      <c r="G488" s="2" t="s">
        <v>835</v>
      </c>
      <c r="H488" s="2">
        <v>4</v>
      </c>
      <c r="I488" s="2">
        <v>0</v>
      </c>
      <c r="J488" s="33">
        <f t="shared" si="8"/>
        <v>4</v>
      </c>
    </row>
    <row r="489" spans="4:10" ht="15.75">
      <c r="D489" s="38">
        <v>42012</v>
      </c>
      <c r="E489" s="2" t="s">
        <v>290</v>
      </c>
      <c r="F489" s="2" t="s">
        <v>114</v>
      </c>
      <c r="G489" s="2" t="s">
        <v>836</v>
      </c>
      <c r="H489" s="2">
        <v>1</v>
      </c>
      <c r="I489" s="2">
        <v>3</v>
      </c>
      <c r="J489" s="33">
        <f t="shared" si="8"/>
        <v>4</v>
      </c>
    </row>
    <row r="490" spans="4:10" ht="15.75">
      <c r="D490" s="38">
        <v>42011</v>
      </c>
      <c r="E490" s="2" t="s">
        <v>155</v>
      </c>
      <c r="F490" s="2" t="s">
        <v>602</v>
      </c>
      <c r="G490" s="2" t="s">
        <v>837</v>
      </c>
      <c r="H490" s="2">
        <v>1</v>
      </c>
      <c r="I490" s="2">
        <v>3</v>
      </c>
      <c r="J490" s="33">
        <f t="shared" si="8"/>
        <v>4</v>
      </c>
    </row>
    <row r="491" spans="4:10" ht="15.75">
      <c r="D491" s="38">
        <v>42010</v>
      </c>
      <c r="E491" s="2" t="s">
        <v>187</v>
      </c>
      <c r="F491" s="2" t="s">
        <v>188</v>
      </c>
      <c r="G491" s="2" t="s">
        <v>838</v>
      </c>
      <c r="H491" s="2">
        <v>1</v>
      </c>
      <c r="I491" s="2">
        <v>3</v>
      </c>
      <c r="J491" s="33">
        <f t="shared" si="8"/>
        <v>4</v>
      </c>
    </row>
    <row r="492" spans="4:10" ht="15.75">
      <c r="D492" s="38">
        <v>42008</v>
      </c>
      <c r="E492" s="2" t="s">
        <v>47</v>
      </c>
      <c r="F492" s="2" t="s">
        <v>604</v>
      </c>
      <c r="G492" s="2" t="s">
        <v>839</v>
      </c>
      <c r="H492" s="2">
        <v>3</v>
      </c>
      <c r="I492" s="2">
        <v>1</v>
      </c>
      <c r="J492" s="33">
        <f t="shared" si="8"/>
        <v>4</v>
      </c>
    </row>
    <row r="493" spans="4:10" ht="15.75">
      <c r="D493" s="38">
        <v>42008</v>
      </c>
      <c r="E493" s="2" t="s">
        <v>72</v>
      </c>
      <c r="F493" s="2" t="s">
        <v>73</v>
      </c>
      <c r="G493" s="2" t="s">
        <v>840</v>
      </c>
      <c r="H493" s="2">
        <v>2</v>
      </c>
      <c r="I493" s="2">
        <v>4</v>
      </c>
      <c r="J493" s="33">
        <f t="shared" si="8"/>
        <v>6</v>
      </c>
    </row>
    <row r="494" spans="4:10" ht="15.75">
      <c r="D494" s="38">
        <v>42006</v>
      </c>
      <c r="E494" s="2" t="s">
        <v>62</v>
      </c>
      <c r="F494" s="2" t="s">
        <v>378</v>
      </c>
      <c r="G494" s="2" t="s">
        <v>841</v>
      </c>
      <c r="H494" s="2">
        <v>1</v>
      </c>
      <c r="I494" s="2">
        <v>4</v>
      </c>
      <c r="J494" s="33">
        <f t="shared" si="8"/>
        <v>5</v>
      </c>
    </row>
    <row r="495" spans="4:10" ht="15.75">
      <c r="D495" s="38">
        <v>42005</v>
      </c>
      <c r="E495" s="2" t="s">
        <v>155</v>
      </c>
      <c r="F495" s="2" t="s">
        <v>259</v>
      </c>
      <c r="G495" s="2" t="s">
        <v>842</v>
      </c>
      <c r="H495" s="2">
        <v>0</v>
      </c>
      <c r="I495" s="2">
        <v>5</v>
      </c>
      <c r="J495" s="33">
        <f t="shared" si="8"/>
        <v>5</v>
      </c>
    </row>
    <row r="496" spans="4:10" ht="15.75">
      <c r="D496" s="38">
        <v>42004</v>
      </c>
      <c r="E496" s="2" t="s">
        <v>83</v>
      </c>
      <c r="F496" s="2" t="s">
        <v>249</v>
      </c>
      <c r="G496" s="2" t="s">
        <v>843</v>
      </c>
      <c r="H496" s="2">
        <v>1</v>
      </c>
      <c r="I496" s="2">
        <v>3</v>
      </c>
      <c r="J496" s="33">
        <f t="shared" si="8"/>
        <v>4</v>
      </c>
    </row>
    <row r="497" spans="4:10" ht="15.75">
      <c r="D497" s="38">
        <v>42002</v>
      </c>
      <c r="E497" s="2" t="s">
        <v>152</v>
      </c>
      <c r="F497" s="2" t="s">
        <v>153</v>
      </c>
      <c r="G497" s="2" t="s">
        <v>844</v>
      </c>
      <c r="H497" s="2">
        <v>0</v>
      </c>
      <c r="I497" s="2">
        <v>4</v>
      </c>
      <c r="J497" s="33">
        <f t="shared" si="8"/>
        <v>4</v>
      </c>
    </row>
    <row r="498" spans="4:10" ht="15.75">
      <c r="D498" s="38">
        <v>42000</v>
      </c>
      <c r="E498" s="2" t="s">
        <v>83</v>
      </c>
      <c r="F498" s="2" t="s">
        <v>249</v>
      </c>
      <c r="G498" s="2" t="s">
        <v>845</v>
      </c>
      <c r="H498" s="2">
        <v>1</v>
      </c>
      <c r="I498" s="2">
        <v>3</v>
      </c>
      <c r="J498" s="33">
        <f t="shared" si="8"/>
        <v>4</v>
      </c>
    </row>
    <row r="499" spans="4:10" ht="15.75">
      <c r="D499" s="38">
        <v>42000</v>
      </c>
      <c r="E499" s="2" t="s">
        <v>83</v>
      </c>
      <c r="F499" s="2" t="s">
        <v>135</v>
      </c>
      <c r="G499" s="2" t="s">
        <v>846</v>
      </c>
      <c r="H499" s="2">
        <v>0</v>
      </c>
      <c r="I499" s="2">
        <v>4</v>
      </c>
      <c r="J499" s="33">
        <f t="shared" si="8"/>
        <v>4</v>
      </c>
    </row>
    <row r="500" spans="4:10" ht="15.75">
      <c r="D500" s="38">
        <v>41999</v>
      </c>
      <c r="E500" s="2" t="s">
        <v>50</v>
      </c>
      <c r="F500" s="2" t="s">
        <v>847</v>
      </c>
      <c r="G500" s="2" t="s">
        <v>848</v>
      </c>
      <c r="H500" s="2">
        <v>1</v>
      </c>
      <c r="I500" s="2">
        <v>3</v>
      </c>
      <c r="J500" s="33">
        <f t="shared" si="8"/>
        <v>4</v>
      </c>
    </row>
    <row r="501" spans="4:10" ht="15.75">
      <c r="D501" s="38">
        <v>41997</v>
      </c>
      <c r="E501" s="2" t="s">
        <v>197</v>
      </c>
      <c r="F501" s="2" t="s">
        <v>562</v>
      </c>
      <c r="G501" s="2" t="s">
        <v>849</v>
      </c>
      <c r="H501" s="2">
        <v>1</v>
      </c>
      <c r="I501" s="2">
        <v>3</v>
      </c>
      <c r="J501" s="33">
        <f t="shared" si="8"/>
        <v>4</v>
      </c>
    </row>
    <row r="502" spans="4:10" ht="15.75">
      <c r="D502" s="38">
        <v>41996</v>
      </c>
      <c r="E502" s="2" t="s">
        <v>69</v>
      </c>
      <c r="F502" s="2" t="s">
        <v>850</v>
      </c>
      <c r="G502" s="2" t="s">
        <v>851</v>
      </c>
      <c r="H502" s="2">
        <v>1</v>
      </c>
      <c r="I502" s="2">
        <v>3</v>
      </c>
      <c r="J502" s="33">
        <f t="shared" si="8"/>
        <v>4</v>
      </c>
    </row>
    <row r="503" spans="4:10" ht="15.75">
      <c r="D503" s="38">
        <v>41995</v>
      </c>
      <c r="E503" s="2" t="s">
        <v>50</v>
      </c>
      <c r="F503" s="2" t="s">
        <v>51</v>
      </c>
      <c r="G503" s="2" t="s">
        <v>852</v>
      </c>
      <c r="H503" s="2">
        <v>0</v>
      </c>
      <c r="I503" s="2">
        <v>5</v>
      </c>
      <c r="J503" s="33">
        <f t="shared" si="8"/>
        <v>5</v>
      </c>
    </row>
    <row r="504" spans="4:10" ht="15.75">
      <c r="D504" s="38">
        <v>41995</v>
      </c>
      <c r="E504" s="2" t="s">
        <v>184</v>
      </c>
      <c r="F504" s="2" t="s">
        <v>185</v>
      </c>
      <c r="G504" s="2" t="s">
        <v>853</v>
      </c>
      <c r="H504" s="2">
        <v>1</v>
      </c>
      <c r="I504" s="2">
        <v>3</v>
      </c>
      <c r="J504" s="33">
        <f t="shared" si="8"/>
        <v>4</v>
      </c>
    </row>
    <row r="505" spans="4:10" ht="15.75">
      <c r="D505" s="38">
        <v>41995</v>
      </c>
      <c r="E505" s="2" t="s">
        <v>88</v>
      </c>
      <c r="F505" s="2" t="s">
        <v>101</v>
      </c>
      <c r="G505" s="2" t="s">
        <v>854</v>
      </c>
      <c r="H505" s="2">
        <v>3</v>
      </c>
      <c r="I505" s="2">
        <v>2</v>
      </c>
      <c r="J505" s="33">
        <f t="shared" si="8"/>
        <v>5</v>
      </c>
    </row>
    <row r="506" spans="4:10" ht="15.75">
      <c r="D506" s="38">
        <v>41994</v>
      </c>
      <c r="E506" s="2" t="s">
        <v>187</v>
      </c>
      <c r="F506" s="2" t="s">
        <v>855</v>
      </c>
      <c r="G506" s="2" t="s">
        <v>856</v>
      </c>
      <c r="H506" s="2">
        <v>2</v>
      </c>
      <c r="I506" s="2">
        <v>2</v>
      </c>
      <c r="J506" s="33">
        <f t="shared" si="8"/>
        <v>4</v>
      </c>
    </row>
    <row r="507" spans="4:10" ht="15.75">
      <c r="D507" s="38">
        <v>41994</v>
      </c>
      <c r="E507" s="2" t="s">
        <v>50</v>
      </c>
      <c r="F507" s="2" t="s">
        <v>446</v>
      </c>
      <c r="G507" s="2" t="s">
        <v>857</v>
      </c>
      <c r="H507" s="2">
        <v>1</v>
      </c>
      <c r="I507" s="2">
        <v>8</v>
      </c>
      <c r="J507" s="33">
        <f t="shared" si="8"/>
        <v>9</v>
      </c>
    </row>
    <row r="508" spans="4:10" ht="15.75">
      <c r="D508" s="38">
        <v>41994</v>
      </c>
      <c r="E508" s="2" t="s">
        <v>202</v>
      </c>
      <c r="F508" s="2" t="s">
        <v>858</v>
      </c>
      <c r="G508" s="2" t="s">
        <v>859</v>
      </c>
      <c r="H508" s="2">
        <v>1</v>
      </c>
      <c r="I508" s="2">
        <v>4</v>
      </c>
      <c r="J508" s="33">
        <f t="shared" si="8"/>
        <v>5</v>
      </c>
    </row>
    <row r="509" spans="4:10" ht="15.75">
      <c r="D509" s="38">
        <v>41993</v>
      </c>
      <c r="E509" s="2" t="s">
        <v>50</v>
      </c>
      <c r="F509" s="2" t="s">
        <v>572</v>
      </c>
      <c r="G509" s="2" t="s">
        <v>860</v>
      </c>
      <c r="H509" s="2">
        <v>4</v>
      </c>
      <c r="I509" s="2">
        <v>0</v>
      </c>
      <c r="J509" s="33">
        <f t="shared" si="8"/>
        <v>4</v>
      </c>
    </row>
    <row r="510" spans="4:10" ht="15.75">
      <c r="D510" s="38">
        <v>41989</v>
      </c>
      <c r="E510" s="2" t="s">
        <v>66</v>
      </c>
      <c r="F510" s="2" t="s">
        <v>861</v>
      </c>
      <c r="G510" s="2" t="s">
        <v>862</v>
      </c>
      <c r="H510" s="2">
        <v>0</v>
      </c>
      <c r="I510" s="2">
        <v>4</v>
      </c>
      <c r="J510" s="33">
        <f t="shared" si="8"/>
        <v>4</v>
      </c>
    </row>
    <row r="511" spans="4:10" ht="15.75">
      <c r="D511" s="38">
        <v>41987</v>
      </c>
      <c r="E511" s="2" t="s">
        <v>187</v>
      </c>
      <c r="F511" s="2" t="s">
        <v>188</v>
      </c>
      <c r="G511" s="2" t="s">
        <v>863</v>
      </c>
      <c r="H511" s="2">
        <v>1</v>
      </c>
      <c r="I511" s="2">
        <v>4</v>
      </c>
      <c r="J511" s="33">
        <f t="shared" si="8"/>
        <v>5</v>
      </c>
    </row>
    <row r="512" spans="4:10" ht="15.75">
      <c r="D512" s="38">
        <v>41986</v>
      </c>
      <c r="E512" s="2" t="s">
        <v>187</v>
      </c>
      <c r="F512" s="2" t="s">
        <v>316</v>
      </c>
      <c r="G512" s="2" t="s">
        <v>864</v>
      </c>
      <c r="H512" s="2">
        <v>0</v>
      </c>
      <c r="I512" s="2">
        <v>5</v>
      </c>
      <c r="J512" s="33">
        <f t="shared" si="8"/>
        <v>5</v>
      </c>
    </row>
    <row r="513" spans="4:10" ht="15.75">
      <c r="D513" s="38">
        <v>41985</v>
      </c>
      <c r="E513" s="2" t="s">
        <v>62</v>
      </c>
      <c r="F513" s="2" t="s">
        <v>865</v>
      </c>
      <c r="G513" s="2" t="s">
        <v>866</v>
      </c>
      <c r="H513" s="2">
        <v>3</v>
      </c>
      <c r="I513" s="2">
        <v>3</v>
      </c>
      <c r="J513" s="33">
        <f t="shared" si="8"/>
        <v>6</v>
      </c>
    </row>
    <row r="514" spans="4:10" ht="15.75">
      <c r="D514" s="38">
        <v>41985</v>
      </c>
      <c r="E514" s="2" t="s">
        <v>274</v>
      </c>
      <c r="F514" s="2" t="s">
        <v>275</v>
      </c>
      <c r="G514" s="2" t="s">
        <v>867</v>
      </c>
      <c r="H514" s="2">
        <v>0</v>
      </c>
      <c r="I514" s="2">
        <v>4</v>
      </c>
      <c r="J514" s="33">
        <f t="shared" si="8"/>
        <v>4</v>
      </c>
    </row>
    <row r="515" spans="4:10" ht="15.75">
      <c r="D515" s="38">
        <v>41980</v>
      </c>
      <c r="E515" s="2" t="s">
        <v>160</v>
      </c>
      <c r="F515" s="2" t="s">
        <v>725</v>
      </c>
      <c r="G515" s="2" t="s">
        <v>868</v>
      </c>
      <c r="H515" s="2">
        <v>0</v>
      </c>
      <c r="I515" s="2">
        <v>4</v>
      </c>
      <c r="J515" s="33">
        <f t="shared" si="8"/>
        <v>4</v>
      </c>
    </row>
    <row r="516" spans="4:10" ht="15.75">
      <c r="D516" s="38">
        <v>41975</v>
      </c>
      <c r="E516" s="2" t="s">
        <v>197</v>
      </c>
      <c r="F516" s="2" t="s">
        <v>562</v>
      </c>
      <c r="G516" s="2" t="s">
        <v>869</v>
      </c>
      <c r="H516" s="2">
        <v>1</v>
      </c>
      <c r="I516" s="2">
        <v>5</v>
      </c>
      <c r="J516" s="33">
        <f t="shared" si="8"/>
        <v>6</v>
      </c>
    </row>
    <row r="517" spans="4:10" ht="15.75">
      <c r="D517" s="38">
        <v>41975</v>
      </c>
      <c r="E517" s="2" t="s">
        <v>72</v>
      </c>
      <c r="F517" s="2" t="s">
        <v>870</v>
      </c>
      <c r="G517" s="2" t="s">
        <v>871</v>
      </c>
      <c r="H517" s="2">
        <v>0</v>
      </c>
      <c r="I517" s="2">
        <v>5</v>
      </c>
      <c r="J517" s="33">
        <f t="shared" si="8"/>
        <v>5</v>
      </c>
    </row>
    <row r="518" spans="4:10" ht="15.75">
      <c r="D518" s="38">
        <v>41973</v>
      </c>
      <c r="E518" s="2" t="s">
        <v>88</v>
      </c>
      <c r="F518" s="2" t="s">
        <v>89</v>
      </c>
      <c r="G518" s="2" t="s">
        <v>872</v>
      </c>
      <c r="H518" s="2">
        <v>0</v>
      </c>
      <c r="I518" s="2">
        <v>4</v>
      </c>
      <c r="J518" s="33">
        <f t="shared" si="8"/>
        <v>4</v>
      </c>
    </row>
    <row r="519" spans="4:10" ht="15.75">
      <c r="D519" s="38">
        <v>41973</v>
      </c>
      <c r="E519" s="2" t="s">
        <v>155</v>
      </c>
      <c r="F519" s="2" t="s">
        <v>602</v>
      </c>
      <c r="G519" s="2" t="s">
        <v>873</v>
      </c>
      <c r="H519" s="2">
        <v>0</v>
      </c>
      <c r="I519" s="2">
        <v>5</v>
      </c>
      <c r="J519" s="33">
        <f t="shared" si="8"/>
        <v>5</v>
      </c>
    </row>
    <row r="520" spans="4:10" ht="15.75">
      <c r="D520" s="38">
        <v>41972</v>
      </c>
      <c r="E520" s="2" t="s">
        <v>62</v>
      </c>
      <c r="F520" s="2" t="s">
        <v>169</v>
      </c>
      <c r="G520" s="2" t="s">
        <v>874</v>
      </c>
      <c r="H520" s="2">
        <v>3</v>
      </c>
      <c r="I520" s="2">
        <v>2</v>
      </c>
      <c r="J520" s="33">
        <f t="shared" si="8"/>
        <v>5</v>
      </c>
    </row>
    <row r="521" spans="4:10" ht="15.75">
      <c r="D521" s="38">
        <v>41972</v>
      </c>
      <c r="E521" s="2" t="s">
        <v>66</v>
      </c>
      <c r="F521" s="2" t="s">
        <v>149</v>
      </c>
      <c r="G521" s="2" t="s">
        <v>875</v>
      </c>
      <c r="H521" s="2">
        <v>1</v>
      </c>
      <c r="I521" s="2">
        <v>3</v>
      </c>
      <c r="J521" s="33">
        <f t="shared" si="8"/>
        <v>4</v>
      </c>
    </row>
    <row r="522" spans="4:10" ht="15.75">
      <c r="D522" s="38">
        <v>41971</v>
      </c>
      <c r="E522" s="2" t="s">
        <v>155</v>
      </c>
      <c r="F522" s="2" t="s">
        <v>259</v>
      </c>
      <c r="G522" s="2" t="s">
        <v>876</v>
      </c>
      <c r="H522" s="2">
        <v>0</v>
      </c>
      <c r="I522" s="2">
        <v>4</v>
      </c>
      <c r="J522" s="33">
        <f t="shared" si="8"/>
        <v>4</v>
      </c>
    </row>
    <row r="523" spans="4:10" ht="15.75">
      <c r="D523" s="38">
        <v>41970</v>
      </c>
      <c r="E523" s="2" t="s">
        <v>47</v>
      </c>
      <c r="F523" s="2" t="s">
        <v>877</v>
      </c>
      <c r="G523" s="2" t="s">
        <v>878</v>
      </c>
      <c r="H523" s="2">
        <v>2</v>
      </c>
      <c r="I523" s="2">
        <v>3</v>
      </c>
      <c r="J523" s="33">
        <f t="shared" si="8"/>
        <v>5</v>
      </c>
    </row>
    <row r="524" spans="4:10" ht="15.75">
      <c r="D524" s="38">
        <v>41969</v>
      </c>
      <c r="E524" s="2" t="s">
        <v>83</v>
      </c>
      <c r="F524" s="2" t="s">
        <v>834</v>
      </c>
      <c r="G524" s="2" t="s">
        <v>879</v>
      </c>
      <c r="H524" s="2">
        <v>0</v>
      </c>
      <c r="I524" s="2">
        <v>6</v>
      </c>
      <c r="J524" s="33">
        <f t="shared" si="8"/>
        <v>6</v>
      </c>
    </row>
    <row r="525" spans="4:10" ht="15.75">
      <c r="D525" s="38">
        <v>41966</v>
      </c>
      <c r="E525" s="2" t="s">
        <v>209</v>
      </c>
      <c r="F525" s="2" t="s">
        <v>128</v>
      </c>
      <c r="G525" s="2" t="s">
        <v>880</v>
      </c>
      <c r="H525" s="2">
        <v>1</v>
      </c>
      <c r="I525" s="2">
        <v>4</v>
      </c>
      <c r="J525" s="33">
        <f t="shared" si="8"/>
        <v>5</v>
      </c>
    </row>
    <row r="526" spans="4:10" ht="15.75">
      <c r="D526" s="38">
        <v>41966</v>
      </c>
      <c r="E526" s="2" t="s">
        <v>72</v>
      </c>
      <c r="F526" s="2" t="s">
        <v>881</v>
      </c>
      <c r="G526" s="2" t="s">
        <v>882</v>
      </c>
      <c r="H526" s="2">
        <v>0</v>
      </c>
      <c r="I526" s="2">
        <v>4</v>
      </c>
      <c r="J526" s="33">
        <f t="shared" si="8"/>
        <v>4</v>
      </c>
    </row>
    <row r="527" spans="4:10" ht="15.75">
      <c r="D527" s="38">
        <v>41965</v>
      </c>
      <c r="E527" s="2" t="s">
        <v>226</v>
      </c>
      <c r="F527" s="2" t="s">
        <v>609</v>
      </c>
      <c r="G527" s="2" t="s">
        <v>883</v>
      </c>
      <c r="H527" s="2">
        <v>4</v>
      </c>
      <c r="I527" s="2">
        <v>1</v>
      </c>
      <c r="J527" s="33">
        <f t="shared" si="8"/>
        <v>5</v>
      </c>
    </row>
    <row r="528" spans="4:10" ht="15.75">
      <c r="D528" s="38">
        <v>41965</v>
      </c>
      <c r="E528" s="2" t="s">
        <v>226</v>
      </c>
      <c r="F528" s="2" t="s">
        <v>884</v>
      </c>
      <c r="G528" s="2" t="s">
        <v>885</v>
      </c>
      <c r="H528" s="2">
        <v>1</v>
      </c>
      <c r="I528" s="2">
        <v>3</v>
      </c>
      <c r="J528" s="33">
        <f t="shared" si="8"/>
        <v>4</v>
      </c>
    </row>
    <row r="529" spans="4:10" ht="15.75">
      <c r="D529" s="38">
        <v>41965</v>
      </c>
      <c r="E529" s="2" t="s">
        <v>489</v>
      </c>
      <c r="F529" s="2" t="s">
        <v>886</v>
      </c>
      <c r="G529" s="2" t="s">
        <v>887</v>
      </c>
      <c r="H529" s="2">
        <v>4</v>
      </c>
      <c r="I529" s="2">
        <v>1</v>
      </c>
      <c r="J529" s="33">
        <f t="shared" si="8"/>
        <v>5</v>
      </c>
    </row>
    <row r="530" spans="4:10" ht="15.75">
      <c r="D530" s="38">
        <v>41964</v>
      </c>
      <c r="E530" s="2" t="s">
        <v>236</v>
      </c>
      <c r="F530" s="2" t="s">
        <v>412</v>
      </c>
      <c r="G530" s="2" t="s">
        <v>888</v>
      </c>
      <c r="H530" s="2">
        <v>0</v>
      </c>
      <c r="I530" s="2">
        <v>6</v>
      </c>
      <c r="J530" s="33">
        <f t="shared" si="8"/>
        <v>6</v>
      </c>
    </row>
    <row r="531" spans="4:10" ht="15.75">
      <c r="D531" s="38">
        <v>41962</v>
      </c>
      <c r="E531" s="2" t="s">
        <v>50</v>
      </c>
      <c r="F531" s="2" t="s">
        <v>51</v>
      </c>
      <c r="G531" s="2" t="s">
        <v>889</v>
      </c>
      <c r="H531" s="2">
        <v>1</v>
      </c>
      <c r="I531" s="2">
        <v>3</v>
      </c>
      <c r="J531" s="33">
        <f t="shared" si="8"/>
        <v>4</v>
      </c>
    </row>
    <row r="532" spans="4:10" ht="15.75">
      <c r="D532" s="38">
        <v>41961</v>
      </c>
      <c r="E532" s="2" t="s">
        <v>220</v>
      </c>
      <c r="F532" s="2" t="s">
        <v>890</v>
      </c>
      <c r="G532" s="2" t="s">
        <v>891</v>
      </c>
      <c r="H532" s="2">
        <v>0</v>
      </c>
      <c r="I532" s="2">
        <v>4</v>
      </c>
      <c r="J532" s="33">
        <f t="shared" si="8"/>
        <v>4</v>
      </c>
    </row>
    <row r="533" spans="4:10" ht="15.75">
      <c r="D533" s="38">
        <v>41959</v>
      </c>
      <c r="E533" s="2" t="s">
        <v>226</v>
      </c>
      <c r="F533" s="2" t="s">
        <v>892</v>
      </c>
      <c r="G533" s="2" t="s">
        <v>893</v>
      </c>
      <c r="H533" s="2">
        <v>1</v>
      </c>
      <c r="I533" s="2">
        <v>4</v>
      </c>
      <c r="J533" s="33">
        <f t="shared" si="8"/>
        <v>5</v>
      </c>
    </row>
    <row r="534" spans="4:10" ht="15.75">
      <c r="D534" s="38">
        <v>41959</v>
      </c>
      <c r="E534" s="2" t="s">
        <v>47</v>
      </c>
      <c r="F534" s="2" t="s">
        <v>894</v>
      </c>
      <c r="G534" s="2" t="s">
        <v>895</v>
      </c>
      <c r="H534" s="2">
        <v>0</v>
      </c>
      <c r="I534" s="2">
        <v>6</v>
      </c>
      <c r="J534" s="33">
        <f t="shared" si="8"/>
        <v>6</v>
      </c>
    </row>
    <row r="535" spans="4:10" ht="15.75">
      <c r="D535" s="38">
        <v>41958</v>
      </c>
      <c r="E535" s="2" t="s">
        <v>187</v>
      </c>
      <c r="F535" s="2" t="s">
        <v>188</v>
      </c>
      <c r="G535" s="2" t="s">
        <v>896</v>
      </c>
      <c r="H535" s="2">
        <v>1</v>
      </c>
      <c r="I535" s="2">
        <v>3</v>
      </c>
      <c r="J535" s="33">
        <f t="shared" si="8"/>
        <v>4</v>
      </c>
    </row>
    <row r="536" spans="4:10" ht="15.75">
      <c r="D536" s="38">
        <v>41958</v>
      </c>
      <c r="E536" s="2" t="s">
        <v>197</v>
      </c>
      <c r="F536" s="2" t="s">
        <v>884</v>
      </c>
      <c r="G536" s="2" t="s">
        <v>897</v>
      </c>
      <c r="H536" s="2">
        <v>4</v>
      </c>
      <c r="I536" s="2">
        <v>0</v>
      </c>
      <c r="J536" s="33">
        <f t="shared" si="8"/>
        <v>4</v>
      </c>
    </row>
    <row r="537" spans="4:10" ht="15.75">
      <c r="D537" s="38">
        <v>41951</v>
      </c>
      <c r="E537" s="2" t="s">
        <v>83</v>
      </c>
      <c r="F537" s="2" t="s">
        <v>898</v>
      </c>
      <c r="G537" s="2" t="s">
        <v>899</v>
      </c>
      <c r="H537" s="2">
        <v>0</v>
      </c>
      <c r="I537" s="2">
        <v>5</v>
      </c>
      <c r="J537" s="33">
        <f t="shared" ref="J537:J600" si="9">SUM(H537,I537)</f>
        <v>5</v>
      </c>
    </row>
    <row r="538" spans="4:10" ht="15.75">
      <c r="D538" s="38">
        <v>41950</v>
      </c>
      <c r="E538" s="2" t="s">
        <v>83</v>
      </c>
      <c r="F538" s="2" t="s">
        <v>287</v>
      </c>
      <c r="G538" s="2" t="s">
        <v>900</v>
      </c>
      <c r="H538" s="2">
        <v>0</v>
      </c>
      <c r="I538" s="2">
        <v>4</v>
      </c>
      <c r="J538" s="33">
        <f t="shared" si="9"/>
        <v>4</v>
      </c>
    </row>
    <row r="539" spans="4:10" ht="15.75">
      <c r="D539" s="38">
        <v>41950</v>
      </c>
      <c r="E539" s="2" t="s">
        <v>83</v>
      </c>
      <c r="F539" s="2" t="s">
        <v>249</v>
      </c>
      <c r="G539" s="2" t="s">
        <v>901</v>
      </c>
      <c r="H539" s="2">
        <v>0</v>
      </c>
      <c r="I539" s="2">
        <v>4</v>
      </c>
      <c r="J539" s="33">
        <f t="shared" si="9"/>
        <v>4</v>
      </c>
    </row>
    <row r="540" spans="4:10" ht="15.75">
      <c r="D540" s="38">
        <v>41948</v>
      </c>
      <c r="E540" s="2" t="s">
        <v>83</v>
      </c>
      <c r="F540" s="2" t="s">
        <v>834</v>
      </c>
      <c r="G540" s="2" t="s">
        <v>902</v>
      </c>
      <c r="H540" s="2">
        <v>0</v>
      </c>
      <c r="I540" s="2">
        <v>4</v>
      </c>
      <c r="J540" s="33">
        <f t="shared" si="9"/>
        <v>4</v>
      </c>
    </row>
    <row r="541" spans="4:10" ht="15.75">
      <c r="D541" s="38">
        <v>41941</v>
      </c>
      <c r="E541" s="2" t="s">
        <v>155</v>
      </c>
      <c r="F541" s="2" t="s">
        <v>259</v>
      </c>
      <c r="G541" s="2" t="s">
        <v>903</v>
      </c>
      <c r="H541" s="2">
        <v>0</v>
      </c>
      <c r="I541" s="2">
        <v>5</v>
      </c>
      <c r="J541" s="33">
        <f t="shared" si="9"/>
        <v>5</v>
      </c>
    </row>
    <row r="542" spans="4:10" ht="15.75">
      <c r="D542" s="38">
        <v>41938</v>
      </c>
      <c r="E542" s="2" t="s">
        <v>69</v>
      </c>
      <c r="F542" s="2" t="s">
        <v>904</v>
      </c>
      <c r="G542" s="2" t="s">
        <v>905</v>
      </c>
      <c r="H542" s="2">
        <v>4</v>
      </c>
      <c r="I542" s="2">
        <v>0</v>
      </c>
      <c r="J542" s="33">
        <f t="shared" si="9"/>
        <v>4</v>
      </c>
    </row>
    <row r="543" spans="4:10" ht="15.75">
      <c r="D543" s="38">
        <v>41936</v>
      </c>
      <c r="E543" s="2" t="s">
        <v>83</v>
      </c>
      <c r="F543" s="2" t="s">
        <v>135</v>
      </c>
      <c r="G543" s="2" t="s">
        <v>906</v>
      </c>
      <c r="H543" s="2">
        <v>2</v>
      </c>
      <c r="I543" s="2">
        <v>3</v>
      </c>
      <c r="J543" s="33">
        <f t="shared" si="9"/>
        <v>5</v>
      </c>
    </row>
    <row r="544" spans="4:10" ht="15.75">
      <c r="D544" s="38">
        <v>41936</v>
      </c>
      <c r="E544" s="2" t="s">
        <v>59</v>
      </c>
      <c r="F544" s="2" t="s">
        <v>907</v>
      </c>
      <c r="G544" s="2" t="s">
        <v>908</v>
      </c>
      <c r="H544" s="2">
        <v>5</v>
      </c>
      <c r="I544" s="2">
        <v>1</v>
      </c>
      <c r="J544" s="33">
        <f t="shared" si="9"/>
        <v>6</v>
      </c>
    </row>
    <row r="545" spans="4:10" ht="15.75">
      <c r="D545" s="38">
        <v>41930</v>
      </c>
      <c r="E545" s="2" t="s">
        <v>88</v>
      </c>
      <c r="F545" s="2" t="s">
        <v>909</v>
      </c>
      <c r="G545" s="2" t="s">
        <v>910</v>
      </c>
      <c r="H545" s="2">
        <v>0</v>
      </c>
      <c r="I545" s="2">
        <v>4</v>
      </c>
      <c r="J545" s="33">
        <f t="shared" si="9"/>
        <v>4</v>
      </c>
    </row>
    <row r="546" spans="4:10" ht="15.75">
      <c r="D546" s="38">
        <v>41930</v>
      </c>
      <c r="E546" s="2" t="s">
        <v>88</v>
      </c>
      <c r="F546" s="2" t="s">
        <v>89</v>
      </c>
      <c r="G546" s="2" t="s">
        <v>911</v>
      </c>
      <c r="H546" s="2">
        <v>0</v>
      </c>
      <c r="I546" s="2">
        <v>4</v>
      </c>
      <c r="J546" s="33">
        <f t="shared" si="9"/>
        <v>4</v>
      </c>
    </row>
    <row r="547" spans="4:10" ht="15.75">
      <c r="D547" s="38">
        <v>41930</v>
      </c>
      <c r="E547" s="2" t="s">
        <v>162</v>
      </c>
      <c r="F547" s="2" t="s">
        <v>912</v>
      </c>
      <c r="G547" s="2" t="s">
        <v>913</v>
      </c>
      <c r="H547" s="2">
        <v>1</v>
      </c>
      <c r="I547" s="2">
        <v>3</v>
      </c>
      <c r="J547" s="33">
        <f t="shared" si="9"/>
        <v>4</v>
      </c>
    </row>
    <row r="548" spans="4:10" ht="15.75">
      <c r="D548" s="38">
        <v>41928</v>
      </c>
      <c r="E548" s="2" t="s">
        <v>184</v>
      </c>
      <c r="F548" s="2" t="s">
        <v>185</v>
      </c>
      <c r="G548" s="2" t="s">
        <v>914</v>
      </c>
      <c r="H548" s="2">
        <v>1</v>
      </c>
      <c r="I548" s="2">
        <v>3</v>
      </c>
      <c r="J548" s="33">
        <f t="shared" si="9"/>
        <v>4</v>
      </c>
    </row>
    <row r="549" spans="4:10" ht="15.75">
      <c r="D549" s="38">
        <v>41926</v>
      </c>
      <c r="E549" s="2" t="s">
        <v>62</v>
      </c>
      <c r="F549" s="2" t="s">
        <v>915</v>
      </c>
      <c r="G549" s="2" t="s">
        <v>916</v>
      </c>
      <c r="H549" s="2">
        <v>3</v>
      </c>
      <c r="I549" s="2">
        <v>2</v>
      </c>
      <c r="J549" s="33">
        <f t="shared" si="9"/>
        <v>5</v>
      </c>
    </row>
    <row r="550" spans="4:10" ht="15.75">
      <c r="D550" s="38">
        <v>41925</v>
      </c>
      <c r="E550" s="2" t="s">
        <v>62</v>
      </c>
      <c r="F550" s="2" t="s">
        <v>169</v>
      </c>
      <c r="G550" s="2" t="s">
        <v>917</v>
      </c>
      <c r="H550" s="2">
        <v>0</v>
      </c>
      <c r="I550" s="2">
        <v>4</v>
      </c>
      <c r="J550" s="33">
        <f t="shared" si="9"/>
        <v>4</v>
      </c>
    </row>
    <row r="551" spans="4:10" ht="15.75">
      <c r="D551" s="38">
        <v>41924</v>
      </c>
      <c r="E551" s="2" t="s">
        <v>83</v>
      </c>
      <c r="F551" s="2" t="s">
        <v>96</v>
      </c>
      <c r="G551" s="2" t="s">
        <v>918</v>
      </c>
      <c r="H551" s="2">
        <v>3</v>
      </c>
      <c r="I551" s="2">
        <v>1</v>
      </c>
      <c r="J551" s="33">
        <f t="shared" si="9"/>
        <v>4</v>
      </c>
    </row>
    <row r="552" spans="4:10" ht="15.75">
      <c r="D552" s="38">
        <v>41924</v>
      </c>
      <c r="E552" s="2" t="s">
        <v>62</v>
      </c>
      <c r="F552" s="2" t="s">
        <v>169</v>
      </c>
      <c r="G552" s="2" t="s">
        <v>919</v>
      </c>
      <c r="H552" s="2">
        <v>1</v>
      </c>
      <c r="I552" s="2">
        <v>3</v>
      </c>
      <c r="J552" s="33">
        <f t="shared" si="9"/>
        <v>4</v>
      </c>
    </row>
    <row r="553" spans="4:10" ht="15.75">
      <c r="D553" s="38">
        <v>41923</v>
      </c>
      <c r="E553" s="2" t="s">
        <v>88</v>
      </c>
      <c r="F553" s="2" t="s">
        <v>920</v>
      </c>
      <c r="G553" s="2" t="s">
        <v>921</v>
      </c>
      <c r="H553" s="2">
        <v>0</v>
      </c>
      <c r="I553" s="2">
        <v>5</v>
      </c>
      <c r="J553" s="33">
        <f t="shared" si="9"/>
        <v>5</v>
      </c>
    </row>
    <row r="554" spans="4:10" ht="15.75">
      <c r="D554" s="38">
        <v>41920</v>
      </c>
      <c r="E554" s="2" t="s">
        <v>62</v>
      </c>
      <c r="F554" s="2" t="s">
        <v>169</v>
      </c>
      <c r="G554" s="2" t="s">
        <v>922</v>
      </c>
      <c r="H554" s="2">
        <v>0</v>
      </c>
      <c r="I554" s="2">
        <v>4</v>
      </c>
      <c r="J554" s="33">
        <f t="shared" si="9"/>
        <v>4</v>
      </c>
    </row>
    <row r="555" spans="4:10" ht="15.75">
      <c r="D555" s="38">
        <v>41920</v>
      </c>
      <c r="E555" s="2" t="s">
        <v>88</v>
      </c>
      <c r="F555" s="2" t="s">
        <v>923</v>
      </c>
      <c r="G555" s="2" t="s">
        <v>924</v>
      </c>
      <c r="H555" s="2">
        <v>4</v>
      </c>
      <c r="I555" s="2">
        <v>0</v>
      </c>
      <c r="J555" s="33">
        <f t="shared" si="9"/>
        <v>4</v>
      </c>
    </row>
    <row r="556" spans="4:10" ht="15.75">
      <c r="D556" s="38">
        <v>41917</v>
      </c>
      <c r="E556" s="2" t="s">
        <v>187</v>
      </c>
      <c r="F556" s="2" t="s">
        <v>363</v>
      </c>
      <c r="G556" s="2" t="s">
        <v>925</v>
      </c>
      <c r="H556" s="2">
        <v>3</v>
      </c>
      <c r="I556" s="2">
        <v>1</v>
      </c>
      <c r="J556" s="33">
        <f t="shared" si="9"/>
        <v>4</v>
      </c>
    </row>
    <row r="557" spans="4:10" ht="15.75">
      <c r="D557" s="38">
        <v>41917</v>
      </c>
      <c r="E557" s="2" t="s">
        <v>184</v>
      </c>
      <c r="F557" s="2" t="s">
        <v>185</v>
      </c>
      <c r="G557" s="2" t="s">
        <v>926</v>
      </c>
      <c r="H557" s="2">
        <v>1</v>
      </c>
      <c r="I557" s="2">
        <v>5</v>
      </c>
      <c r="J557" s="33">
        <f t="shared" si="9"/>
        <v>6</v>
      </c>
    </row>
    <row r="558" spans="4:10" ht="15.75">
      <c r="D558" s="38">
        <v>41916</v>
      </c>
      <c r="E558" s="2" t="s">
        <v>83</v>
      </c>
      <c r="F558" s="2" t="s">
        <v>898</v>
      </c>
      <c r="G558" s="2" t="s">
        <v>927</v>
      </c>
      <c r="H558" s="2">
        <v>0</v>
      </c>
      <c r="I558" s="2">
        <v>4</v>
      </c>
      <c r="J558" s="33">
        <f t="shared" si="9"/>
        <v>4</v>
      </c>
    </row>
    <row r="559" spans="4:10" ht="15.75">
      <c r="D559" s="38">
        <v>41916</v>
      </c>
      <c r="E559" s="2" t="s">
        <v>155</v>
      </c>
      <c r="F559" s="2" t="s">
        <v>259</v>
      </c>
      <c r="G559" s="2" t="s">
        <v>928</v>
      </c>
      <c r="H559" s="2">
        <v>2</v>
      </c>
      <c r="I559" s="2">
        <v>2</v>
      </c>
      <c r="J559" s="33">
        <f t="shared" si="9"/>
        <v>4</v>
      </c>
    </row>
    <row r="560" spans="4:10" ht="15.75">
      <c r="D560" s="38">
        <v>41911</v>
      </c>
      <c r="E560" s="2" t="s">
        <v>83</v>
      </c>
      <c r="F560" s="2" t="s">
        <v>86</v>
      </c>
      <c r="G560" s="2" t="s">
        <v>929</v>
      </c>
      <c r="H560" s="2">
        <v>0</v>
      </c>
      <c r="I560" s="2">
        <v>4</v>
      </c>
      <c r="J560" s="33">
        <f t="shared" si="9"/>
        <v>4</v>
      </c>
    </row>
    <row r="561" spans="4:10" ht="15.75">
      <c r="D561" s="38">
        <v>41911</v>
      </c>
      <c r="E561" s="2" t="s">
        <v>162</v>
      </c>
      <c r="F561" s="2" t="s">
        <v>930</v>
      </c>
      <c r="G561" s="2" t="s">
        <v>931</v>
      </c>
      <c r="H561" s="2">
        <v>1</v>
      </c>
      <c r="I561" s="2">
        <v>7</v>
      </c>
      <c r="J561" s="33">
        <f t="shared" si="9"/>
        <v>8</v>
      </c>
    </row>
    <row r="562" spans="4:10" ht="15.75">
      <c r="D562" s="38">
        <v>41910</v>
      </c>
      <c r="E562" s="2" t="s">
        <v>187</v>
      </c>
      <c r="F562" s="2" t="s">
        <v>188</v>
      </c>
      <c r="G562" s="2" t="s">
        <v>932</v>
      </c>
      <c r="H562" s="2">
        <v>0</v>
      </c>
      <c r="I562" s="2">
        <v>15</v>
      </c>
      <c r="J562" s="33">
        <f t="shared" si="9"/>
        <v>15</v>
      </c>
    </row>
    <row r="563" spans="4:10" ht="15.75">
      <c r="D563" s="38">
        <v>41910</v>
      </c>
      <c r="E563" s="2" t="s">
        <v>236</v>
      </c>
      <c r="F563" s="2" t="s">
        <v>237</v>
      </c>
      <c r="G563" s="2" t="s">
        <v>933</v>
      </c>
      <c r="H563" s="2">
        <v>0</v>
      </c>
      <c r="I563" s="2">
        <v>4</v>
      </c>
      <c r="J563" s="33">
        <f t="shared" si="9"/>
        <v>4</v>
      </c>
    </row>
    <row r="564" spans="4:10" ht="15.75">
      <c r="D564" s="38">
        <v>41909</v>
      </c>
      <c r="E564" s="2" t="s">
        <v>197</v>
      </c>
      <c r="F564" s="2" t="s">
        <v>562</v>
      </c>
      <c r="G564" s="2" t="s">
        <v>934</v>
      </c>
      <c r="H564" s="2">
        <v>0</v>
      </c>
      <c r="I564" s="2">
        <v>5</v>
      </c>
      <c r="J564" s="33">
        <f t="shared" si="9"/>
        <v>5</v>
      </c>
    </row>
    <row r="565" spans="4:10" ht="15.75">
      <c r="D565" s="38">
        <v>41908</v>
      </c>
      <c r="E565" s="2" t="s">
        <v>162</v>
      </c>
      <c r="F565" s="2" t="s">
        <v>935</v>
      </c>
      <c r="G565" s="2" t="s">
        <v>936</v>
      </c>
      <c r="H565" s="2">
        <v>1</v>
      </c>
      <c r="I565" s="2">
        <v>4</v>
      </c>
      <c r="J565" s="33">
        <f t="shared" si="9"/>
        <v>5</v>
      </c>
    </row>
    <row r="566" spans="4:10" ht="15.75">
      <c r="D566" s="38">
        <v>41903</v>
      </c>
      <c r="E566" s="2" t="s">
        <v>226</v>
      </c>
      <c r="F566" s="2" t="s">
        <v>937</v>
      </c>
      <c r="G566" s="2" t="s">
        <v>938</v>
      </c>
      <c r="H566" s="2">
        <v>0</v>
      </c>
      <c r="I566" s="2">
        <v>4</v>
      </c>
      <c r="J566" s="33">
        <f t="shared" si="9"/>
        <v>4</v>
      </c>
    </row>
    <row r="567" spans="4:10" ht="15.75">
      <c r="D567" s="38">
        <v>41902</v>
      </c>
      <c r="E567" s="2" t="s">
        <v>202</v>
      </c>
      <c r="F567" s="2" t="s">
        <v>939</v>
      </c>
      <c r="G567" s="2" t="s">
        <v>503</v>
      </c>
      <c r="H567" s="2">
        <v>2</v>
      </c>
      <c r="I567" s="2">
        <v>2</v>
      </c>
      <c r="J567" s="33">
        <f t="shared" si="9"/>
        <v>4</v>
      </c>
    </row>
    <row r="568" spans="4:10" ht="15.75">
      <c r="D568" s="38">
        <v>41901</v>
      </c>
      <c r="E568" s="2" t="s">
        <v>88</v>
      </c>
      <c r="F568" s="2" t="s">
        <v>909</v>
      </c>
      <c r="G568" s="2" t="s">
        <v>940</v>
      </c>
      <c r="H568" s="2">
        <v>0</v>
      </c>
      <c r="I568" s="2">
        <v>4</v>
      </c>
      <c r="J568" s="33">
        <f t="shared" si="9"/>
        <v>4</v>
      </c>
    </row>
    <row r="569" spans="4:10" ht="15.75">
      <c r="D569" s="38">
        <v>41900</v>
      </c>
      <c r="E569" s="2" t="s">
        <v>187</v>
      </c>
      <c r="F569" s="2" t="s">
        <v>941</v>
      </c>
      <c r="G569" s="2" t="s">
        <v>942</v>
      </c>
      <c r="H569" s="2">
        <v>8</v>
      </c>
      <c r="I569" s="2">
        <v>0</v>
      </c>
      <c r="J569" s="33">
        <f t="shared" si="9"/>
        <v>8</v>
      </c>
    </row>
    <row r="570" spans="4:10" ht="15.75">
      <c r="D570" s="38">
        <v>41897</v>
      </c>
      <c r="E570" s="2" t="s">
        <v>152</v>
      </c>
      <c r="F570" s="2" t="s">
        <v>153</v>
      </c>
      <c r="G570" s="2" t="s">
        <v>943</v>
      </c>
      <c r="H570" s="2">
        <v>0</v>
      </c>
      <c r="I570" s="2">
        <v>5</v>
      </c>
      <c r="J570" s="33">
        <f t="shared" si="9"/>
        <v>5</v>
      </c>
    </row>
    <row r="571" spans="4:10" ht="15.75">
      <c r="D571" s="38">
        <v>41896</v>
      </c>
      <c r="E571" s="2" t="s">
        <v>944</v>
      </c>
      <c r="F571" s="2" t="s">
        <v>945</v>
      </c>
      <c r="G571" s="2" t="s">
        <v>946</v>
      </c>
      <c r="H571" s="2">
        <v>0</v>
      </c>
      <c r="I571" s="2">
        <v>6</v>
      </c>
      <c r="J571" s="33">
        <f t="shared" si="9"/>
        <v>6</v>
      </c>
    </row>
    <row r="572" spans="4:10" ht="15.75">
      <c r="D572" s="38">
        <v>41896</v>
      </c>
      <c r="E572" s="2" t="s">
        <v>47</v>
      </c>
      <c r="F572" s="2" t="s">
        <v>947</v>
      </c>
      <c r="G572" s="2" t="s">
        <v>948</v>
      </c>
      <c r="H572" s="2">
        <v>3</v>
      </c>
      <c r="I572" s="2">
        <v>1</v>
      </c>
      <c r="J572" s="33">
        <f t="shared" si="9"/>
        <v>4</v>
      </c>
    </row>
    <row r="573" spans="4:10" ht="15.75">
      <c r="D573" s="38">
        <v>41893</v>
      </c>
      <c r="E573" s="2" t="s">
        <v>184</v>
      </c>
      <c r="F573" s="2" t="s">
        <v>185</v>
      </c>
      <c r="G573" s="2" t="s">
        <v>949</v>
      </c>
      <c r="H573" s="2">
        <v>1</v>
      </c>
      <c r="I573" s="2">
        <v>7</v>
      </c>
      <c r="J573" s="33">
        <f t="shared" si="9"/>
        <v>8</v>
      </c>
    </row>
    <row r="574" spans="4:10" ht="15.75">
      <c r="D574" s="38">
        <v>41888</v>
      </c>
      <c r="E574" s="2" t="s">
        <v>187</v>
      </c>
      <c r="F574" s="2" t="s">
        <v>787</v>
      </c>
      <c r="G574" s="2" t="s">
        <v>950</v>
      </c>
      <c r="H574" s="2">
        <v>0</v>
      </c>
      <c r="I574" s="2">
        <v>4</v>
      </c>
      <c r="J574" s="33">
        <f t="shared" si="9"/>
        <v>4</v>
      </c>
    </row>
    <row r="575" spans="4:10" ht="15.75">
      <c r="D575" s="38">
        <v>41888</v>
      </c>
      <c r="E575" s="2" t="s">
        <v>62</v>
      </c>
      <c r="F575" s="2" t="s">
        <v>865</v>
      </c>
      <c r="G575" s="2" t="s">
        <v>951</v>
      </c>
      <c r="H575" s="2">
        <v>0</v>
      </c>
      <c r="I575" s="2">
        <v>5</v>
      </c>
      <c r="J575" s="33">
        <f t="shared" si="9"/>
        <v>5</v>
      </c>
    </row>
    <row r="576" spans="4:10" ht="15.75">
      <c r="D576" s="38">
        <v>41886</v>
      </c>
      <c r="E576" s="2" t="s">
        <v>184</v>
      </c>
      <c r="F576" s="2" t="s">
        <v>704</v>
      </c>
      <c r="G576" s="2" t="s">
        <v>952</v>
      </c>
      <c r="H576" s="2">
        <v>0</v>
      </c>
      <c r="I576" s="2">
        <v>5</v>
      </c>
      <c r="J576" s="33">
        <f t="shared" si="9"/>
        <v>5</v>
      </c>
    </row>
    <row r="577" spans="4:10" ht="15.75">
      <c r="D577" s="38">
        <v>41885</v>
      </c>
      <c r="E577" s="2" t="s">
        <v>83</v>
      </c>
      <c r="F577" s="2" t="s">
        <v>249</v>
      </c>
      <c r="G577" s="2" t="s">
        <v>953</v>
      </c>
      <c r="H577" s="2">
        <v>0</v>
      </c>
      <c r="I577" s="2">
        <v>6</v>
      </c>
      <c r="J577" s="33">
        <f t="shared" si="9"/>
        <v>6</v>
      </c>
    </row>
    <row r="578" spans="4:10" ht="15.75">
      <c r="D578" s="38">
        <v>41884</v>
      </c>
      <c r="E578" s="2" t="s">
        <v>83</v>
      </c>
      <c r="F578" s="2" t="s">
        <v>954</v>
      </c>
      <c r="G578" s="2" t="s">
        <v>955</v>
      </c>
      <c r="H578" s="2">
        <v>0</v>
      </c>
      <c r="I578" s="2">
        <v>5</v>
      </c>
      <c r="J578" s="33">
        <f t="shared" si="9"/>
        <v>5</v>
      </c>
    </row>
    <row r="579" spans="4:10" ht="15.75">
      <c r="D579" s="38">
        <v>41884</v>
      </c>
      <c r="E579" s="2" t="s">
        <v>202</v>
      </c>
      <c r="F579" s="2" t="s">
        <v>158</v>
      </c>
      <c r="G579" s="2" t="s">
        <v>956</v>
      </c>
      <c r="H579" s="2">
        <v>2</v>
      </c>
      <c r="I579" s="2">
        <v>3</v>
      </c>
      <c r="J579" s="33">
        <f t="shared" si="9"/>
        <v>5</v>
      </c>
    </row>
    <row r="580" spans="4:10" ht="15.75">
      <c r="D580" s="38">
        <v>41882</v>
      </c>
      <c r="E580" s="2" t="s">
        <v>83</v>
      </c>
      <c r="F580" s="2" t="s">
        <v>957</v>
      </c>
      <c r="G580" s="2" t="s">
        <v>958</v>
      </c>
      <c r="H580" s="2">
        <v>0</v>
      </c>
      <c r="I580" s="2">
        <v>5</v>
      </c>
      <c r="J580" s="33">
        <f t="shared" si="9"/>
        <v>5</v>
      </c>
    </row>
    <row r="581" spans="4:10" ht="15.75">
      <c r="D581" s="38">
        <v>41880</v>
      </c>
      <c r="E581" s="2" t="s">
        <v>187</v>
      </c>
      <c r="F581" s="2" t="s">
        <v>959</v>
      </c>
      <c r="G581" s="2" t="s">
        <v>960</v>
      </c>
      <c r="H581" s="2">
        <v>3</v>
      </c>
      <c r="I581" s="2">
        <v>1</v>
      </c>
      <c r="J581" s="33">
        <f t="shared" si="9"/>
        <v>4</v>
      </c>
    </row>
    <row r="582" spans="4:10" ht="15.75">
      <c r="D582" s="38">
        <v>41878</v>
      </c>
      <c r="E582" s="2" t="s">
        <v>184</v>
      </c>
      <c r="F582" s="2" t="s">
        <v>185</v>
      </c>
      <c r="G582" s="2" t="s">
        <v>961</v>
      </c>
      <c r="H582" s="2">
        <v>1</v>
      </c>
      <c r="I582" s="2">
        <v>3</v>
      </c>
      <c r="J582" s="33">
        <f t="shared" si="9"/>
        <v>4</v>
      </c>
    </row>
    <row r="583" spans="4:10" ht="15.75">
      <c r="D583" s="38">
        <v>41875</v>
      </c>
      <c r="E583" s="2" t="s">
        <v>83</v>
      </c>
      <c r="F583" s="2" t="s">
        <v>962</v>
      </c>
      <c r="G583" s="2" t="s">
        <v>963</v>
      </c>
      <c r="H583" s="2">
        <v>3</v>
      </c>
      <c r="I583" s="2">
        <v>4</v>
      </c>
      <c r="J583" s="33">
        <f t="shared" si="9"/>
        <v>7</v>
      </c>
    </row>
    <row r="584" spans="4:10" ht="15.75">
      <c r="D584" s="38">
        <v>41875</v>
      </c>
      <c r="E584" s="2" t="s">
        <v>62</v>
      </c>
      <c r="F584" s="2" t="s">
        <v>964</v>
      </c>
      <c r="G584" s="2" t="s">
        <v>965</v>
      </c>
      <c r="H584" s="2">
        <v>1</v>
      </c>
      <c r="I584" s="2">
        <v>3</v>
      </c>
      <c r="J584" s="33">
        <f t="shared" si="9"/>
        <v>4</v>
      </c>
    </row>
    <row r="585" spans="4:10" ht="15.75">
      <c r="D585" s="38">
        <v>41875</v>
      </c>
      <c r="E585" s="2" t="s">
        <v>50</v>
      </c>
      <c r="F585" s="2" t="s">
        <v>51</v>
      </c>
      <c r="G585" s="2" t="s">
        <v>966</v>
      </c>
      <c r="H585" s="2">
        <v>1</v>
      </c>
      <c r="I585" s="2">
        <v>3</v>
      </c>
      <c r="J585" s="33">
        <f t="shared" si="9"/>
        <v>4</v>
      </c>
    </row>
    <row r="586" spans="4:10" ht="15.75">
      <c r="D586" s="38">
        <v>41871</v>
      </c>
      <c r="E586" s="2" t="s">
        <v>155</v>
      </c>
      <c r="F586" s="2" t="s">
        <v>259</v>
      </c>
      <c r="G586" s="2" t="s">
        <v>967</v>
      </c>
      <c r="H586" s="2">
        <v>0</v>
      </c>
      <c r="I586" s="2">
        <v>5</v>
      </c>
      <c r="J586" s="33">
        <f t="shared" si="9"/>
        <v>5</v>
      </c>
    </row>
    <row r="587" spans="4:10" ht="15.75">
      <c r="D587" s="38">
        <v>41869</v>
      </c>
      <c r="E587" s="2" t="s">
        <v>152</v>
      </c>
      <c r="F587" s="2" t="s">
        <v>968</v>
      </c>
      <c r="G587" s="2" t="s">
        <v>969</v>
      </c>
      <c r="H587" s="2">
        <v>0</v>
      </c>
      <c r="I587" s="2">
        <v>4</v>
      </c>
      <c r="J587" s="33">
        <f t="shared" si="9"/>
        <v>4</v>
      </c>
    </row>
    <row r="588" spans="4:10" ht="15.75">
      <c r="D588" s="38">
        <v>41868</v>
      </c>
      <c r="E588" s="2" t="s">
        <v>83</v>
      </c>
      <c r="F588" s="2" t="s">
        <v>970</v>
      </c>
      <c r="G588" s="2" t="s">
        <v>971</v>
      </c>
      <c r="H588" s="2">
        <v>1</v>
      </c>
      <c r="I588" s="2">
        <v>3</v>
      </c>
      <c r="J588" s="33">
        <f t="shared" si="9"/>
        <v>4</v>
      </c>
    </row>
    <row r="589" spans="4:10" ht="15.75">
      <c r="D589" s="38">
        <v>41868</v>
      </c>
      <c r="E589" s="2" t="s">
        <v>290</v>
      </c>
      <c r="F589" s="2" t="s">
        <v>114</v>
      </c>
      <c r="G589" s="2" t="s">
        <v>972</v>
      </c>
      <c r="H589" s="2">
        <v>0</v>
      </c>
      <c r="I589" s="2">
        <v>4</v>
      </c>
      <c r="J589" s="33">
        <f t="shared" si="9"/>
        <v>4</v>
      </c>
    </row>
    <row r="590" spans="4:10" ht="15.75">
      <c r="D590" s="38">
        <v>41868</v>
      </c>
      <c r="E590" s="2" t="s">
        <v>220</v>
      </c>
      <c r="F590" s="2" t="s">
        <v>143</v>
      </c>
      <c r="G590" s="2" t="s">
        <v>973</v>
      </c>
      <c r="H590" s="2">
        <v>0</v>
      </c>
      <c r="I590" s="2">
        <v>4</v>
      </c>
      <c r="J590" s="33">
        <f t="shared" si="9"/>
        <v>4</v>
      </c>
    </row>
    <row r="591" spans="4:10" ht="15.75">
      <c r="D591" s="38">
        <v>41868</v>
      </c>
      <c r="E591" s="2" t="s">
        <v>88</v>
      </c>
      <c r="F591" s="2" t="s">
        <v>909</v>
      </c>
      <c r="G591" s="2" t="s">
        <v>974</v>
      </c>
      <c r="H591" s="2">
        <v>0</v>
      </c>
      <c r="I591" s="2">
        <v>4</v>
      </c>
      <c r="J591" s="33">
        <f t="shared" si="9"/>
        <v>4</v>
      </c>
    </row>
    <row r="592" spans="4:10" ht="15.75">
      <c r="D592" s="38">
        <v>41867</v>
      </c>
      <c r="E592" s="2" t="s">
        <v>66</v>
      </c>
      <c r="F592" s="2" t="s">
        <v>975</v>
      </c>
      <c r="G592" s="2" t="s">
        <v>976</v>
      </c>
      <c r="H592" s="2">
        <v>1</v>
      </c>
      <c r="I592" s="2">
        <v>3</v>
      </c>
      <c r="J592" s="33">
        <f t="shared" si="9"/>
        <v>4</v>
      </c>
    </row>
    <row r="593" spans="4:10" ht="15.75">
      <c r="D593" s="38">
        <v>41867</v>
      </c>
      <c r="E593" s="2" t="s">
        <v>977</v>
      </c>
      <c r="F593" s="2" t="s">
        <v>978</v>
      </c>
      <c r="G593" s="2" t="s">
        <v>979</v>
      </c>
      <c r="H593" s="2">
        <v>0</v>
      </c>
      <c r="I593" s="2">
        <v>6</v>
      </c>
      <c r="J593" s="33">
        <f t="shared" si="9"/>
        <v>6</v>
      </c>
    </row>
    <row r="594" spans="4:10" ht="15.75">
      <c r="D594" s="38">
        <v>41865</v>
      </c>
      <c r="E594" s="2" t="s">
        <v>155</v>
      </c>
      <c r="F594" s="2" t="s">
        <v>259</v>
      </c>
      <c r="G594" s="2" t="s">
        <v>980</v>
      </c>
      <c r="H594" s="2">
        <v>1</v>
      </c>
      <c r="I594" s="2">
        <v>3</v>
      </c>
      <c r="J594" s="33">
        <f t="shared" si="9"/>
        <v>4</v>
      </c>
    </row>
    <row r="595" spans="4:10" ht="15.75">
      <c r="D595" s="38">
        <v>41864</v>
      </c>
      <c r="E595" s="2" t="s">
        <v>152</v>
      </c>
      <c r="F595" s="2" t="s">
        <v>153</v>
      </c>
      <c r="G595" s="2" t="s">
        <v>981</v>
      </c>
      <c r="H595" s="2">
        <v>0</v>
      </c>
      <c r="I595" s="2">
        <v>4</v>
      </c>
      <c r="J595" s="33">
        <f t="shared" si="9"/>
        <v>4</v>
      </c>
    </row>
    <row r="596" spans="4:10" ht="15.75">
      <c r="D596" s="38">
        <v>41864</v>
      </c>
      <c r="E596" s="2" t="s">
        <v>155</v>
      </c>
      <c r="F596" s="2" t="s">
        <v>766</v>
      </c>
      <c r="G596" s="2" t="s">
        <v>982</v>
      </c>
      <c r="H596" s="2">
        <v>0</v>
      </c>
      <c r="I596" s="2">
        <v>4</v>
      </c>
      <c r="J596" s="33">
        <f t="shared" si="9"/>
        <v>4</v>
      </c>
    </row>
    <row r="597" spans="4:10" ht="15.75">
      <c r="D597" s="38">
        <v>41863</v>
      </c>
      <c r="E597" s="2" t="s">
        <v>62</v>
      </c>
      <c r="F597" s="2" t="s">
        <v>983</v>
      </c>
      <c r="G597" s="2" t="s">
        <v>984</v>
      </c>
      <c r="H597" s="2">
        <v>2</v>
      </c>
      <c r="I597" s="2">
        <v>3</v>
      </c>
      <c r="J597" s="33">
        <f t="shared" si="9"/>
        <v>5</v>
      </c>
    </row>
    <row r="598" spans="4:10" ht="15.75">
      <c r="D598" s="38">
        <v>41863</v>
      </c>
      <c r="E598" s="2" t="s">
        <v>88</v>
      </c>
      <c r="F598" s="2" t="s">
        <v>680</v>
      </c>
      <c r="G598" s="2" t="s">
        <v>985</v>
      </c>
      <c r="H598" s="2">
        <v>1</v>
      </c>
      <c r="I598" s="2">
        <v>3</v>
      </c>
      <c r="J598" s="33">
        <f t="shared" si="9"/>
        <v>4</v>
      </c>
    </row>
    <row r="599" spans="4:10" ht="15.75">
      <c r="D599" s="38">
        <v>41861</v>
      </c>
      <c r="E599" s="2" t="s">
        <v>83</v>
      </c>
      <c r="F599" s="2" t="s">
        <v>986</v>
      </c>
      <c r="G599" s="2" t="s">
        <v>987</v>
      </c>
      <c r="H599" s="2">
        <v>0</v>
      </c>
      <c r="I599" s="2">
        <v>7</v>
      </c>
      <c r="J599" s="33">
        <f t="shared" si="9"/>
        <v>7</v>
      </c>
    </row>
    <row r="600" spans="4:10" ht="15.75">
      <c r="D600" s="38">
        <v>41861</v>
      </c>
      <c r="E600" s="2" t="s">
        <v>340</v>
      </c>
      <c r="F600" s="2" t="s">
        <v>59</v>
      </c>
      <c r="G600" s="2" t="s">
        <v>988</v>
      </c>
      <c r="H600" s="2">
        <v>0</v>
      </c>
      <c r="I600" s="2">
        <v>6</v>
      </c>
      <c r="J600" s="33">
        <f t="shared" si="9"/>
        <v>6</v>
      </c>
    </row>
    <row r="601" spans="4:10" ht="15.75">
      <c r="D601" s="38">
        <v>41861</v>
      </c>
      <c r="E601" s="2" t="s">
        <v>62</v>
      </c>
      <c r="F601" s="2" t="s">
        <v>989</v>
      </c>
      <c r="G601" s="2" t="s">
        <v>503</v>
      </c>
      <c r="H601" s="2">
        <v>0</v>
      </c>
      <c r="I601" s="2">
        <v>6</v>
      </c>
      <c r="J601" s="33">
        <f t="shared" ref="J601:J664" si="10">SUM(H601,I601)</f>
        <v>6</v>
      </c>
    </row>
    <row r="602" spans="4:10" ht="15.75">
      <c r="D602" s="38">
        <v>41861</v>
      </c>
      <c r="E602" s="2" t="s">
        <v>152</v>
      </c>
      <c r="F602" s="2" t="s">
        <v>153</v>
      </c>
      <c r="G602" s="2" t="s">
        <v>990</v>
      </c>
      <c r="H602" s="2">
        <v>2</v>
      </c>
      <c r="I602" s="2">
        <v>5</v>
      </c>
      <c r="J602" s="33">
        <f t="shared" si="10"/>
        <v>7</v>
      </c>
    </row>
    <row r="603" spans="4:10" ht="15.75">
      <c r="D603" s="38">
        <v>41860</v>
      </c>
      <c r="E603" s="2" t="s">
        <v>192</v>
      </c>
      <c r="F603" s="2" t="s">
        <v>123</v>
      </c>
      <c r="G603" s="2" t="s">
        <v>991</v>
      </c>
      <c r="H603" s="2">
        <v>1</v>
      </c>
      <c r="I603" s="2">
        <v>8</v>
      </c>
      <c r="J603" s="33">
        <f t="shared" si="10"/>
        <v>9</v>
      </c>
    </row>
    <row r="604" spans="4:10" ht="15.75">
      <c r="D604" s="38">
        <v>41859</v>
      </c>
      <c r="E604" s="2" t="s">
        <v>340</v>
      </c>
      <c r="F604" s="2" t="s">
        <v>59</v>
      </c>
      <c r="G604" s="2" t="s">
        <v>992</v>
      </c>
      <c r="H604" s="2">
        <v>0</v>
      </c>
      <c r="I604" s="2">
        <v>4</v>
      </c>
      <c r="J604" s="33">
        <f t="shared" si="10"/>
        <v>4</v>
      </c>
    </row>
    <row r="605" spans="4:10" ht="15.75">
      <c r="D605" s="38">
        <v>41859</v>
      </c>
      <c r="E605" s="2" t="s">
        <v>256</v>
      </c>
      <c r="F605" s="2" t="s">
        <v>257</v>
      </c>
      <c r="G605" s="2" t="s">
        <v>993</v>
      </c>
      <c r="H605" s="2">
        <v>1</v>
      </c>
      <c r="I605" s="2">
        <v>3</v>
      </c>
      <c r="J605" s="33">
        <f t="shared" si="10"/>
        <v>4</v>
      </c>
    </row>
    <row r="606" spans="4:10" ht="15.75">
      <c r="D606" s="38">
        <v>41859</v>
      </c>
      <c r="E606" s="2" t="s">
        <v>251</v>
      </c>
      <c r="F606" s="2" t="s">
        <v>252</v>
      </c>
      <c r="G606" s="2" t="s">
        <v>994</v>
      </c>
      <c r="H606" s="2">
        <v>0</v>
      </c>
      <c r="I606" s="2">
        <v>4</v>
      </c>
      <c r="J606" s="33">
        <f t="shared" si="10"/>
        <v>4</v>
      </c>
    </row>
    <row r="607" spans="4:10" ht="15.75">
      <c r="D607" s="38">
        <v>41857</v>
      </c>
      <c r="E607" s="2" t="s">
        <v>83</v>
      </c>
      <c r="F607" s="2" t="s">
        <v>430</v>
      </c>
      <c r="G607" s="2" t="s">
        <v>995</v>
      </c>
      <c r="H607" s="2">
        <v>3</v>
      </c>
      <c r="I607" s="2">
        <v>1</v>
      </c>
      <c r="J607" s="33">
        <f t="shared" si="10"/>
        <v>4</v>
      </c>
    </row>
    <row r="608" spans="4:10" ht="15.75">
      <c r="D608" s="38">
        <v>41855</v>
      </c>
      <c r="E608" s="2" t="s">
        <v>62</v>
      </c>
      <c r="F608" s="2" t="s">
        <v>169</v>
      </c>
      <c r="G608" s="2" t="s">
        <v>996</v>
      </c>
      <c r="H608" s="2">
        <v>0</v>
      </c>
      <c r="I608" s="2">
        <v>5</v>
      </c>
      <c r="J608" s="33">
        <f t="shared" si="10"/>
        <v>5</v>
      </c>
    </row>
    <row r="609" spans="4:10" ht="15.75">
      <c r="D609" s="38">
        <v>41854</v>
      </c>
      <c r="E609" s="2" t="s">
        <v>197</v>
      </c>
      <c r="F609" s="2" t="s">
        <v>562</v>
      </c>
      <c r="G609" s="2" t="s">
        <v>997</v>
      </c>
      <c r="H609" s="2">
        <v>0</v>
      </c>
      <c r="I609" s="2">
        <v>5</v>
      </c>
      <c r="J609" s="33">
        <f t="shared" si="10"/>
        <v>5</v>
      </c>
    </row>
    <row r="610" spans="4:10" ht="15.75">
      <c r="D610" s="38">
        <v>41854</v>
      </c>
      <c r="E610" s="2" t="s">
        <v>155</v>
      </c>
      <c r="F610" s="2" t="s">
        <v>509</v>
      </c>
      <c r="G610" s="2" t="s">
        <v>998</v>
      </c>
      <c r="H610" s="2">
        <v>0</v>
      </c>
      <c r="I610" s="2">
        <v>5</v>
      </c>
      <c r="J610" s="33">
        <f t="shared" si="10"/>
        <v>5</v>
      </c>
    </row>
    <row r="611" spans="4:10" ht="15.75">
      <c r="D611" s="38">
        <v>41854</v>
      </c>
      <c r="E611" s="2" t="s">
        <v>47</v>
      </c>
      <c r="F611" s="2" t="s">
        <v>999</v>
      </c>
      <c r="G611" s="2" t="s">
        <v>1000</v>
      </c>
      <c r="H611" s="2">
        <v>0</v>
      </c>
      <c r="I611" s="2">
        <v>7</v>
      </c>
      <c r="J611" s="33">
        <f t="shared" si="10"/>
        <v>7</v>
      </c>
    </row>
    <row r="612" spans="4:10" ht="15.75">
      <c r="D612" s="38">
        <v>41854</v>
      </c>
      <c r="E612" s="2" t="s">
        <v>72</v>
      </c>
      <c r="F612" s="2" t="s">
        <v>1001</v>
      </c>
      <c r="G612" s="2" t="s">
        <v>1002</v>
      </c>
      <c r="H612" s="2">
        <v>5</v>
      </c>
      <c r="I612" s="2">
        <v>0</v>
      </c>
      <c r="J612" s="33">
        <f t="shared" si="10"/>
        <v>5</v>
      </c>
    </row>
    <row r="613" spans="4:10" ht="15.75">
      <c r="D613" s="38">
        <v>41853</v>
      </c>
      <c r="E613" s="2" t="s">
        <v>290</v>
      </c>
      <c r="F613" s="2" t="s">
        <v>1003</v>
      </c>
      <c r="G613" s="2" t="s">
        <v>1004</v>
      </c>
      <c r="H613" s="2">
        <v>0</v>
      </c>
      <c r="I613" s="2">
        <v>7</v>
      </c>
      <c r="J613" s="33">
        <f t="shared" si="10"/>
        <v>7</v>
      </c>
    </row>
    <row r="614" spans="4:10" ht="15.75">
      <c r="D614" s="38">
        <v>41853</v>
      </c>
      <c r="E614" s="2" t="s">
        <v>236</v>
      </c>
      <c r="F614" s="2" t="s">
        <v>412</v>
      </c>
      <c r="G614" s="2" t="s">
        <v>1005</v>
      </c>
      <c r="H614" s="2">
        <v>1</v>
      </c>
      <c r="I614" s="2">
        <v>5</v>
      </c>
      <c r="J614" s="33">
        <f t="shared" si="10"/>
        <v>6</v>
      </c>
    </row>
    <row r="615" spans="4:10" ht="15.75">
      <c r="D615" s="38">
        <v>41853</v>
      </c>
      <c r="E615" s="2" t="s">
        <v>47</v>
      </c>
      <c r="F615" s="2" t="s">
        <v>604</v>
      </c>
      <c r="G615" s="2" t="s">
        <v>1006</v>
      </c>
      <c r="H615" s="2">
        <v>3</v>
      </c>
      <c r="I615" s="2">
        <v>1</v>
      </c>
      <c r="J615" s="33">
        <f t="shared" si="10"/>
        <v>4</v>
      </c>
    </row>
    <row r="616" spans="4:10" ht="15.75">
      <c r="D616" s="38">
        <v>41853</v>
      </c>
      <c r="E616" s="2" t="s">
        <v>251</v>
      </c>
      <c r="F616" s="2" t="s">
        <v>1007</v>
      </c>
      <c r="G616" s="2" t="s">
        <v>1008</v>
      </c>
      <c r="H616" s="2">
        <v>1</v>
      </c>
      <c r="I616" s="2">
        <v>3</v>
      </c>
      <c r="J616" s="33">
        <f t="shared" si="10"/>
        <v>4</v>
      </c>
    </row>
    <row r="617" spans="4:10" ht="15.75">
      <c r="D617" s="38">
        <v>41852</v>
      </c>
      <c r="E617" s="2" t="s">
        <v>236</v>
      </c>
      <c r="F617" s="2" t="s">
        <v>237</v>
      </c>
      <c r="G617" s="2" t="s">
        <v>1009</v>
      </c>
      <c r="H617" s="2">
        <v>1</v>
      </c>
      <c r="I617" s="2">
        <v>3</v>
      </c>
      <c r="J617" s="33">
        <f t="shared" si="10"/>
        <v>4</v>
      </c>
    </row>
    <row r="618" spans="4:10" ht="15.75">
      <c r="D618" s="38">
        <v>41850</v>
      </c>
      <c r="E618" s="2" t="s">
        <v>371</v>
      </c>
      <c r="F618" s="2" t="s">
        <v>661</v>
      </c>
      <c r="G618" s="2" t="s">
        <v>1010</v>
      </c>
      <c r="H618" s="2">
        <v>3</v>
      </c>
      <c r="I618" s="2">
        <v>2</v>
      </c>
      <c r="J618" s="33">
        <f t="shared" si="10"/>
        <v>5</v>
      </c>
    </row>
    <row r="619" spans="4:10" ht="15.75">
      <c r="D619" s="38">
        <v>41850</v>
      </c>
      <c r="E619" s="2" t="s">
        <v>371</v>
      </c>
      <c r="F619" s="2" t="s">
        <v>1011</v>
      </c>
      <c r="G619" s="2" t="s">
        <v>1012</v>
      </c>
      <c r="H619" s="2">
        <v>3</v>
      </c>
      <c r="I619" s="2">
        <v>3</v>
      </c>
      <c r="J619" s="33">
        <f t="shared" si="10"/>
        <v>6</v>
      </c>
    </row>
    <row r="620" spans="4:10" ht="15.75">
      <c r="D620" s="38">
        <v>41848</v>
      </c>
      <c r="E620" s="2" t="s">
        <v>236</v>
      </c>
      <c r="F620" s="2" t="s">
        <v>237</v>
      </c>
      <c r="G620" s="2" t="s">
        <v>1013</v>
      </c>
      <c r="H620" s="2">
        <v>1</v>
      </c>
      <c r="I620" s="2">
        <v>4</v>
      </c>
      <c r="J620" s="33">
        <f t="shared" si="10"/>
        <v>5</v>
      </c>
    </row>
    <row r="621" spans="4:10" ht="15.75">
      <c r="D621" s="38">
        <v>41847</v>
      </c>
      <c r="E621" s="2" t="s">
        <v>197</v>
      </c>
      <c r="F621" s="2" t="s">
        <v>562</v>
      </c>
      <c r="G621" s="2" t="s">
        <v>1014</v>
      </c>
      <c r="H621" s="2">
        <v>0</v>
      </c>
      <c r="I621" s="2">
        <v>5</v>
      </c>
      <c r="J621" s="33">
        <f t="shared" si="10"/>
        <v>5</v>
      </c>
    </row>
    <row r="622" spans="4:10" ht="15.75">
      <c r="D622" s="38">
        <v>41846</v>
      </c>
      <c r="E622" s="2" t="s">
        <v>552</v>
      </c>
      <c r="F622" s="2" t="s">
        <v>1015</v>
      </c>
      <c r="G622" s="2" t="s">
        <v>503</v>
      </c>
      <c r="H622" s="2">
        <v>1</v>
      </c>
      <c r="I622" s="2">
        <v>3</v>
      </c>
      <c r="J622" s="33">
        <f t="shared" si="10"/>
        <v>4</v>
      </c>
    </row>
    <row r="623" spans="4:10" ht="15.75">
      <c r="D623" s="38">
        <v>41846</v>
      </c>
      <c r="E623" s="2" t="s">
        <v>62</v>
      </c>
      <c r="F623" s="2" t="s">
        <v>1016</v>
      </c>
      <c r="G623" s="2" t="s">
        <v>1017</v>
      </c>
      <c r="H623" s="2">
        <v>0</v>
      </c>
      <c r="I623" s="2">
        <v>8</v>
      </c>
      <c r="J623" s="33">
        <f t="shared" si="10"/>
        <v>8</v>
      </c>
    </row>
    <row r="624" spans="4:10" ht="15.75">
      <c r="D624" s="38">
        <v>41846</v>
      </c>
      <c r="E624" s="2" t="s">
        <v>1018</v>
      </c>
      <c r="F624" s="2" t="s">
        <v>1019</v>
      </c>
      <c r="G624" s="2" t="s">
        <v>1020</v>
      </c>
      <c r="H624" s="2">
        <v>5</v>
      </c>
      <c r="I624" s="2">
        <v>0</v>
      </c>
      <c r="J624" s="33">
        <f t="shared" si="10"/>
        <v>5</v>
      </c>
    </row>
    <row r="625" spans="4:10" ht="15.75">
      <c r="D625" s="38">
        <v>41845</v>
      </c>
      <c r="E625" s="2" t="s">
        <v>50</v>
      </c>
      <c r="F625" s="2" t="s">
        <v>51</v>
      </c>
      <c r="G625" s="2" t="s">
        <v>1021</v>
      </c>
      <c r="H625" s="2">
        <v>1</v>
      </c>
      <c r="I625" s="2">
        <v>6</v>
      </c>
      <c r="J625" s="33">
        <f t="shared" si="10"/>
        <v>7</v>
      </c>
    </row>
    <row r="626" spans="4:10" ht="15.75">
      <c r="D626" s="38">
        <v>41843</v>
      </c>
      <c r="E626" s="2" t="s">
        <v>236</v>
      </c>
      <c r="F626" s="2" t="s">
        <v>1022</v>
      </c>
      <c r="G626" s="2" t="s">
        <v>1023</v>
      </c>
      <c r="H626" s="2">
        <v>0</v>
      </c>
      <c r="I626" s="2">
        <v>4</v>
      </c>
      <c r="J626" s="33">
        <f t="shared" si="10"/>
        <v>4</v>
      </c>
    </row>
    <row r="627" spans="4:10" ht="15.75">
      <c r="D627" s="38">
        <v>41841</v>
      </c>
      <c r="E627" s="2" t="s">
        <v>66</v>
      </c>
      <c r="F627" s="2" t="s">
        <v>1024</v>
      </c>
      <c r="G627" s="2" t="s">
        <v>1025</v>
      </c>
      <c r="H627" s="2">
        <v>0</v>
      </c>
      <c r="I627" s="2">
        <v>6</v>
      </c>
      <c r="J627" s="33">
        <f t="shared" si="10"/>
        <v>6</v>
      </c>
    </row>
    <row r="628" spans="4:10" ht="15.75">
      <c r="D628" s="38">
        <v>41841</v>
      </c>
      <c r="E628" s="2" t="s">
        <v>155</v>
      </c>
      <c r="F628" s="2" t="s">
        <v>259</v>
      </c>
      <c r="G628" s="2" t="s">
        <v>1026</v>
      </c>
      <c r="H628" s="2">
        <v>0</v>
      </c>
      <c r="I628" s="2">
        <v>4</v>
      </c>
      <c r="J628" s="33">
        <f t="shared" si="10"/>
        <v>4</v>
      </c>
    </row>
    <row r="629" spans="4:10" ht="15.75">
      <c r="D629" s="38">
        <v>41840</v>
      </c>
      <c r="E629" s="2" t="s">
        <v>50</v>
      </c>
      <c r="F629" s="2" t="s">
        <v>1027</v>
      </c>
      <c r="G629" s="2" t="s">
        <v>1028</v>
      </c>
      <c r="H629" s="2">
        <v>1</v>
      </c>
      <c r="I629" s="2">
        <v>3</v>
      </c>
      <c r="J629" s="33">
        <f t="shared" si="10"/>
        <v>4</v>
      </c>
    </row>
    <row r="630" spans="4:10" ht="15.75">
      <c r="D630" s="38">
        <v>41840</v>
      </c>
      <c r="E630" s="2" t="s">
        <v>197</v>
      </c>
      <c r="F630" s="2" t="s">
        <v>562</v>
      </c>
      <c r="G630" s="2" t="s">
        <v>1029</v>
      </c>
      <c r="H630" s="2">
        <v>1</v>
      </c>
      <c r="I630" s="2">
        <v>3</v>
      </c>
      <c r="J630" s="33">
        <f t="shared" si="10"/>
        <v>4</v>
      </c>
    </row>
    <row r="631" spans="4:10" ht="15.75">
      <c r="D631" s="38">
        <v>41840</v>
      </c>
      <c r="E631" s="2" t="s">
        <v>220</v>
      </c>
      <c r="F631" s="2" t="s">
        <v>143</v>
      </c>
      <c r="G631" s="2" t="s">
        <v>1030</v>
      </c>
      <c r="H631" s="2">
        <v>1</v>
      </c>
      <c r="I631" s="2">
        <v>3</v>
      </c>
      <c r="J631" s="33">
        <f t="shared" si="10"/>
        <v>4</v>
      </c>
    </row>
    <row r="632" spans="4:10" ht="15.75">
      <c r="D632" s="38">
        <v>41839</v>
      </c>
      <c r="E632" s="2" t="s">
        <v>50</v>
      </c>
      <c r="F632" s="2" t="s">
        <v>51</v>
      </c>
      <c r="G632" s="2" t="s">
        <v>1031</v>
      </c>
      <c r="H632" s="2">
        <v>0</v>
      </c>
      <c r="I632" s="2">
        <v>4</v>
      </c>
      <c r="J632" s="33">
        <f t="shared" si="10"/>
        <v>4</v>
      </c>
    </row>
    <row r="633" spans="4:10" ht="15.75">
      <c r="D633" s="38">
        <v>41834</v>
      </c>
      <c r="E633" s="2" t="s">
        <v>83</v>
      </c>
      <c r="F633" s="2" t="s">
        <v>135</v>
      </c>
      <c r="G633" s="2" t="s">
        <v>1032</v>
      </c>
      <c r="H633" s="2">
        <v>1</v>
      </c>
      <c r="I633" s="2">
        <v>4</v>
      </c>
      <c r="J633" s="33">
        <f t="shared" si="10"/>
        <v>5</v>
      </c>
    </row>
    <row r="634" spans="4:10" ht="15.75">
      <c r="D634" s="38">
        <v>41833</v>
      </c>
      <c r="E634" s="2" t="s">
        <v>56</v>
      </c>
      <c r="F634" s="2" t="s">
        <v>1033</v>
      </c>
      <c r="G634" s="2" t="s">
        <v>1034</v>
      </c>
      <c r="H634" s="2">
        <v>0</v>
      </c>
      <c r="I634" s="2">
        <v>5</v>
      </c>
      <c r="J634" s="33">
        <f t="shared" si="10"/>
        <v>5</v>
      </c>
    </row>
    <row r="635" spans="4:10" ht="15.75">
      <c r="D635" s="38">
        <v>41833</v>
      </c>
      <c r="E635" s="2" t="s">
        <v>340</v>
      </c>
      <c r="F635" s="2" t="s">
        <v>59</v>
      </c>
      <c r="G635" s="2" t="s">
        <v>1035</v>
      </c>
      <c r="H635" s="2">
        <v>0</v>
      </c>
      <c r="I635" s="2">
        <v>4</v>
      </c>
      <c r="J635" s="33">
        <f t="shared" si="10"/>
        <v>4</v>
      </c>
    </row>
    <row r="636" spans="4:10" ht="15.75">
      <c r="D636" s="38">
        <v>41833</v>
      </c>
      <c r="E636" s="2" t="s">
        <v>59</v>
      </c>
      <c r="F636" s="2" t="s">
        <v>1036</v>
      </c>
      <c r="G636" s="2" t="s">
        <v>1037</v>
      </c>
      <c r="H636" s="2">
        <v>0</v>
      </c>
      <c r="I636" s="2">
        <v>5</v>
      </c>
      <c r="J636" s="33">
        <f t="shared" si="10"/>
        <v>5</v>
      </c>
    </row>
    <row r="637" spans="4:10" ht="15.75">
      <c r="D637" s="38">
        <v>41832</v>
      </c>
      <c r="E637" s="2" t="s">
        <v>83</v>
      </c>
      <c r="F637" s="2" t="s">
        <v>1038</v>
      </c>
      <c r="G637" s="2" t="s">
        <v>1039</v>
      </c>
      <c r="H637" s="2">
        <v>3</v>
      </c>
      <c r="I637" s="2">
        <v>2</v>
      </c>
      <c r="J637" s="33">
        <f t="shared" si="10"/>
        <v>5</v>
      </c>
    </row>
    <row r="638" spans="4:10" ht="15.75">
      <c r="D638" s="38">
        <v>41832</v>
      </c>
      <c r="E638" s="2" t="s">
        <v>83</v>
      </c>
      <c r="F638" s="2" t="s">
        <v>1038</v>
      </c>
      <c r="G638" s="2" t="s">
        <v>1039</v>
      </c>
      <c r="H638" s="2">
        <v>3</v>
      </c>
      <c r="I638" s="2">
        <v>2</v>
      </c>
      <c r="J638" s="33">
        <f t="shared" si="10"/>
        <v>5</v>
      </c>
    </row>
    <row r="639" spans="4:10" ht="15.75">
      <c r="D639" s="38">
        <v>41831</v>
      </c>
      <c r="E639" s="2" t="s">
        <v>50</v>
      </c>
      <c r="F639" s="2" t="s">
        <v>51</v>
      </c>
      <c r="G639" s="2" t="s">
        <v>1040</v>
      </c>
      <c r="H639" s="2">
        <v>1</v>
      </c>
      <c r="I639" s="2">
        <v>3</v>
      </c>
      <c r="J639" s="33">
        <f t="shared" si="10"/>
        <v>4</v>
      </c>
    </row>
    <row r="640" spans="4:10" ht="15.75">
      <c r="D640" s="38">
        <v>41829</v>
      </c>
      <c r="E640" s="2" t="s">
        <v>47</v>
      </c>
      <c r="F640" s="2" t="s">
        <v>999</v>
      </c>
      <c r="G640" s="2" t="s">
        <v>1041</v>
      </c>
      <c r="H640" s="2">
        <v>6</v>
      </c>
      <c r="I640" s="2">
        <v>1</v>
      </c>
      <c r="J640" s="33">
        <f t="shared" si="10"/>
        <v>7</v>
      </c>
    </row>
    <row r="641" spans="4:10" ht="15.75">
      <c r="D641" s="38">
        <v>41828</v>
      </c>
      <c r="E641" s="2" t="s">
        <v>651</v>
      </c>
      <c r="F641" s="2" t="s">
        <v>1042</v>
      </c>
      <c r="G641" s="2" t="s">
        <v>1043</v>
      </c>
      <c r="H641" s="2">
        <v>0</v>
      </c>
      <c r="I641" s="2">
        <v>5</v>
      </c>
      <c r="J641" s="33">
        <f t="shared" si="10"/>
        <v>5</v>
      </c>
    </row>
    <row r="642" spans="4:10" ht="15.75">
      <c r="D642" s="38">
        <v>41827</v>
      </c>
      <c r="E642" s="2" t="s">
        <v>83</v>
      </c>
      <c r="F642" s="2" t="s">
        <v>390</v>
      </c>
      <c r="G642" s="2" t="s">
        <v>1044</v>
      </c>
      <c r="H642" s="2">
        <v>1</v>
      </c>
      <c r="I642" s="2">
        <v>4</v>
      </c>
      <c r="J642" s="33">
        <f t="shared" si="10"/>
        <v>5</v>
      </c>
    </row>
    <row r="643" spans="4:10" ht="15.75">
      <c r="D643" s="38">
        <v>41827</v>
      </c>
      <c r="E643" s="2" t="s">
        <v>69</v>
      </c>
      <c r="F643" s="2" t="s">
        <v>1045</v>
      </c>
      <c r="G643" s="2" t="s">
        <v>1046</v>
      </c>
      <c r="H643" s="2">
        <v>0</v>
      </c>
      <c r="I643" s="2">
        <v>4</v>
      </c>
      <c r="J643" s="33">
        <f t="shared" si="10"/>
        <v>4</v>
      </c>
    </row>
    <row r="644" spans="4:10" ht="15.75">
      <c r="D644" s="38">
        <v>41826</v>
      </c>
      <c r="E644" s="2" t="s">
        <v>187</v>
      </c>
      <c r="F644" s="2" t="s">
        <v>1047</v>
      </c>
      <c r="G644" s="2" t="s">
        <v>1048</v>
      </c>
      <c r="H644" s="2">
        <v>2</v>
      </c>
      <c r="I644" s="2">
        <v>2</v>
      </c>
      <c r="J644" s="33">
        <f t="shared" si="10"/>
        <v>4</v>
      </c>
    </row>
    <row r="645" spans="4:10" ht="15.75">
      <c r="D645" s="38">
        <v>41826</v>
      </c>
      <c r="E645" s="2" t="s">
        <v>197</v>
      </c>
      <c r="F645" s="2" t="s">
        <v>562</v>
      </c>
      <c r="G645" s="2" t="s">
        <v>1049</v>
      </c>
      <c r="H645" s="2">
        <v>0</v>
      </c>
      <c r="I645" s="2">
        <v>4</v>
      </c>
      <c r="J645" s="33">
        <f t="shared" si="10"/>
        <v>4</v>
      </c>
    </row>
    <row r="646" spans="4:10" ht="15.75">
      <c r="D646" s="38">
        <v>41826</v>
      </c>
      <c r="E646" s="2" t="s">
        <v>88</v>
      </c>
      <c r="F646" s="2" t="s">
        <v>680</v>
      </c>
      <c r="G646" s="2" t="s">
        <v>1050</v>
      </c>
      <c r="H646" s="2">
        <v>0</v>
      </c>
      <c r="I646" s="2">
        <v>4</v>
      </c>
      <c r="J646" s="33">
        <f t="shared" si="10"/>
        <v>4</v>
      </c>
    </row>
    <row r="647" spans="4:10" ht="15.75">
      <c r="D647" s="38">
        <v>41825</v>
      </c>
      <c r="E647" s="2" t="s">
        <v>50</v>
      </c>
      <c r="F647" s="2" t="s">
        <v>1051</v>
      </c>
      <c r="G647" s="2" t="s">
        <v>1052</v>
      </c>
      <c r="H647" s="2">
        <v>0</v>
      </c>
      <c r="I647" s="2">
        <v>5</v>
      </c>
      <c r="J647" s="33">
        <f t="shared" si="10"/>
        <v>5</v>
      </c>
    </row>
    <row r="648" spans="4:10" ht="15.75">
      <c r="D648" s="38">
        <v>41825</v>
      </c>
      <c r="E648" s="2" t="s">
        <v>160</v>
      </c>
      <c r="F648" s="2" t="s">
        <v>140</v>
      </c>
      <c r="G648" s="2" t="s">
        <v>1053</v>
      </c>
      <c r="H648" s="2">
        <v>0</v>
      </c>
      <c r="I648" s="2">
        <v>7</v>
      </c>
      <c r="J648" s="33">
        <f t="shared" si="10"/>
        <v>7</v>
      </c>
    </row>
    <row r="649" spans="4:10" ht="15.75">
      <c r="D649" s="38">
        <v>41825</v>
      </c>
      <c r="E649" s="2" t="s">
        <v>184</v>
      </c>
      <c r="F649" s="2" t="s">
        <v>319</v>
      </c>
      <c r="G649" s="2" t="s">
        <v>503</v>
      </c>
      <c r="H649" s="2">
        <v>0</v>
      </c>
      <c r="I649" s="2">
        <v>4</v>
      </c>
      <c r="J649" s="33">
        <f t="shared" si="10"/>
        <v>4</v>
      </c>
    </row>
    <row r="650" spans="4:10" ht="15.75">
      <c r="D650" s="38">
        <v>41825</v>
      </c>
      <c r="E650" s="2" t="s">
        <v>274</v>
      </c>
      <c r="F650" s="2" t="s">
        <v>275</v>
      </c>
      <c r="G650" s="2" t="s">
        <v>1054</v>
      </c>
      <c r="H650" s="2">
        <v>1</v>
      </c>
      <c r="I650" s="2">
        <v>4</v>
      </c>
      <c r="J650" s="33">
        <f t="shared" si="10"/>
        <v>5</v>
      </c>
    </row>
    <row r="651" spans="4:10" ht="15.75">
      <c r="D651" s="38">
        <v>41825</v>
      </c>
      <c r="E651" s="2" t="s">
        <v>47</v>
      </c>
      <c r="F651" s="2" t="s">
        <v>147</v>
      </c>
      <c r="G651" s="2" t="s">
        <v>1055</v>
      </c>
      <c r="H651" s="2">
        <v>0</v>
      </c>
      <c r="I651" s="2">
        <v>6</v>
      </c>
      <c r="J651" s="33">
        <f t="shared" si="10"/>
        <v>6</v>
      </c>
    </row>
    <row r="652" spans="4:10" ht="15.75">
      <c r="D652" s="38">
        <v>41825</v>
      </c>
      <c r="E652" s="2" t="s">
        <v>72</v>
      </c>
      <c r="F652" s="2" t="s">
        <v>1056</v>
      </c>
      <c r="G652" s="2" t="s">
        <v>1057</v>
      </c>
      <c r="H652" s="2">
        <v>0</v>
      </c>
      <c r="I652" s="2">
        <v>7</v>
      </c>
      <c r="J652" s="33">
        <f t="shared" si="10"/>
        <v>7</v>
      </c>
    </row>
    <row r="653" spans="4:10" ht="15.75">
      <c r="D653" s="38">
        <v>41824</v>
      </c>
      <c r="E653" s="2" t="s">
        <v>72</v>
      </c>
      <c r="F653" s="2" t="s">
        <v>1056</v>
      </c>
      <c r="G653" s="2" t="s">
        <v>1058</v>
      </c>
      <c r="H653" s="2">
        <v>0</v>
      </c>
      <c r="I653" s="2">
        <v>5</v>
      </c>
      <c r="J653" s="33">
        <f t="shared" si="10"/>
        <v>5</v>
      </c>
    </row>
    <row r="654" spans="4:10" ht="15.75">
      <c r="D654" s="38">
        <v>41822</v>
      </c>
      <c r="E654" s="2" t="s">
        <v>236</v>
      </c>
      <c r="F654" s="2" t="s">
        <v>697</v>
      </c>
      <c r="G654" s="2" t="s">
        <v>1059</v>
      </c>
      <c r="H654" s="2">
        <v>0</v>
      </c>
      <c r="I654" s="2">
        <v>5</v>
      </c>
      <c r="J654" s="33">
        <f t="shared" si="10"/>
        <v>5</v>
      </c>
    </row>
    <row r="655" spans="4:10" ht="15.75">
      <c r="D655" s="38">
        <v>41822</v>
      </c>
      <c r="E655" s="2" t="s">
        <v>236</v>
      </c>
      <c r="F655" s="2" t="s">
        <v>697</v>
      </c>
      <c r="G655" s="2" t="s">
        <v>1060</v>
      </c>
      <c r="H655" s="2">
        <v>0</v>
      </c>
      <c r="I655" s="2">
        <v>5</v>
      </c>
      <c r="J655" s="33">
        <f t="shared" si="10"/>
        <v>5</v>
      </c>
    </row>
    <row r="656" spans="4:10" ht="15.75">
      <c r="D656" s="38">
        <v>41820</v>
      </c>
      <c r="E656" s="2" t="s">
        <v>69</v>
      </c>
      <c r="F656" s="2" t="s">
        <v>645</v>
      </c>
      <c r="G656" s="2" t="s">
        <v>1061</v>
      </c>
      <c r="H656" s="2">
        <v>1</v>
      </c>
      <c r="I656" s="2">
        <v>3</v>
      </c>
      <c r="J656" s="33">
        <f t="shared" si="10"/>
        <v>4</v>
      </c>
    </row>
    <row r="657" spans="4:10" ht="15.75">
      <c r="D657" s="38">
        <v>41819</v>
      </c>
      <c r="E657" s="2" t="s">
        <v>83</v>
      </c>
      <c r="F657" s="2" t="s">
        <v>249</v>
      </c>
      <c r="G657" s="2" t="s">
        <v>1062</v>
      </c>
      <c r="H657" s="2">
        <v>1</v>
      </c>
      <c r="I657" s="2">
        <v>5</v>
      </c>
      <c r="J657" s="33">
        <f t="shared" si="10"/>
        <v>6</v>
      </c>
    </row>
    <row r="658" spans="4:10" ht="15.75">
      <c r="D658" s="38">
        <v>41819</v>
      </c>
      <c r="E658" s="2" t="s">
        <v>152</v>
      </c>
      <c r="F658" s="2" t="s">
        <v>153</v>
      </c>
      <c r="G658" s="2" t="s">
        <v>1063</v>
      </c>
      <c r="H658" s="2">
        <v>1</v>
      </c>
      <c r="I658" s="2">
        <v>9</v>
      </c>
      <c r="J658" s="33">
        <f t="shared" si="10"/>
        <v>10</v>
      </c>
    </row>
    <row r="659" spans="4:10" ht="15.75">
      <c r="D659" s="38">
        <v>41819</v>
      </c>
      <c r="E659" s="2" t="s">
        <v>197</v>
      </c>
      <c r="F659" s="2" t="s">
        <v>562</v>
      </c>
      <c r="G659" s="2" t="s">
        <v>1064</v>
      </c>
      <c r="H659" s="2">
        <v>0</v>
      </c>
      <c r="I659" s="2">
        <v>4</v>
      </c>
      <c r="J659" s="33">
        <f t="shared" si="10"/>
        <v>4</v>
      </c>
    </row>
    <row r="660" spans="4:10" ht="15.75">
      <c r="D660" s="38">
        <v>41818</v>
      </c>
      <c r="E660" s="2" t="s">
        <v>83</v>
      </c>
      <c r="F660" s="2" t="s">
        <v>1065</v>
      </c>
      <c r="G660" s="2" t="s">
        <v>1066</v>
      </c>
      <c r="H660" s="2">
        <v>0</v>
      </c>
      <c r="I660" s="2">
        <v>7</v>
      </c>
      <c r="J660" s="33">
        <f t="shared" si="10"/>
        <v>7</v>
      </c>
    </row>
    <row r="661" spans="4:10" ht="15.75">
      <c r="D661" s="38">
        <v>41818</v>
      </c>
      <c r="E661" s="2" t="s">
        <v>88</v>
      </c>
      <c r="F661" s="2" t="s">
        <v>1067</v>
      </c>
      <c r="G661" s="2" t="s">
        <v>1068</v>
      </c>
      <c r="H661" s="2">
        <v>0</v>
      </c>
      <c r="I661" s="2">
        <v>4</v>
      </c>
      <c r="J661" s="33">
        <f t="shared" si="10"/>
        <v>4</v>
      </c>
    </row>
    <row r="662" spans="4:10" ht="15.75">
      <c r="D662" s="38">
        <v>41817</v>
      </c>
      <c r="E662" s="2" t="s">
        <v>83</v>
      </c>
      <c r="F662" s="2" t="s">
        <v>592</v>
      </c>
      <c r="G662" s="2" t="s">
        <v>1069</v>
      </c>
      <c r="H662" s="2">
        <v>1</v>
      </c>
      <c r="I662" s="2">
        <v>3</v>
      </c>
      <c r="J662" s="33">
        <f t="shared" si="10"/>
        <v>4</v>
      </c>
    </row>
    <row r="663" spans="4:10" ht="15.75">
      <c r="D663" s="38">
        <v>41817</v>
      </c>
      <c r="E663" s="2" t="s">
        <v>83</v>
      </c>
      <c r="F663" s="2" t="s">
        <v>1070</v>
      </c>
      <c r="G663" s="2" t="s">
        <v>1069</v>
      </c>
      <c r="H663" s="2">
        <v>1</v>
      </c>
      <c r="I663" s="2">
        <v>3</v>
      </c>
      <c r="J663" s="33">
        <f t="shared" si="10"/>
        <v>4</v>
      </c>
    </row>
    <row r="664" spans="4:10" ht="15.75">
      <c r="D664" s="38">
        <v>41817</v>
      </c>
      <c r="E664" s="2" t="s">
        <v>184</v>
      </c>
      <c r="F664" s="2" t="s">
        <v>185</v>
      </c>
      <c r="G664" s="2" t="s">
        <v>1071</v>
      </c>
      <c r="H664" s="2">
        <v>2</v>
      </c>
      <c r="I664" s="2">
        <v>2</v>
      </c>
      <c r="J664" s="33">
        <f t="shared" si="10"/>
        <v>4</v>
      </c>
    </row>
    <row r="665" spans="4:10" ht="15.75">
      <c r="D665" s="38">
        <v>41816</v>
      </c>
      <c r="E665" s="2" t="s">
        <v>184</v>
      </c>
      <c r="F665" s="2" t="s">
        <v>185</v>
      </c>
      <c r="G665" s="2" t="s">
        <v>1072</v>
      </c>
      <c r="H665" s="2">
        <v>2</v>
      </c>
      <c r="I665" s="2">
        <v>2</v>
      </c>
      <c r="J665" s="33">
        <f t="shared" ref="J665:J728" si="11">SUM(H665,I665)</f>
        <v>4</v>
      </c>
    </row>
    <row r="666" spans="4:10" ht="15.75">
      <c r="D666" s="38">
        <v>41816</v>
      </c>
      <c r="E666" s="2" t="s">
        <v>251</v>
      </c>
      <c r="F666" s="2" t="s">
        <v>252</v>
      </c>
      <c r="G666" s="2" t="s">
        <v>1073</v>
      </c>
      <c r="H666" s="2">
        <v>0</v>
      </c>
      <c r="I666" s="2">
        <v>5</v>
      </c>
      <c r="J666" s="33">
        <f t="shared" si="11"/>
        <v>5</v>
      </c>
    </row>
    <row r="667" spans="4:10" ht="15.75">
      <c r="D667" s="38">
        <v>41815</v>
      </c>
      <c r="E667" s="2" t="s">
        <v>290</v>
      </c>
      <c r="F667" s="2" t="s">
        <v>1074</v>
      </c>
      <c r="G667" s="2" t="s">
        <v>1075</v>
      </c>
      <c r="H667" s="2">
        <v>0</v>
      </c>
      <c r="I667" s="2">
        <v>5</v>
      </c>
      <c r="J667" s="33">
        <f t="shared" si="11"/>
        <v>5</v>
      </c>
    </row>
    <row r="668" spans="4:10" ht="15.75">
      <c r="D668" s="38">
        <v>41814</v>
      </c>
      <c r="E668" s="2" t="s">
        <v>187</v>
      </c>
      <c r="F668" s="2" t="s">
        <v>188</v>
      </c>
      <c r="G668" s="2" t="s">
        <v>1076</v>
      </c>
      <c r="H668" s="2">
        <v>2</v>
      </c>
      <c r="I668" s="2">
        <v>7</v>
      </c>
      <c r="J668" s="33">
        <f t="shared" si="11"/>
        <v>9</v>
      </c>
    </row>
    <row r="669" spans="4:10" ht="15.75">
      <c r="D669" s="38">
        <v>41812</v>
      </c>
      <c r="E669" s="2" t="s">
        <v>83</v>
      </c>
      <c r="F669" s="2" t="s">
        <v>1077</v>
      </c>
      <c r="G669" s="2" t="s">
        <v>1078</v>
      </c>
      <c r="H669" s="2">
        <v>1</v>
      </c>
      <c r="I669" s="2">
        <v>3</v>
      </c>
      <c r="J669" s="33">
        <f t="shared" si="11"/>
        <v>4</v>
      </c>
    </row>
    <row r="670" spans="4:10" ht="15.75">
      <c r="D670" s="38">
        <v>41811</v>
      </c>
      <c r="E670" s="2" t="s">
        <v>340</v>
      </c>
      <c r="F670" s="2" t="s">
        <v>1079</v>
      </c>
      <c r="G670" s="2" t="s">
        <v>1080</v>
      </c>
      <c r="H670" s="2">
        <v>0</v>
      </c>
      <c r="I670" s="2">
        <v>4</v>
      </c>
      <c r="J670" s="33">
        <f t="shared" si="11"/>
        <v>4</v>
      </c>
    </row>
    <row r="671" spans="4:10" ht="15.75">
      <c r="D671" s="38">
        <v>41811</v>
      </c>
      <c r="E671" s="2" t="s">
        <v>155</v>
      </c>
      <c r="F671" s="2" t="s">
        <v>259</v>
      </c>
      <c r="G671" s="2" t="s">
        <v>1081</v>
      </c>
      <c r="H671" s="2">
        <v>0</v>
      </c>
      <c r="I671" s="2">
        <v>5</v>
      </c>
      <c r="J671" s="33">
        <f t="shared" si="11"/>
        <v>5</v>
      </c>
    </row>
    <row r="672" spans="4:10" ht="15.75">
      <c r="D672" s="38">
        <v>41810</v>
      </c>
      <c r="E672" s="2" t="s">
        <v>53</v>
      </c>
      <c r="F672" s="2" t="s">
        <v>1082</v>
      </c>
      <c r="G672" s="2" t="s">
        <v>1083</v>
      </c>
      <c r="H672" s="2">
        <v>0</v>
      </c>
      <c r="I672" s="2">
        <v>4</v>
      </c>
      <c r="J672" s="33">
        <f t="shared" si="11"/>
        <v>4</v>
      </c>
    </row>
    <row r="673" spans="4:10" ht="15.75">
      <c r="D673" s="38">
        <v>41805</v>
      </c>
      <c r="E673" s="2" t="s">
        <v>50</v>
      </c>
      <c r="F673" s="2" t="s">
        <v>1084</v>
      </c>
      <c r="G673" s="2" t="s">
        <v>1085</v>
      </c>
      <c r="H673" s="2">
        <v>0</v>
      </c>
      <c r="I673" s="2">
        <v>4</v>
      </c>
      <c r="J673" s="33">
        <f t="shared" si="11"/>
        <v>4</v>
      </c>
    </row>
    <row r="674" spans="4:10" ht="15.75">
      <c r="D674" s="38">
        <v>41805</v>
      </c>
      <c r="E674" s="2" t="s">
        <v>160</v>
      </c>
      <c r="F674" s="2" t="s">
        <v>1086</v>
      </c>
      <c r="G674" s="2" t="s">
        <v>1087</v>
      </c>
      <c r="H674" s="2">
        <v>0</v>
      </c>
      <c r="I674" s="2">
        <v>4</v>
      </c>
      <c r="J674" s="33">
        <f t="shared" si="11"/>
        <v>4</v>
      </c>
    </row>
    <row r="675" spans="4:10" ht="15.75">
      <c r="D675" s="38">
        <v>41803</v>
      </c>
      <c r="E675" s="2" t="s">
        <v>83</v>
      </c>
      <c r="F675" s="2" t="s">
        <v>249</v>
      </c>
      <c r="G675" s="2" t="s">
        <v>1088</v>
      </c>
      <c r="H675" s="2">
        <v>3</v>
      </c>
      <c r="I675" s="2">
        <v>1</v>
      </c>
      <c r="J675" s="33">
        <f t="shared" si="11"/>
        <v>4</v>
      </c>
    </row>
    <row r="676" spans="4:10" ht="15.75">
      <c r="D676" s="38">
        <v>41799</v>
      </c>
      <c r="E676" s="2" t="s">
        <v>66</v>
      </c>
      <c r="F676" s="2" t="s">
        <v>1089</v>
      </c>
      <c r="G676" s="2" t="s">
        <v>1090</v>
      </c>
      <c r="H676" s="2">
        <v>0</v>
      </c>
      <c r="I676" s="2">
        <v>6</v>
      </c>
      <c r="J676" s="33">
        <f t="shared" si="11"/>
        <v>6</v>
      </c>
    </row>
    <row r="677" spans="4:10" ht="15.75">
      <c r="D677" s="38">
        <v>41798</v>
      </c>
      <c r="E677" s="2" t="s">
        <v>174</v>
      </c>
      <c r="F677" s="2" t="s">
        <v>1091</v>
      </c>
      <c r="G677" s="2" t="s">
        <v>1092</v>
      </c>
      <c r="H677" s="2">
        <v>1</v>
      </c>
      <c r="I677" s="2">
        <v>4</v>
      </c>
      <c r="J677" s="33">
        <f t="shared" si="11"/>
        <v>5</v>
      </c>
    </row>
    <row r="678" spans="4:10" ht="15.75">
      <c r="D678" s="38">
        <v>41797</v>
      </c>
      <c r="E678" s="2" t="s">
        <v>184</v>
      </c>
      <c r="F678" s="2" t="s">
        <v>1093</v>
      </c>
      <c r="G678" s="2" t="s">
        <v>1094</v>
      </c>
      <c r="H678" s="2">
        <v>1</v>
      </c>
      <c r="I678" s="2">
        <v>3</v>
      </c>
      <c r="J678" s="33">
        <f t="shared" si="11"/>
        <v>4</v>
      </c>
    </row>
    <row r="679" spans="4:10" ht="15.75">
      <c r="D679" s="38">
        <v>41797</v>
      </c>
      <c r="E679" s="2" t="s">
        <v>162</v>
      </c>
      <c r="F679" s="2" t="s">
        <v>1095</v>
      </c>
      <c r="G679" s="2" t="s">
        <v>1096</v>
      </c>
      <c r="H679" s="2">
        <v>1</v>
      </c>
      <c r="I679" s="2">
        <v>5</v>
      </c>
      <c r="J679" s="33">
        <f t="shared" si="11"/>
        <v>6</v>
      </c>
    </row>
    <row r="680" spans="4:10" ht="15.75">
      <c r="D680" s="38">
        <v>41793</v>
      </c>
      <c r="E680" s="2" t="s">
        <v>62</v>
      </c>
      <c r="F680" s="2" t="s">
        <v>169</v>
      </c>
      <c r="G680" s="2" t="s">
        <v>1097</v>
      </c>
      <c r="H680" s="2">
        <v>1</v>
      </c>
      <c r="I680" s="2">
        <v>4</v>
      </c>
      <c r="J680" s="33">
        <f t="shared" si="11"/>
        <v>5</v>
      </c>
    </row>
    <row r="681" spans="4:10" ht="15.75">
      <c r="D681" s="38">
        <v>41792</v>
      </c>
      <c r="E681" s="2" t="s">
        <v>50</v>
      </c>
      <c r="F681" s="2" t="s">
        <v>51</v>
      </c>
      <c r="G681" s="2" t="s">
        <v>1098</v>
      </c>
      <c r="H681" s="2">
        <v>0</v>
      </c>
      <c r="I681" s="2">
        <v>7</v>
      </c>
      <c r="J681" s="33">
        <f t="shared" si="11"/>
        <v>7</v>
      </c>
    </row>
    <row r="682" spans="4:10" ht="15.75">
      <c r="D682" s="38">
        <v>41791</v>
      </c>
      <c r="E682" s="2" t="s">
        <v>83</v>
      </c>
      <c r="F682" s="2" t="s">
        <v>135</v>
      </c>
      <c r="G682" s="2" t="s">
        <v>1099</v>
      </c>
      <c r="H682" s="2">
        <v>0</v>
      </c>
      <c r="I682" s="2">
        <v>4</v>
      </c>
      <c r="J682" s="33">
        <f t="shared" si="11"/>
        <v>4</v>
      </c>
    </row>
    <row r="683" spans="4:10" ht="15.75">
      <c r="D683" s="38">
        <v>41791</v>
      </c>
      <c r="E683" s="2" t="s">
        <v>50</v>
      </c>
      <c r="F683" s="2" t="s">
        <v>51</v>
      </c>
      <c r="G683" s="2" t="s">
        <v>1100</v>
      </c>
      <c r="H683" s="2">
        <v>1</v>
      </c>
      <c r="I683" s="2">
        <v>5</v>
      </c>
      <c r="J683" s="33">
        <f t="shared" si="11"/>
        <v>6</v>
      </c>
    </row>
    <row r="684" spans="4:10" ht="15.75">
      <c r="D684" s="38">
        <v>41790</v>
      </c>
      <c r="E684" s="2" t="s">
        <v>83</v>
      </c>
      <c r="F684" s="2" t="s">
        <v>390</v>
      </c>
      <c r="G684" s="2" t="s">
        <v>503</v>
      </c>
      <c r="H684" s="2">
        <v>1</v>
      </c>
      <c r="I684" s="2">
        <v>3</v>
      </c>
      <c r="J684" s="33">
        <f t="shared" si="11"/>
        <v>4</v>
      </c>
    </row>
    <row r="685" spans="4:10" ht="15.75">
      <c r="D685" s="38">
        <v>41784</v>
      </c>
      <c r="E685" s="2" t="s">
        <v>226</v>
      </c>
      <c r="F685" s="2" t="s">
        <v>1101</v>
      </c>
      <c r="G685" s="2" t="s">
        <v>1102</v>
      </c>
      <c r="H685" s="2">
        <v>1</v>
      </c>
      <c r="I685" s="2">
        <v>3</v>
      </c>
      <c r="J685" s="33">
        <f t="shared" si="11"/>
        <v>4</v>
      </c>
    </row>
    <row r="686" spans="4:10" ht="15.75">
      <c r="D686" s="38">
        <v>41783</v>
      </c>
      <c r="E686" s="2" t="s">
        <v>184</v>
      </c>
      <c r="F686" s="2" t="s">
        <v>185</v>
      </c>
      <c r="G686" s="2" t="s">
        <v>1103</v>
      </c>
      <c r="H686" s="2">
        <v>0</v>
      </c>
      <c r="I686" s="2">
        <v>4</v>
      </c>
      <c r="J686" s="33">
        <f t="shared" si="11"/>
        <v>4</v>
      </c>
    </row>
    <row r="687" spans="4:10" ht="15.75">
      <c r="D687" s="38">
        <v>41783</v>
      </c>
      <c r="E687" s="2" t="s">
        <v>162</v>
      </c>
      <c r="F687" s="2" t="s">
        <v>1104</v>
      </c>
      <c r="G687" s="2" t="s">
        <v>1105</v>
      </c>
      <c r="H687" s="2">
        <v>3</v>
      </c>
      <c r="I687" s="2">
        <v>1</v>
      </c>
      <c r="J687" s="33">
        <f t="shared" si="11"/>
        <v>4</v>
      </c>
    </row>
    <row r="688" spans="4:10" ht="15.75">
      <c r="D688" s="38">
        <v>41782</v>
      </c>
      <c r="E688" s="2" t="s">
        <v>83</v>
      </c>
      <c r="F688" s="2" t="s">
        <v>1106</v>
      </c>
      <c r="G688" s="2" t="s">
        <v>1107</v>
      </c>
      <c r="H688" s="2">
        <v>4</v>
      </c>
      <c r="I688" s="2">
        <v>8</v>
      </c>
      <c r="J688" s="33">
        <f t="shared" si="11"/>
        <v>12</v>
      </c>
    </row>
    <row r="689" spans="4:10" ht="15.75">
      <c r="D689" s="38">
        <v>41782</v>
      </c>
      <c r="E689" s="2" t="s">
        <v>83</v>
      </c>
      <c r="F689" s="2" t="s">
        <v>1108</v>
      </c>
      <c r="G689" s="2" t="s">
        <v>1109</v>
      </c>
      <c r="H689" s="2">
        <v>2</v>
      </c>
      <c r="I689" s="2">
        <v>2</v>
      </c>
      <c r="J689" s="33">
        <f t="shared" si="11"/>
        <v>4</v>
      </c>
    </row>
    <row r="690" spans="4:10" ht="15.75">
      <c r="D690" s="38">
        <v>41782</v>
      </c>
      <c r="E690" s="2" t="s">
        <v>152</v>
      </c>
      <c r="F690" s="2" t="s">
        <v>153</v>
      </c>
      <c r="G690" s="2" t="s">
        <v>1110</v>
      </c>
      <c r="H690" s="2">
        <v>1</v>
      </c>
      <c r="I690" s="2">
        <v>7</v>
      </c>
      <c r="J690" s="33">
        <f t="shared" si="11"/>
        <v>8</v>
      </c>
    </row>
    <row r="691" spans="4:10" ht="15.75">
      <c r="D691" s="38">
        <v>41780</v>
      </c>
      <c r="E691" s="2" t="s">
        <v>47</v>
      </c>
      <c r="F691" s="2" t="s">
        <v>604</v>
      </c>
      <c r="G691" s="2" t="s">
        <v>1111</v>
      </c>
      <c r="H691" s="2">
        <v>1</v>
      </c>
      <c r="I691" s="2">
        <v>3</v>
      </c>
      <c r="J691" s="33">
        <f t="shared" si="11"/>
        <v>4</v>
      </c>
    </row>
    <row r="692" spans="4:10" ht="15.75">
      <c r="D692" s="38">
        <v>41777</v>
      </c>
      <c r="E692" s="2" t="s">
        <v>226</v>
      </c>
      <c r="F692" s="2" t="s">
        <v>1112</v>
      </c>
      <c r="G692" s="2" t="s">
        <v>1113</v>
      </c>
      <c r="H692" s="2">
        <v>0</v>
      </c>
      <c r="I692" s="2">
        <v>7</v>
      </c>
      <c r="J692" s="33">
        <f t="shared" si="11"/>
        <v>7</v>
      </c>
    </row>
    <row r="693" spans="4:10" ht="15.75">
      <c r="D693" s="38">
        <v>41776</v>
      </c>
      <c r="E693" s="2" t="s">
        <v>83</v>
      </c>
      <c r="F693" s="2" t="s">
        <v>777</v>
      </c>
      <c r="G693" s="2" t="s">
        <v>1114</v>
      </c>
      <c r="H693" s="2">
        <v>1</v>
      </c>
      <c r="I693" s="2">
        <v>3</v>
      </c>
      <c r="J693" s="33">
        <f t="shared" si="11"/>
        <v>4</v>
      </c>
    </row>
    <row r="694" spans="4:10" ht="15.75">
      <c r="D694" s="38">
        <v>41776</v>
      </c>
      <c r="E694" s="2" t="s">
        <v>340</v>
      </c>
      <c r="F694" s="2" t="s">
        <v>59</v>
      </c>
      <c r="G694" s="2" t="s">
        <v>1115</v>
      </c>
      <c r="H694" s="2">
        <v>0</v>
      </c>
      <c r="I694" s="2">
        <v>5</v>
      </c>
      <c r="J694" s="33">
        <f t="shared" si="11"/>
        <v>5</v>
      </c>
    </row>
    <row r="695" spans="4:10" ht="15.75">
      <c r="D695" s="38">
        <v>41772</v>
      </c>
      <c r="E695" s="2" t="s">
        <v>62</v>
      </c>
      <c r="F695" s="2" t="s">
        <v>169</v>
      </c>
      <c r="G695" s="2" t="s">
        <v>1116</v>
      </c>
      <c r="H695" s="2">
        <v>0</v>
      </c>
      <c r="I695" s="2">
        <v>5</v>
      </c>
      <c r="J695" s="33">
        <f t="shared" si="11"/>
        <v>5</v>
      </c>
    </row>
    <row r="696" spans="4:10" ht="15.75">
      <c r="D696" s="38">
        <v>41771</v>
      </c>
      <c r="E696" s="2" t="s">
        <v>50</v>
      </c>
      <c r="F696" s="2" t="s">
        <v>51</v>
      </c>
      <c r="G696" s="2" t="s">
        <v>1117</v>
      </c>
      <c r="H696" s="2">
        <v>0</v>
      </c>
      <c r="I696" s="2">
        <v>4</v>
      </c>
      <c r="J696" s="33">
        <f t="shared" si="11"/>
        <v>4</v>
      </c>
    </row>
    <row r="697" spans="4:10" ht="15.75">
      <c r="D697" s="38">
        <v>41770</v>
      </c>
      <c r="E697" s="2" t="s">
        <v>83</v>
      </c>
      <c r="F697" s="2" t="s">
        <v>135</v>
      </c>
      <c r="G697" s="2" t="s">
        <v>1118</v>
      </c>
      <c r="H697" s="2">
        <v>1</v>
      </c>
      <c r="I697" s="2">
        <v>6</v>
      </c>
      <c r="J697" s="33">
        <f t="shared" si="11"/>
        <v>7</v>
      </c>
    </row>
    <row r="698" spans="4:10" ht="15.75">
      <c r="D698" s="38">
        <v>41770</v>
      </c>
      <c r="E698" s="2" t="s">
        <v>155</v>
      </c>
      <c r="F698" s="2" t="s">
        <v>259</v>
      </c>
      <c r="G698" s="2" t="s">
        <v>1119</v>
      </c>
      <c r="H698" s="2">
        <v>0</v>
      </c>
      <c r="I698" s="2">
        <v>7</v>
      </c>
      <c r="J698" s="33">
        <f t="shared" si="11"/>
        <v>7</v>
      </c>
    </row>
    <row r="699" spans="4:10" ht="15.75">
      <c r="D699" s="38">
        <v>41769</v>
      </c>
      <c r="E699" s="2" t="s">
        <v>83</v>
      </c>
      <c r="F699" s="2" t="s">
        <v>135</v>
      </c>
      <c r="G699" s="2" t="s">
        <v>1120</v>
      </c>
      <c r="H699" s="2">
        <v>1</v>
      </c>
      <c r="I699" s="2">
        <v>6</v>
      </c>
      <c r="J699" s="33">
        <f t="shared" si="11"/>
        <v>7</v>
      </c>
    </row>
    <row r="700" spans="4:10" ht="15.75">
      <c r="D700" s="38">
        <v>41769</v>
      </c>
      <c r="E700" s="2" t="s">
        <v>62</v>
      </c>
      <c r="F700" s="2" t="s">
        <v>1121</v>
      </c>
      <c r="G700" s="2" t="s">
        <v>1122</v>
      </c>
      <c r="H700" s="2">
        <v>1</v>
      </c>
      <c r="I700" s="2">
        <v>3</v>
      </c>
      <c r="J700" s="33">
        <f t="shared" si="11"/>
        <v>4</v>
      </c>
    </row>
    <row r="701" spans="4:10" ht="15.75">
      <c r="D701" s="38">
        <v>41769</v>
      </c>
      <c r="E701" s="2" t="s">
        <v>62</v>
      </c>
      <c r="F701" s="2" t="s">
        <v>452</v>
      </c>
      <c r="G701" s="2" t="s">
        <v>1123</v>
      </c>
      <c r="H701" s="2">
        <v>2</v>
      </c>
      <c r="I701" s="2">
        <v>3</v>
      </c>
      <c r="J701" s="33">
        <f t="shared" si="11"/>
        <v>5</v>
      </c>
    </row>
    <row r="702" spans="4:10" ht="15.75">
      <c r="D702" s="38">
        <v>41763</v>
      </c>
      <c r="E702" s="2" t="s">
        <v>209</v>
      </c>
      <c r="F702" s="2" t="s">
        <v>1124</v>
      </c>
      <c r="G702" s="2" t="s">
        <v>1125</v>
      </c>
      <c r="H702" s="2">
        <v>0</v>
      </c>
      <c r="I702" s="2">
        <v>4</v>
      </c>
      <c r="J702" s="33">
        <f t="shared" si="11"/>
        <v>4</v>
      </c>
    </row>
    <row r="703" spans="4:10" ht="15.75">
      <c r="D703" s="38">
        <v>41763</v>
      </c>
      <c r="E703" s="2" t="s">
        <v>50</v>
      </c>
      <c r="F703" s="2" t="s">
        <v>51</v>
      </c>
      <c r="G703" s="2" t="s">
        <v>1126</v>
      </c>
      <c r="H703" s="2">
        <v>1</v>
      </c>
      <c r="I703" s="2">
        <v>3</v>
      </c>
      <c r="J703" s="33">
        <f t="shared" si="11"/>
        <v>4</v>
      </c>
    </row>
    <row r="704" spans="4:10" ht="15.75">
      <c r="D704" s="38">
        <v>41762</v>
      </c>
      <c r="E704" s="2" t="s">
        <v>552</v>
      </c>
      <c r="F704" s="2" t="s">
        <v>1127</v>
      </c>
      <c r="G704" s="2" t="s">
        <v>1128</v>
      </c>
      <c r="H704" s="2">
        <v>4</v>
      </c>
      <c r="I704" s="2">
        <v>4</v>
      </c>
      <c r="J704" s="33">
        <f t="shared" si="11"/>
        <v>8</v>
      </c>
    </row>
    <row r="705" spans="4:10" ht="15.75">
      <c r="D705" s="38">
        <v>41759</v>
      </c>
      <c r="E705" s="2" t="s">
        <v>50</v>
      </c>
      <c r="F705" s="2" t="s">
        <v>51</v>
      </c>
      <c r="G705" s="2" t="s">
        <v>1129</v>
      </c>
      <c r="H705" s="2">
        <v>0</v>
      </c>
      <c r="I705" s="2">
        <v>4</v>
      </c>
      <c r="J705" s="33">
        <f t="shared" si="11"/>
        <v>4</v>
      </c>
    </row>
    <row r="706" spans="4:10" ht="15.75">
      <c r="D706" s="38">
        <v>41758</v>
      </c>
      <c r="E706" s="2" t="s">
        <v>62</v>
      </c>
      <c r="F706" s="2" t="s">
        <v>1130</v>
      </c>
      <c r="G706" s="2" t="s">
        <v>1131</v>
      </c>
      <c r="H706" s="2">
        <v>1</v>
      </c>
      <c r="I706" s="2">
        <v>6</v>
      </c>
      <c r="J706" s="33">
        <f t="shared" si="11"/>
        <v>7</v>
      </c>
    </row>
    <row r="707" spans="4:10" ht="15.75">
      <c r="D707" s="38">
        <v>41756</v>
      </c>
      <c r="E707" s="2" t="s">
        <v>88</v>
      </c>
      <c r="F707" s="2" t="s">
        <v>1132</v>
      </c>
      <c r="G707" s="2" t="s">
        <v>1133</v>
      </c>
      <c r="H707" s="2">
        <v>0</v>
      </c>
      <c r="I707" s="2">
        <v>5</v>
      </c>
      <c r="J707" s="33">
        <f t="shared" si="11"/>
        <v>5</v>
      </c>
    </row>
    <row r="708" spans="4:10" ht="15.75">
      <c r="D708" s="38">
        <v>41754</v>
      </c>
      <c r="E708" s="2" t="s">
        <v>155</v>
      </c>
      <c r="F708" s="2" t="s">
        <v>259</v>
      </c>
      <c r="G708" s="2" t="s">
        <v>1134</v>
      </c>
      <c r="H708" s="2">
        <v>2</v>
      </c>
      <c r="I708" s="2">
        <v>3</v>
      </c>
      <c r="J708" s="33">
        <f t="shared" si="11"/>
        <v>5</v>
      </c>
    </row>
    <row r="709" spans="4:10" ht="15.75">
      <c r="D709" s="38">
        <v>41751</v>
      </c>
      <c r="E709" s="2" t="s">
        <v>83</v>
      </c>
      <c r="F709" s="2" t="s">
        <v>249</v>
      </c>
      <c r="G709" s="2" t="s">
        <v>1135</v>
      </c>
      <c r="H709" s="2">
        <v>1</v>
      </c>
      <c r="I709" s="2">
        <v>3</v>
      </c>
      <c r="J709" s="33">
        <f t="shared" si="11"/>
        <v>4</v>
      </c>
    </row>
    <row r="710" spans="4:10" ht="15.75">
      <c r="D710" s="38">
        <v>41749</v>
      </c>
      <c r="E710" s="2" t="s">
        <v>187</v>
      </c>
      <c r="F710" s="2" t="s">
        <v>316</v>
      </c>
      <c r="G710" s="2" t="s">
        <v>1136</v>
      </c>
      <c r="H710" s="2">
        <v>2</v>
      </c>
      <c r="I710" s="2">
        <v>2</v>
      </c>
      <c r="J710" s="33">
        <f t="shared" si="11"/>
        <v>4</v>
      </c>
    </row>
    <row r="711" spans="4:10" ht="15.75">
      <c r="D711" s="38">
        <v>41749</v>
      </c>
      <c r="E711" s="2" t="s">
        <v>50</v>
      </c>
      <c r="F711" s="2" t="s">
        <v>51</v>
      </c>
      <c r="G711" s="2" t="s">
        <v>1137</v>
      </c>
      <c r="H711" s="2">
        <v>0</v>
      </c>
      <c r="I711" s="2">
        <v>5</v>
      </c>
      <c r="J711" s="33">
        <f t="shared" si="11"/>
        <v>5</v>
      </c>
    </row>
    <row r="712" spans="4:10" ht="15.75">
      <c r="D712" s="38">
        <v>41749</v>
      </c>
      <c r="E712" s="2" t="s">
        <v>50</v>
      </c>
      <c r="F712" s="2" t="s">
        <v>180</v>
      </c>
      <c r="G712" s="2" t="s">
        <v>1138</v>
      </c>
      <c r="H712" s="2">
        <v>0</v>
      </c>
      <c r="I712" s="2">
        <v>6</v>
      </c>
      <c r="J712" s="33">
        <f t="shared" si="11"/>
        <v>6</v>
      </c>
    </row>
    <row r="713" spans="4:10" ht="15.75">
      <c r="D713" s="38">
        <v>41743</v>
      </c>
      <c r="E713" s="2" t="s">
        <v>340</v>
      </c>
      <c r="F713" s="2" t="s">
        <v>1079</v>
      </c>
      <c r="G713" s="2" t="s">
        <v>1139</v>
      </c>
      <c r="H713" s="2">
        <v>0</v>
      </c>
      <c r="I713" s="2">
        <v>4</v>
      </c>
      <c r="J713" s="33">
        <f t="shared" si="11"/>
        <v>4</v>
      </c>
    </row>
    <row r="714" spans="4:10" ht="15.75">
      <c r="D714" s="38">
        <v>41741</v>
      </c>
      <c r="E714" s="2" t="s">
        <v>152</v>
      </c>
      <c r="F714" s="2" t="s">
        <v>153</v>
      </c>
      <c r="G714" s="2" t="s">
        <v>1140</v>
      </c>
      <c r="H714" s="2">
        <v>1</v>
      </c>
      <c r="I714" s="2">
        <v>3</v>
      </c>
      <c r="J714" s="33">
        <f t="shared" si="11"/>
        <v>4</v>
      </c>
    </row>
    <row r="715" spans="4:10" ht="15.75">
      <c r="D715" s="38">
        <v>41740</v>
      </c>
      <c r="E715" s="2" t="s">
        <v>160</v>
      </c>
      <c r="F715" s="2" t="s">
        <v>741</v>
      </c>
      <c r="G715" s="2" t="s">
        <v>1141</v>
      </c>
      <c r="H715" s="2">
        <v>0</v>
      </c>
      <c r="I715" s="2">
        <v>4</v>
      </c>
      <c r="J715" s="33">
        <f t="shared" si="11"/>
        <v>4</v>
      </c>
    </row>
    <row r="716" spans="4:10" ht="15.75">
      <c r="D716" s="38">
        <v>41738</v>
      </c>
      <c r="E716" s="2" t="s">
        <v>50</v>
      </c>
      <c r="F716" s="2" t="s">
        <v>572</v>
      </c>
      <c r="G716" s="2" t="s">
        <v>1142</v>
      </c>
      <c r="H716" s="2">
        <v>0</v>
      </c>
      <c r="I716" s="2">
        <v>4</v>
      </c>
      <c r="J716" s="33">
        <f t="shared" si="11"/>
        <v>4</v>
      </c>
    </row>
    <row r="717" spans="4:10" ht="15.75">
      <c r="D717" s="38">
        <v>41738</v>
      </c>
      <c r="E717" s="2" t="s">
        <v>155</v>
      </c>
      <c r="F717" s="2" t="s">
        <v>1143</v>
      </c>
      <c r="G717" s="2" t="s">
        <v>1144</v>
      </c>
      <c r="H717" s="2">
        <v>3</v>
      </c>
      <c r="I717" s="2">
        <v>1</v>
      </c>
      <c r="J717" s="33">
        <f t="shared" si="11"/>
        <v>4</v>
      </c>
    </row>
    <row r="718" spans="4:10" ht="15.75">
      <c r="D718" s="38">
        <v>41736</v>
      </c>
      <c r="E718" s="2" t="s">
        <v>152</v>
      </c>
      <c r="F718" s="2" t="s">
        <v>153</v>
      </c>
      <c r="G718" s="2" t="s">
        <v>1145</v>
      </c>
      <c r="H718" s="2">
        <v>0</v>
      </c>
      <c r="I718" s="2">
        <v>4</v>
      </c>
      <c r="J718" s="33">
        <f t="shared" si="11"/>
        <v>4</v>
      </c>
    </row>
    <row r="719" spans="4:10" ht="15.75">
      <c r="D719" s="38">
        <v>41735</v>
      </c>
      <c r="E719" s="2" t="s">
        <v>290</v>
      </c>
      <c r="F719" s="2" t="s">
        <v>884</v>
      </c>
      <c r="G719" s="2" t="s">
        <v>1146</v>
      </c>
      <c r="H719" s="2">
        <v>0</v>
      </c>
      <c r="I719" s="2">
        <v>4</v>
      </c>
      <c r="J719" s="33">
        <f t="shared" si="11"/>
        <v>4</v>
      </c>
    </row>
    <row r="720" spans="4:10" ht="15.75">
      <c r="D720" s="38">
        <v>41735</v>
      </c>
      <c r="E720" s="2" t="s">
        <v>482</v>
      </c>
      <c r="F720" s="2" t="s">
        <v>667</v>
      </c>
      <c r="G720" s="2" t="s">
        <v>1147</v>
      </c>
      <c r="H720" s="2">
        <v>0</v>
      </c>
      <c r="I720" s="2">
        <v>4</v>
      </c>
      <c r="J720" s="33">
        <f t="shared" si="11"/>
        <v>4</v>
      </c>
    </row>
    <row r="721" spans="4:10" ht="15.75">
      <c r="D721" s="38">
        <v>41734</v>
      </c>
      <c r="E721" s="2" t="s">
        <v>306</v>
      </c>
      <c r="F721" s="2" t="s">
        <v>119</v>
      </c>
      <c r="G721" s="2" t="s">
        <v>1148</v>
      </c>
      <c r="H721" s="2">
        <v>1</v>
      </c>
      <c r="I721" s="2">
        <v>3</v>
      </c>
      <c r="J721" s="33">
        <f t="shared" si="11"/>
        <v>4</v>
      </c>
    </row>
    <row r="722" spans="4:10" ht="15.75">
      <c r="D722" s="38">
        <v>41734</v>
      </c>
      <c r="E722" s="2" t="s">
        <v>83</v>
      </c>
      <c r="F722" s="2" t="s">
        <v>1149</v>
      </c>
      <c r="G722" s="2" t="s">
        <v>1150</v>
      </c>
      <c r="H722" s="2">
        <v>0</v>
      </c>
      <c r="I722" s="2">
        <v>4</v>
      </c>
      <c r="J722" s="33">
        <f t="shared" si="11"/>
        <v>4</v>
      </c>
    </row>
    <row r="723" spans="4:10" ht="15.75">
      <c r="D723" s="38">
        <v>41734</v>
      </c>
      <c r="E723" s="2" t="s">
        <v>50</v>
      </c>
      <c r="F723" s="2" t="s">
        <v>51</v>
      </c>
      <c r="G723" s="2" t="s">
        <v>1151</v>
      </c>
      <c r="H723" s="2">
        <v>1</v>
      </c>
      <c r="I723" s="2">
        <v>5</v>
      </c>
      <c r="J723" s="33">
        <f t="shared" si="11"/>
        <v>6</v>
      </c>
    </row>
    <row r="724" spans="4:10" ht="15.75">
      <c r="D724" s="38">
        <v>41731</v>
      </c>
      <c r="E724" s="2" t="s">
        <v>47</v>
      </c>
      <c r="F724" s="2" t="s">
        <v>1152</v>
      </c>
      <c r="G724" s="2" t="s">
        <v>1153</v>
      </c>
      <c r="H724" s="2">
        <v>4</v>
      </c>
      <c r="I724" s="2">
        <v>16</v>
      </c>
      <c r="J724" s="33">
        <f t="shared" si="11"/>
        <v>20</v>
      </c>
    </row>
    <row r="725" spans="4:10" ht="15.75">
      <c r="D725" s="38">
        <v>41728</v>
      </c>
      <c r="E725" s="2" t="s">
        <v>202</v>
      </c>
      <c r="F725" s="2" t="s">
        <v>1154</v>
      </c>
      <c r="G725" s="2" t="s">
        <v>503</v>
      </c>
      <c r="H725" s="2">
        <v>0</v>
      </c>
      <c r="I725" s="2">
        <v>5</v>
      </c>
      <c r="J725" s="33">
        <f t="shared" si="11"/>
        <v>5</v>
      </c>
    </row>
    <row r="726" spans="4:10" ht="15.75">
      <c r="D726" s="38">
        <v>41728</v>
      </c>
      <c r="E726" s="2" t="s">
        <v>371</v>
      </c>
      <c r="F726" s="2" t="s">
        <v>107</v>
      </c>
      <c r="G726" s="2" t="s">
        <v>1155</v>
      </c>
      <c r="H726" s="2">
        <v>0</v>
      </c>
      <c r="I726" s="2">
        <v>5</v>
      </c>
      <c r="J726" s="33">
        <f t="shared" si="11"/>
        <v>5</v>
      </c>
    </row>
    <row r="727" spans="4:10" ht="15.75">
      <c r="D727" s="38">
        <v>41721</v>
      </c>
      <c r="E727" s="2" t="s">
        <v>83</v>
      </c>
      <c r="F727" s="2" t="s">
        <v>234</v>
      </c>
      <c r="G727" s="2" t="s">
        <v>1156</v>
      </c>
      <c r="H727" s="2">
        <v>1</v>
      </c>
      <c r="I727" s="2">
        <v>3</v>
      </c>
      <c r="J727" s="33">
        <f t="shared" si="11"/>
        <v>4</v>
      </c>
    </row>
    <row r="728" spans="4:10" ht="15.75">
      <c r="D728" s="38">
        <v>41721</v>
      </c>
      <c r="E728" s="2" t="s">
        <v>83</v>
      </c>
      <c r="F728" s="2" t="s">
        <v>834</v>
      </c>
      <c r="G728" s="2" t="s">
        <v>1157</v>
      </c>
      <c r="H728" s="2">
        <v>0</v>
      </c>
      <c r="I728" s="2">
        <v>7</v>
      </c>
      <c r="J728" s="33">
        <f t="shared" si="11"/>
        <v>7</v>
      </c>
    </row>
    <row r="729" spans="4:10" ht="15.75">
      <c r="D729" s="38">
        <v>41721</v>
      </c>
      <c r="E729" s="2" t="s">
        <v>83</v>
      </c>
      <c r="F729" s="2" t="s">
        <v>234</v>
      </c>
      <c r="G729" s="2" t="s">
        <v>1158</v>
      </c>
      <c r="H729" s="2">
        <v>1</v>
      </c>
      <c r="I729" s="2">
        <v>3</v>
      </c>
      <c r="J729" s="33">
        <f t="shared" ref="J729:J792" si="12">SUM(H729,I729)</f>
        <v>4</v>
      </c>
    </row>
    <row r="730" spans="4:10" ht="15.75">
      <c r="D730" s="38">
        <v>41721</v>
      </c>
      <c r="E730" s="2" t="s">
        <v>47</v>
      </c>
      <c r="F730" s="2" t="s">
        <v>1159</v>
      </c>
      <c r="G730" s="2" t="s">
        <v>1160</v>
      </c>
      <c r="H730" s="2">
        <v>1</v>
      </c>
      <c r="I730" s="2">
        <v>3</v>
      </c>
      <c r="J730" s="33">
        <f t="shared" si="12"/>
        <v>4</v>
      </c>
    </row>
    <row r="731" spans="4:10" ht="15.75">
      <c r="D731" s="38">
        <v>41719</v>
      </c>
      <c r="E731" s="2" t="s">
        <v>162</v>
      </c>
      <c r="F731" s="2" t="s">
        <v>406</v>
      </c>
      <c r="G731" s="2" t="s">
        <v>1161</v>
      </c>
      <c r="H731" s="2">
        <v>0</v>
      </c>
      <c r="I731" s="2">
        <v>4</v>
      </c>
      <c r="J731" s="33">
        <f t="shared" si="12"/>
        <v>4</v>
      </c>
    </row>
    <row r="732" spans="4:10" ht="15.75">
      <c r="D732" s="38">
        <v>41714</v>
      </c>
      <c r="E732" s="2" t="s">
        <v>62</v>
      </c>
      <c r="F732" s="2" t="s">
        <v>858</v>
      </c>
      <c r="G732" s="2" t="s">
        <v>1162</v>
      </c>
      <c r="H732" s="2">
        <v>0</v>
      </c>
      <c r="I732" s="2">
        <v>4</v>
      </c>
      <c r="J732" s="33">
        <f t="shared" si="12"/>
        <v>4</v>
      </c>
    </row>
    <row r="733" spans="4:10" ht="15.75">
      <c r="D733" s="38">
        <v>41714</v>
      </c>
      <c r="E733" s="2" t="s">
        <v>47</v>
      </c>
      <c r="F733" s="2" t="s">
        <v>1163</v>
      </c>
      <c r="G733" s="2" t="s">
        <v>1133</v>
      </c>
      <c r="H733" s="2">
        <v>3</v>
      </c>
      <c r="I733" s="2">
        <v>1</v>
      </c>
      <c r="J733" s="33">
        <f t="shared" si="12"/>
        <v>4</v>
      </c>
    </row>
    <row r="734" spans="4:10" ht="15.75">
      <c r="D734" s="38">
        <v>41712</v>
      </c>
      <c r="E734" s="2" t="s">
        <v>88</v>
      </c>
      <c r="F734" s="2" t="s">
        <v>89</v>
      </c>
      <c r="G734" s="2" t="s">
        <v>1164</v>
      </c>
      <c r="H734" s="2">
        <v>0</v>
      </c>
      <c r="I734" s="2">
        <v>4</v>
      </c>
      <c r="J734" s="33">
        <f t="shared" si="12"/>
        <v>4</v>
      </c>
    </row>
    <row r="735" spans="4:10" ht="15.75">
      <c r="D735" s="38">
        <v>41707</v>
      </c>
      <c r="E735" s="2" t="s">
        <v>226</v>
      </c>
      <c r="F735" s="2" t="s">
        <v>1165</v>
      </c>
      <c r="G735" s="2" t="s">
        <v>1166</v>
      </c>
      <c r="H735" s="2">
        <v>3</v>
      </c>
      <c r="I735" s="2">
        <v>1</v>
      </c>
      <c r="J735" s="33">
        <f t="shared" si="12"/>
        <v>4</v>
      </c>
    </row>
    <row r="736" spans="4:10" ht="15.75">
      <c r="D736" s="38">
        <v>41707</v>
      </c>
      <c r="E736" s="2" t="s">
        <v>47</v>
      </c>
      <c r="F736" s="2" t="s">
        <v>178</v>
      </c>
      <c r="G736" s="2" t="s">
        <v>1167</v>
      </c>
      <c r="H736" s="2">
        <v>0</v>
      </c>
      <c r="I736" s="2">
        <v>6</v>
      </c>
      <c r="J736" s="33">
        <f t="shared" si="12"/>
        <v>6</v>
      </c>
    </row>
    <row r="737" spans="4:10" ht="15.75">
      <c r="D737" s="38">
        <v>41706</v>
      </c>
      <c r="E737" s="2" t="s">
        <v>83</v>
      </c>
      <c r="F737" s="2" t="s">
        <v>741</v>
      </c>
      <c r="G737" s="2" t="s">
        <v>1168</v>
      </c>
      <c r="H737" s="2">
        <v>1</v>
      </c>
      <c r="I737" s="2">
        <v>3</v>
      </c>
      <c r="J737" s="33">
        <f t="shared" si="12"/>
        <v>4</v>
      </c>
    </row>
    <row r="738" spans="4:10" ht="15.75">
      <c r="D738" s="38">
        <v>41706</v>
      </c>
      <c r="E738" s="2" t="s">
        <v>50</v>
      </c>
      <c r="F738" s="2" t="s">
        <v>51</v>
      </c>
      <c r="G738" s="2" t="s">
        <v>1169</v>
      </c>
      <c r="H738" s="2">
        <v>0</v>
      </c>
      <c r="I738" s="2">
        <v>6</v>
      </c>
      <c r="J738" s="33">
        <f t="shared" si="12"/>
        <v>6</v>
      </c>
    </row>
    <row r="739" spans="4:10" ht="15.75">
      <c r="D739" s="38">
        <v>41703</v>
      </c>
      <c r="E739" s="2" t="s">
        <v>162</v>
      </c>
      <c r="F739" s="2" t="s">
        <v>239</v>
      </c>
      <c r="G739" s="2" t="s">
        <v>1170</v>
      </c>
      <c r="H739" s="2">
        <v>3</v>
      </c>
      <c r="I739" s="2">
        <v>2</v>
      </c>
      <c r="J739" s="33">
        <f t="shared" si="12"/>
        <v>5</v>
      </c>
    </row>
    <row r="740" spans="4:10" ht="15.75">
      <c r="D740" s="38">
        <v>41699</v>
      </c>
      <c r="E740" s="2" t="s">
        <v>184</v>
      </c>
      <c r="F740" s="2" t="s">
        <v>185</v>
      </c>
      <c r="G740" s="2" t="s">
        <v>1171</v>
      </c>
      <c r="H740" s="2">
        <v>0</v>
      </c>
      <c r="I740" s="2">
        <v>4</v>
      </c>
      <c r="J740" s="33">
        <f t="shared" si="12"/>
        <v>4</v>
      </c>
    </row>
    <row r="741" spans="4:10" ht="15.75">
      <c r="D741" s="38">
        <v>41699</v>
      </c>
      <c r="E741" s="2" t="s">
        <v>236</v>
      </c>
      <c r="F741" s="2" t="s">
        <v>412</v>
      </c>
      <c r="G741" s="2" t="s">
        <v>1172</v>
      </c>
      <c r="H741" s="2">
        <v>1</v>
      </c>
      <c r="I741" s="2">
        <v>4</v>
      </c>
      <c r="J741" s="33">
        <f t="shared" si="12"/>
        <v>5</v>
      </c>
    </row>
    <row r="742" spans="4:10" ht="15.75">
      <c r="D742" s="38">
        <v>41695</v>
      </c>
      <c r="E742" s="2" t="s">
        <v>72</v>
      </c>
      <c r="F742" s="2" t="s">
        <v>1173</v>
      </c>
      <c r="G742" s="2" t="s">
        <v>1174</v>
      </c>
      <c r="H742" s="2">
        <v>5</v>
      </c>
      <c r="I742" s="2">
        <v>1</v>
      </c>
      <c r="J742" s="33">
        <f t="shared" si="12"/>
        <v>6</v>
      </c>
    </row>
    <row r="743" spans="4:10" ht="15.75">
      <c r="D743" s="38">
        <v>41692</v>
      </c>
      <c r="E743" s="2" t="s">
        <v>83</v>
      </c>
      <c r="F743" s="2" t="s">
        <v>1175</v>
      </c>
      <c r="G743" s="2" t="s">
        <v>1176</v>
      </c>
      <c r="H743" s="2">
        <v>0</v>
      </c>
      <c r="I743" s="2">
        <v>4</v>
      </c>
      <c r="J743" s="33">
        <f t="shared" si="12"/>
        <v>4</v>
      </c>
    </row>
    <row r="744" spans="4:10" ht="15.75">
      <c r="D744" s="38">
        <v>41690</v>
      </c>
      <c r="E744" s="2" t="s">
        <v>83</v>
      </c>
      <c r="F744" s="2" t="s">
        <v>1177</v>
      </c>
      <c r="G744" s="2" t="s">
        <v>1178</v>
      </c>
      <c r="H744" s="2">
        <v>4</v>
      </c>
      <c r="I744" s="2">
        <v>1</v>
      </c>
      <c r="J744" s="33">
        <f t="shared" si="12"/>
        <v>5</v>
      </c>
    </row>
    <row r="745" spans="4:10" ht="15.75">
      <c r="D745" s="38">
        <v>41690</v>
      </c>
      <c r="E745" s="2" t="s">
        <v>160</v>
      </c>
      <c r="F745" s="2" t="s">
        <v>140</v>
      </c>
      <c r="G745" s="2" t="s">
        <v>1179</v>
      </c>
      <c r="H745" s="2">
        <v>4</v>
      </c>
      <c r="I745" s="2">
        <v>0</v>
      </c>
      <c r="J745" s="33">
        <f t="shared" si="12"/>
        <v>4</v>
      </c>
    </row>
    <row r="746" spans="4:10" ht="15.75">
      <c r="D746" s="38">
        <v>41686</v>
      </c>
      <c r="E746" s="2" t="s">
        <v>187</v>
      </c>
      <c r="F746" s="2" t="s">
        <v>787</v>
      </c>
      <c r="G746" s="2" t="s">
        <v>1180</v>
      </c>
      <c r="H746" s="2">
        <v>1</v>
      </c>
      <c r="I746" s="2">
        <v>6</v>
      </c>
      <c r="J746" s="33">
        <f t="shared" si="12"/>
        <v>7</v>
      </c>
    </row>
    <row r="747" spans="4:10" ht="15.75">
      <c r="D747" s="38">
        <v>41686</v>
      </c>
      <c r="E747" s="2" t="s">
        <v>187</v>
      </c>
      <c r="F747" s="2" t="s">
        <v>363</v>
      </c>
      <c r="G747" s="2" t="s">
        <v>1181</v>
      </c>
      <c r="H747" s="2">
        <v>1</v>
      </c>
      <c r="I747" s="2">
        <v>4</v>
      </c>
      <c r="J747" s="33">
        <f t="shared" si="12"/>
        <v>5</v>
      </c>
    </row>
    <row r="748" spans="4:10" ht="15.75">
      <c r="D748" s="38">
        <v>41686</v>
      </c>
      <c r="E748" s="2" t="s">
        <v>160</v>
      </c>
      <c r="F748" s="2" t="s">
        <v>133</v>
      </c>
      <c r="G748" s="2" t="s">
        <v>1182</v>
      </c>
      <c r="H748" s="2">
        <v>0</v>
      </c>
      <c r="I748" s="2">
        <v>5</v>
      </c>
      <c r="J748" s="33">
        <f t="shared" si="12"/>
        <v>5</v>
      </c>
    </row>
    <row r="749" spans="4:10" ht="15.75">
      <c r="D749" s="38">
        <v>41686</v>
      </c>
      <c r="E749" s="2" t="s">
        <v>47</v>
      </c>
      <c r="F749" s="2" t="s">
        <v>48</v>
      </c>
      <c r="G749" s="2" t="s">
        <v>1183</v>
      </c>
      <c r="H749" s="2">
        <v>1</v>
      </c>
      <c r="I749" s="2">
        <v>4</v>
      </c>
      <c r="J749" s="33">
        <f t="shared" si="12"/>
        <v>5</v>
      </c>
    </row>
    <row r="750" spans="4:10" ht="15.75">
      <c r="D750" s="38">
        <v>41686</v>
      </c>
      <c r="E750" s="2" t="s">
        <v>47</v>
      </c>
      <c r="F750" s="2" t="s">
        <v>604</v>
      </c>
      <c r="G750" s="2" t="s">
        <v>1184</v>
      </c>
      <c r="H750" s="2">
        <v>1</v>
      </c>
      <c r="I750" s="2">
        <v>7</v>
      </c>
      <c r="J750" s="33">
        <f t="shared" si="12"/>
        <v>8</v>
      </c>
    </row>
    <row r="751" spans="4:10" ht="15.75">
      <c r="D751" s="38">
        <v>41685</v>
      </c>
      <c r="E751" s="2" t="s">
        <v>220</v>
      </c>
      <c r="F751" s="2" t="s">
        <v>143</v>
      </c>
      <c r="G751" s="2" t="s">
        <v>1185</v>
      </c>
      <c r="H751" s="2">
        <v>0</v>
      </c>
      <c r="I751" s="2">
        <v>5</v>
      </c>
      <c r="J751" s="33">
        <f t="shared" si="12"/>
        <v>5</v>
      </c>
    </row>
    <row r="752" spans="4:10" ht="15.75">
      <c r="D752" s="38">
        <v>41682</v>
      </c>
      <c r="E752" s="2" t="s">
        <v>83</v>
      </c>
      <c r="F752" s="2" t="s">
        <v>84</v>
      </c>
      <c r="G752" s="2" t="s">
        <v>1186</v>
      </c>
      <c r="H752" s="2">
        <v>1</v>
      </c>
      <c r="I752" s="2">
        <v>3</v>
      </c>
      <c r="J752" s="33">
        <f t="shared" si="12"/>
        <v>4</v>
      </c>
    </row>
    <row r="753" spans="4:10" ht="15.75">
      <c r="D753" s="38">
        <v>41682</v>
      </c>
      <c r="E753" s="2" t="s">
        <v>83</v>
      </c>
      <c r="F753" s="2" t="s">
        <v>96</v>
      </c>
      <c r="G753" s="2" t="s">
        <v>1187</v>
      </c>
      <c r="H753" s="2">
        <v>1</v>
      </c>
      <c r="I753" s="2">
        <v>3</v>
      </c>
      <c r="J753" s="33">
        <f t="shared" si="12"/>
        <v>4</v>
      </c>
    </row>
    <row r="754" spans="4:10" ht="15.75">
      <c r="D754" s="38">
        <v>41682</v>
      </c>
      <c r="E754" s="2" t="s">
        <v>160</v>
      </c>
      <c r="F754" s="2" t="s">
        <v>506</v>
      </c>
      <c r="G754" s="2" t="s">
        <v>1188</v>
      </c>
      <c r="H754" s="2">
        <v>0</v>
      </c>
      <c r="I754" s="2">
        <v>5</v>
      </c>
      <c r="J754" s="33">
        <f t="shared" si="12"/>
        <v>5</v>
      </c>
    </row>
    <row r="755" spans="4:10" ht="15.75">
      <c r="D755" s="38">
        <v>41677</v>
      </c>
      <c r="E755" s="2" t="s">
        <v>187</v>
      </c>
      <c r="F755" s="2" t="s">
        <v>188</v>
      </c>
      <c r="G755" s="2" t="s">
        <v>1189</v>
      </c>
      <c r="H755" s="2">
        <v>0</v>
      </c>
      <c r="I755" s="2">
        <v>5</v>
      </c>
      <c r="J755" s="33">
        <f t="shared" si="12"/>
        <v>5</v>
      </c>
    </row>
    <row r="756" spans="4:10" ht="15.75">
      <c r="D756" s="38">
        <v>41676</v>
      </c>
      <c r="E756" s="2" t="s">
        <v>152</v>
      </c>
      <c r="F756" s="2" t="s">
        <v>153</v>
      </c>
      <c r="G756" s="2" t="s">
        <v>1190</v>
      </c>
      <c r="H756" s="2">
        <v>0</v>
      </c>
      <c r="I756" s="2">
        <v>4</v>
      </c>
      <c r="J756" s="33">
        <f t="shared" si="12"/>
        <v>4</v>
      </c>
    </row>
    <row r="757" spans="4:10" ht="15.75">
      <c r="D757" s="38">
        <v>41675</v>
      </c>
      <c r="E757" s="2" t="s">
        <v>50</v>
      </c>
      <c r="F757" s="2" t="s">
        <v>51</v>
      </c>
      <c r="G757" s="2" t="s">
        <v>1191</v>
      </c>
      <c r="H757" s="2">
        <v>1</v>
      </c>
      <c r="I757" s="2">
        <v>3</v>
      </c>
      <c r="J757" s="33">
        <f t="shared" si="12"/>
        <v>4</v>
      </c>
    </row>
    <row r="758" spans="4:10" ht="15.75">
      <c r="D758" s="38">
        <v>41673</v>
      </c>
      <c r="E758" s="2" t="s">
        <v>160</v>
      </c>
      <c r="F758" s="2" t="s">
        <v>1192</v>
      </c>
      <c r="G758" s="2" t="s">
        <v>1193</v>
      </c>
      <c r="H758" s="2">
        <v>3</v>
      </c>
      <c r="I758" s="2">
        <v>2</v>
      </c>
      <c r="J758" s="33">
        <f t="shared" si="12"/>
        <v>5</v>
      </c>
    </row>
    <row r="759" spans="4:10" ht="15.75">
      <c r="D759" s="38">
        <v>41666</v>
      </c>
      <c r="E759" s="2" t="s">
        <v>371</v>
      </c>
      <c r="F759" s="2" t="s">
        <v>588</v>
      </c>
      <c r="G759" s="2" t="s">
        <v>1194</v>
      </c>
      <c r="H759" s="2">
        <v>0</v>
      </c>
      <c r="I759" s="2">
        <v>4</v>
      </c>
      <c r="J759" s="33">
        <f t="shared" si="12"/>
        <v>4</v>
      </c>
    </row>
    <row r="760" spans="4:10" ht="15.75">
      <c r="D760" s="38">
        <v>41666</v>
      </c>
      <c r="E760" s="2" t="s">
        <v>59</v>
      </c>
      <c r="F760" s="2" t="s">
        <v>346</v>
      </c>
      <c r="G760" s="2" t="s">
        <v>1195</v>
      </c>
      <c r="H760" s="2">
        <v>1</v>
      </c>
      <c r="I760" s="2">
        <v>4</v>
      </c>
      <c r="J760" s="33">
        <f t="shared" si="12"/>
        <v>5</v>
      </c>
    </row>
    <row r="761" spans="4:10" ht="15.75">
      <c r="D761" s="38">
        <v>41664</v>
      </c>
      <c r="E761" s="2" t="s">
        <v>187</v>
      </c>
      <c r="F761" s="2" t="s">
        <v>1196</v>
      </c>
      <c r="G761" s="2" t="s">
        <v>1197</v>
      </c>
      <c r="H761" s="2">
        <v>0</v>
      </c>
      <c r="I761" s="2">
        <v>4</v>
      </c>
      <c r="J761" s="33">
        <f t="shared" si="12"/>
        <v>4</v>
      </c>
    </row>
    <row r="762" spans="4:10" ht="15.75">
      <c r="D762" s="38">
        <v>41664</v>
      </c>
      <c r="E762" s="2" t="s">
        <v>50</v>
      </c>
      <c r="F762" s="2" t="s">
        <v>51</v>
      </c>
      <c r="G762" s="2" t="s">
        <v>1198</v>
      </c>
      <c r="H762" s="2">
        <v>1</v>
      </c>
      <c r="I762" s="2">
        <v>4</v>
      </c>
      <c r="J762" s="33">
        <f t="shared" si="12"/>
        <v>5</v>
      </c>
    </row>
    <row r="763" spans="4:10" ht="15.75">
      <c r="D763" s="38">
        <v>41660</v>
      </c>
      <c r="E763" s="2" t="s">
        <v>66</v>
      </c>
      <c r="F763" s="2" t="s">
        <v>149</v>
      </c>
      <c r="G763" s="2" t="s">
        <v>1199</v>
      </c>
      <c r="H763" s="2">
        <v>2</v>
      </c>
      <c r="I763" s="2">
        <v>3</v>
      </c>
      <c r="J763" s="33">
        <f t="shared" si="12"/>
        <v>5</v>
      </c>
    </row>
    <row r="764" spans="4:10" ht="15.75">
      <c r="D764" s="38">
        <v>41659</v>
      </c>
      <c r="E764" s="2" t="s">
        <v>72</v>
      </c>
      <c r="F764" s="2" t="s">
        <v>1200</v>
      </c>
      <c r="G764" s="2" t="s">
        <v>1201</v>
      </c>
      <c r="H764" s="2">
        <v>0</v>
      </c>
      <c r="I764" s="2">
        <v>4</v>
      </c>
      <c r="J764" s="33">
        <f t="shared" si="12"/>
        <v>4</v>
      </c>
    </row>
    <row r="765" spans="4:10" ht="15.75">
      <c r="D765" s="38">
        <v>41655</v>
      </c>
      <c r="E765" s="2" t="s">
        <v>482</v>
      </c>
      <c r="F765" s="2" t="s">
        <v>1202</v>
      </c>
      <c r="G765" s="2" t="s">
        <v>503</v>
      </c>
      <c r="H765" s="2">
        <v>2</v>
      </c>
      <c r="I765" s="2">
        <v>4</v>
      </c>
      <c r="J765" s="33">
        <f t="shared" si="12"/>
        <v>6</v>
      </c>
    </row>
    <row r="766" spans="4:10" ht="15.75">
      <c r="D766" s="38">
        <v>41655</v>
      </c>
      <c r="E766" s="2" t="s">
        <v>977</v>
      </c>
      <c r="F766" s="2" t="s">
        <v>1203</v>
      </c>
      <c r="G766" s="2" t="s">
        <v>1204</v>
      </c>
      <c r="H766" s="2">
        <v>5</v>
      </c>
      <c r="I766" s="2">
        <v>0</v>
      </c>
      <c r="J766" s="33">
        <f t="shared" si="12"/>
        <v>5</v>
      </c>
    </row>
    <row r="767" spans="4:10" ht="15.75">
      <c r="D767" s="38">
        <v>41653</v>
      </c>
      <c r="E767" s="2" t="s">
        <v>83</v>
      </c>
      <c r="F767" s="2" t="s">
        <v>249</v>
      </c>
      <c r="G767" s="2" t="s">
        <v>1205</v>
      </c>
      <c r="H767" s="2">
        <v>0</v>
      </c>
      <c r="I767" s="2">
        <v>4</v>
      </c>
      <c r="J767" s="33">
        <f t="shared" si="12"/>
        <v>4</v>
      </c>
    </row>
    <row r="768" spans="4:10" ht="15.75">
      <c r="D768" s="38">
        <v>41652</v>
      </c>
      <c r="E768" s="2" t="s">
        <v>184</v>
      </c>
      <c r="F768" s="2" t="s">
        <v>185</v>
      </c>
      <c r="G768" s="2" t="s">
        <v>1206</v>
      </c>
      <c r="H768" s="2">
        <v>0</v>
      </c>
      <c r="I768" s="2">
        <v>4</v>
      </c>
      <c r="J768" s="33">
        <f t="shared" si="12"/>
        <v>4</v>
      </c>
    </row>
    <row r="769" spans="4:10" ht="15.75">
      <c r="D769" s="38">
        <v>41651</v>
      </c>
      <c r="E769" s="2" t="s">
        <v>174</v>
      </c>
      <c r="F769" s="2" t="s">
        <v>1207</v>
      </c>
      <c r="G769" s="2" t="s">
        <v>1208</v>
      </c>
      <c r="H769" s="2">
        <v>0</v>
      </c>
      <c r="I769" s="2">
        <v>5</v>
      </c>
      <c r="J769" s="33">
        <f t="shared" si="12"/>
        <v>5</v>
      </c>
    </row>
    <row r="770" spans="4:10" ht="15.75">
      <c r="D770" s="38">
        <v>41651</v>
      </c>
      <c r="E770" s="2" t="s">
        <v>50</v>
      </c>
      <c r="F770" s="2" t="s">
        <v>1209</v>
      </c>
      <c r="G770" s="2" t="s">
        <v>1210</v>
      </c>
      <c r="H770" s="2">
        <v>0</v>
      </c>
      <c r="I770" s="2">
        <v>5</v>
      </c>
      <c r="J770" s="33">
        <f t="shared" si="12"/>
        <v>5</v>
      </c>
    </row>
    <row r="771" spans="4:10" ht="15.75">
      <c r="D771" s="38">
        <v>41651</v>
      </c>
      <c r="E771" s="2" t="s">
        <v>152</v>
      </c>
      <c r="F771" s="2" t="s">
        <v>1211</v>
      </c>
      <c r="G771" s="2" t="s">
        <v>503</v>
      </c>
      <c r="H771" s="2">
        <v>0</v>
      </c>
      <c r="I771" s="2">
        <v>6</v>
      </c>
      <c r="J771" s="33">
        <f t="shared" si="12"/>
        <v>6</v>
      </c>
    </row>
    <row r="772" spans="4:10" ht="15.75">
      <c r="D772" s="38">
        <v>41650</v>
      </c>
      <c r="E772" s="2" t="s">
        <v>274</v>
      </c>
      <c r="F772" s="2" t="s">
        <v>275</v>
      </c>
      <c r="G772" s="2" t="s">
        <v>1212</v>
      </c>
      <c r="H772" s="2">
        <v>0</v>
      </c>
      <c r="I772" s="2">
        <v>5</v>
      </c>
      <c r="J772" s="33">
        <f t="shared" si="12"/>
        <v>5</v>
      </c>
    </row>
    <row r="773" spans="4:10" ht="15.75">
      <c r="D773" s="38">
        <v>41650</v>
      </c>
      <c r="E773" s="2" t="s">
        <v>47</v>
      </c>
      <c r="F773" s="2" t="s">
        <v>1211</v>
      </c>
      <c r="G773" s="2" t="s">
        <v>1213</v>
      </c>
      <c r="H773" s="2">
        <v>0</v>
      </c>
      <c r="I773" s="2">
        <v>6</v>
      </c>
      <c r="J773" s="33">
        <f t="shared" si="12"/>
        <v>6</v>
      </c>
    </row>
    <row r="774" spans="4:10" ht="15.75">
      <c r="D774" s="38">
        <v>41642</v>
      </c>
      <c r="E774" s="2" t="s">
        <v>88</v>
      </c>
      <c r="F774" s="2" t="s">
        <v>909</v>
      </c>
      <c r="G774" s="2" t="s">
        <v>1214</v>
      </c>
      <c r="H774" s="2">
        <v>1</v>
      </c>
      <c r="I774" s="2">
        <v>3</v>
      </c>
      <c r="J774" s="33">
        <f t="shared" si="12"/>
        <v>4</v>
      </c>
    </row>
    <row r="775" spans="4:10" ht="15.75">
      <c r="D775" s="38">
        <v>41640</v>
      </c>
      <c r="E775" s="2" t="s">
        <v>72</v>
      </c>
      <c r="F775" s="2" t="s">
        <v>1056</v>
      </c>
      <c r="G775" s="2" t="s">
        <v>1215</v>
      </c>
      <c r="H775" s="2">
        <v>2</v>
      </c>
      <c r="I775" s="2">
        <v>2</v>
      </c>
      <c r="J775" s="33">
        <f t="shared" si="12"/>
        <v>4</v>
      </c>
    </row>
    <row r="776" spans="4:10" ht="15.75">
      <c r="D776" s="38">
        <v>41639</v>
      </c>
      <c r="E776" s="2" t="s">
        <v>88</v>
      </c>
      <c r="F776" s="2" t="s">
        <v>89</v>
      </c>
      <c r="G776" s="2" t="s">
        <v>1216</v>
      </c>
      <c r="H776" s="2">
        <v>0</v>
      </c>
      <c r="I776" s="2">
        <v>6</v>
      </c>
      <c r="J776" s="33">
        <f t="shared" si="12"/>
        <v>6</v>
      </c>
    </row>
    <row r="777" spans="4:10" ht="15.75">
      <c r="D777" s="38">
        <v>41636</v>
      </c>
      <c r="E777" s="2" t="s">
        <v>174</v>
      </c>
      <c r="F777" s="2" t="s">
        <v>180</v>
      </c>
      <c r="G777" s="2" t="s">
        <v>1217</v>
      </c>
      <c r="H777" s="2">
        <v>3</v>
      </c>
      <c r="I777" s="2">
        <v>5</v>
      </c>
      <c r="J777" s="33">
        <f t="shared" si="12"/>
        <v>8</v>
      </c>
    </row>
    <row r="778" spans="4:10" ht="15.75">
      <c r="D778" s="38">
        <v>41634</v>
      </c>
      <c r="E778" s="2" t="s">
        <v>152</v>
      </c>
      <c r="F778" s="2" t="s">
        <v>1218</v>
      </c>
      <c r="G778" s="2" t="s">
        <v>1219</v>
      </c>
      <c r="H778" s="2">
        <v>2</v>
      </c>
      <c r="I778" s="2">
        <v>6</v>
      </c>
      <c r="J778" s="33">
        <f t="shared" si="12"/>
        <v>8</v>
      </c>
    </row>
    <row r="779" spans="4:10" ht="15.75">
      <c r="D779" s="38">
        <v>41634</v>
      </c>
      <c r="E779" s="2" t="s">
        <v>152</v>
      </c>
      <c r="F779" s="2" t="s">
        <v>1220</v>
      </c>
      <c r="G779" s="2" t="s">
        <v>1221</v>
      </c>
      <c r="H779" s="2">
        <v>3</v>
      </c>
      <c r="I779" s="2">
        <v>3</v>
      </c>
      <c r="J779" s="33">
        <f t="shared" si="12"/>
        <v>6</v>
      </c>
    </row>
    <row r="780" spans="4:10" ht="15.75">
      <c r="D780" s="38">
        <v>41633</v>
      </c>
      <c r="E780" s="2" t="s">
        <v>66</v>
      </c>
      <c r="F780" s="2" t="s">
        <v>1024</v>
      </c>
      <c r="G780" s="2" t="s">
        <v>1222</v>
      </c>
      <c r="H780" s="2">
        <v>3</v>
      </c>
      <c r="I780" s="2">
        <v>2</v>
      </c>
      <c r="J780" s="33">
        <f t="shared" si="12"/>
        <v>5</v>
      </c>
    </row>
    <row r="781" spans="4:10" ht="15.75">
      <c r="D781" s="38">
        <v>41633</v>
      </c>
      <c r="E781" s="2" t="s">
        <v>88</v>
      </c>
      <c r="F781" s="2" t="s">
        <v>1223</v>
      </c>
      <c r="G781" s="2" t="s">
        <v>1224</v>
      </c>
      <c r="H781" s="2">
        <v>1</v>
      </c>
      <c r="I781" s="2">
        <v>3</v>
      </c>
      <c r="J781" s="33">
        <f t="shared" si="12"/>
        <v>4</v>
      </c>
    </row>
    <row r="782" spans="4:10" ht="15.75">
      <c r="D782" s="38">
        <v>41630</v>
      </c>
      <c r="E782" s="2" t="s">
        <v>184</v>
      </c>
      <c r="F782" s="2" t="s">
        <v>1225</v>
      </c>
      <c r="G782" s="2" t="s">
        <v>1226</v>
      </c>
      <c r="H782" s="2">
        <v>1</v>
      </c>
      <c r="I782" s="2">
        <v>3</v>
      </c>
      <c r="J782" s="33">
        <f t="shared" si="12"/>
        <v>4</v>
      </c>
    </row>
    <row r="783" spans="4:10" ht="15.75">
      <c r="D783" s="38">
        <v>41629</v>
      </c>
      <c r="E783" s="2" t="s">
        <v>66</v>
      </c>
      <c r="F783" s="2" t="s">
        <v>145</v>
      </c>
      <c r="G783" s="2" t="s">
        <v>1227</v>
      </c>
      <c r="H783" s="2">
        <v>1</v>
      </c>
      <c r="I783" s="2">
        <v>4</v>
      </c>
      <c r="J783" s="33">
        <f t="shared" si="12"/>
        <v>5</v>
      </c>
    </row>
    <row r="784" spans="4:10" ht="15.75">
      <c r="D784" s="38">
        <v>41629</v>
      </c>
      <c r="E784" s="2" t="s">
        <v>371</v>
      </c>
      <c r="F784" s="2" t="s">
        <v>1228</v>
      </c>
      <c r="G784" s="2" t="s">
        <v>1229</v>
      </c>
      <c r="H784" s="2">
        <v>0</v>
      </c>
      <c r="I784" s="2">
        <v>4</v>
      </c>
      <c r="J784" s="33">
        <f t="shared" si="12"/>
        <v>4</v>
      </c>
    </row>
    <row r="785" spans="4:10" ht="15.75">
      <c r="D785" s="38">
        <v>41623</v>
      </c>
      <c r="E785" s="2" t="s">
        <v>187</v>
      </c>
      <c r="F785" s="2" t="s">
        <v>1230</v>
      </c>
      <c r="G785" s="2" t="s">
        <v>1231</v>
      </c>
      <c r="H785" s="2">
        <v>1</v>
      </c>
      <c r="I785" s="2">
        <v>3</v>
      </c>
      <c r="J785" s="33">
        <f t="shared" si="12"/>
        <v>4</v>
      </c>
    </row>
    <row r="786" spans="4:10" ht="15.75">
      <c r="D786" s="38">
        <v>41623</v>
      </c>
      <c r="E786" s="2" t="s">
        <v>47</v>
      </c>
      <c r="F786" s="2" t="s">
        <v>1232</v>
      </c>
      <c r="G786" s="2" t="s">
        <v>1233</v>
      </c>
      <c r="H786" s="2">
        <v>0</v>
      </c>
      <c r="I786" s="2">
        <v>5</v>
      </c>
      <c r="J786" s="33">
        <f t="shared" si="12"/>
        <v>5</v>
      </c>
    </row>
    <row r="787" spans="4:10" ht="15.75">
      <c r="D787" s="38">
        <v>41622</v>
      </c>
      <c r="E787" s="2" t="s">
        <v>371</v>
      </c>
      <c r="F787" s="2" t="s">
        <v>1234</v>
      </c>
      <c r="G787" s="2" t="s">
        <v>1235</v>
      </c>
      <c r="H787" s="2">
        <v>0</v>
      </c>
      <c r="I787" s="2">
        <v>4</v>
      </c>
      <c r="J787" s="33">
        <f t="shared" si="12"/>
        <v>4</v>
      </c>
    </row>
    <row r="788" spans="4:10" ht="15.75">
      <c r="D788" s="38">
        <v>41615</v>
      </c>
      <c r="E788" s="2" t="s">
        <v>80</v>
      </c>
      <c r="F788" s="2" t="s">
        <v>81</v>
      </c>
      <c r="G788" s="2" t="s">
        <v>1236</v>
      </c>
      <c r="H788" s="2">
        <v>0</v>
      </c>
      <c r="I788" s="2">
        <v>4</v>
      </c>
      <c r="J788" s="33">
        <f t="shared" si="12"/>
        <v>4</v>
      </c>
    </row>
    <row r="789" spans="4:10" ht="15.75">
      <c r="D789" s="38">
        <v>41609</v>
      </c>
      <c r="E789" s="2" t="s">
        <v>187</v>
      </c>
      <c r="F789" s="2" t="s">
        <v>188</v>
      </c>
      <c r="G789" s="2" t="s">
        <v>1237</v>
      </c>
      <c r="H789" s="2">
        <v>2</v>
      </c>
      <c r="I789" s="2">
        <v>2</v>
      </c>
      <c r="J789" s="33">
        <f t="shared" si="12"/>
        <v>4</v>
      </c>
    </row>
    <row r="790" spans="4:10" ht="15.75">
      <c r="D790" s="38">
        <v>41609</v>
      </c>
      <c r="E790" s="2" t="s">
        <v>217</v>
      </c>
      <c r="F790" s="2" t="s">
        <v>218</v>
      </c>
      <c r="G790" s="2" t="s">
        <v>1238</v>
      </c>
      <c r="H790" s="2">
        <v>4</v>
      </c>
      <c r="I790" s="2">
        <v>0</v>
      </c>
      <c r="J790" s="33">
        <f t="shared" si="12"/>
        <v>4</v>
      </c>
    </row>
    <row r="791" spans="4:10" ht="15.75">
      <c r="D791" s="38">
        <v>41608</v>
      </c>
      <c r="E791" s="2" t="s">
        <v>62</v>
      </c>
      <c r="F791" s="2" t="s">
        <v>1239</v>
      </c>
      <c r="G791" s="2" t="s">
        <v>1240</v>
      </c>
      <c r="H791" s="2">
        <v>0</v>
      </c>
      <c r="I791" s="2">
        <v>4</v>
      </c>
      <c r="J791" s="33">
        <f t="shared" si="12"/>
        <v>4</v>
      </c>
    </row>
    <row r="792" spans="4:10" ht="15.75">
      <c r="D792" s="38">
        <v>41608</v>
      </c>
      <c r="E792" s="2" t="s">
        <v>184</v>
      </c>
      <c r="F792" s="2" t="s">
        <v>1241</v>
      </c>
      <c r="G792" s="2" t="s">
        <v>503</v>
      </c>
      <c r="H792" s="2">
        <v>0</v>
      </c>
      <c r="I792" s="2">
        <v>5</v>
      </c>
      <c r="J792" s="33">
        <f t="shared" si="12"/>
        <v>5</v>
      </c>
    </row>
    <row r="793" spans="4:10" ht="15.75">
      <c r="D793" s="38">
        <v>41607</v>
      </c>
      <c r="E793" s="2" t="s">
        <v>83</v>
      </c>
      <c r="F793" s="2" t="s">
        <v>86</v>
      </c>
      <c r="G793" s="2" t="s">
        <v>1242</v>
      </c>
      <c r="H793" s="2">
        <v>0</v>
      </c>
      <c r="I793" s="2">
        <v>4</v>
      </c>
      <c r="J793" s="33">
        <f t="shared" ref="J793:J856" si="13">SUM(H793,I793)</f>
        <v>4</v>
      </c>
    </row>
    <row r="794" spans="4:10" ht="15.75">
      <c r="D794" s="38">
        <v>41607</v>
      </c>
      <c r="E794" s="2" t="s">
        <v>160</v>
      </c>
      <c r="F794" s="2" t="s">
        <v>140</v>
      </c>
      <c r="G794" s="2" t="s">
        <v>1243</v>
      </c>
      <c r="H794" s="2">
        <v>0</v>
      </c>
      <c r="I794" s="2">
        <v>4</v>
      </c>
      <c r="J794" s="33">
        <f t="shared" si="13"/>
        <v>4</v>
      </c>
    </row>
    <row r="795" spans="4:10" ht="15.75">
      <c r="D795" s="38">
        <v>41606</v>
      </c>
      <c r="E795" s="2" t="s">
        <v>88</v>
      </c>
      <c r="F795" s="2" t="s">
        <v>334</v>
      </c>
      <c r="G795" s="2" t="s">
        <v>1244</v>
      </c>
      <c r="H795" s="2">
        <v>0</v>
      </c>
      <c r="I795" s="2">
        <v>3</v>
      </c>
      <c r="J795" s="33">
        <f t="shared" si="13"/>
        <v>3</v>
      </c>
    </row>
    <row r="796" spans="4:10" ht="15.75">
      <c r="D796" s="38">
        <v>41603</v>
      </c>
      <c r="E796" s="2" t="s">
        <v>83</v>
      </c>
      <c r="F796" s="2" t="s">
        <v>84</v>
      </c>
      <c r="G796" s="2" t="s">
        <v>1245</v>
      </c>
      <c r="H796" s="2">
        <v>0</v>
      </c>
      <c r="I796" s="2">
        <v>7</v>
      </c>
      <c r="J796" s="33">
        <f t="shared" si="13"/>
        <v>7</v>
      </c>
    </row>
    <row r="797" spans="4:10" ht="15.75">
      <c r="D797" s="38">
        <v>41603</v>
      </c>
      <c r="E797" s="2" t="s">
        <v>192</v>
      </c>
      <c r="F797" s="2" t="s">
        <v>123</v>
      </c>
      <c r="G797" s="2" t="s">
        <v>1246</v>
      </c>
      <c r="H797" s="2">
        <v>1</v>
      </c>
      <c r="I797" s="2">
        <v>3</v>
      </c>
      <c r="J797" s="33">
        <f t="shared" si="13"/>
        <v>4</v>
      </c>
    </row>
    <row r="798" spans="4:10" ht="15.75">
      <c r="D798" s="38">
        <v>41601</v>
      </c>
      <c r="E798" s="2" t="s">
        <v>482</v>
      </c>
      <c r="F798" s="2" t="s">
        <v>483</v>
      </c>
      <c r="G798" s="2" t="s">
        <v>1247</v>
      </c>
      <c r="H798" s="2">
        <v>4</v>
      </c>
      <c r="I798" s="2">
        <v>1</v>
      </c>
      <c r="J798" s="33">
        <f t="shared" si="13"/>
        <v>5</v>
      </c>
    </row>
    <row r="799" spans="4:10" ht="15.75">
      <c r="D799" s="38">
        <v>41599</v>
      </c>
      <c r="E799" s="2" t="s">
        <v>236</v>
      </c>
      <c r="F799" s="2" t="s">
        <v>237</v>
      </c>
      <c r="G799" s="2" t="s">
        <v>1248</v>
      </c>
      <c r="H799" s="2">
        <v>0</v>
      </c>
      <c r="I799" s="2">
        <v>4</v>
      </c>
      <c r="J799" s="33">
        <f t="shared" si="13"/>
        <v>4</v>
      </c>
    </row>
    <row r="800" spans="4:10" ht="15.75">
      <c r="D800" s="38">
        <v>41598</v>
      </c>
      <c r="E800" s="2" t="s">
        <v>47</v>
      </c>
      <c r="F800" s="2" t="s">
        <v>147</v>
      </c>
      <c r="G800" s="2" t="s">
        <v>1249</v>
      </c>
      <c r="H800" s="2">
        <v>3</v>
      </c>
      <c r="I800" s="2">
        <v>2</v>
      </c>
      <c r="J800" s="33">
        <f t="shared" si="13"/>
        <v>5</v>
      </c>
    </row>
    <row r="801" spans="4:10" ht="15.75">
      <c r="D801" s="38">
        <v>41593</v>
      </c>
      <c r="E801" s="2" t="s">
        <v>47</v>
      </c>
      <c r="F801" s="2" t="s">
        <v>147</v>
      </c>
      <c r="G801" s="2" t="s">
        <v>1250</v>
      </c>
      <c r="H801" s="2">
        <v>1</v>
      </c>
      <c r="I801" s="2">
        <v>3</v>
      </c>
      <c r="J801" s="33">
        <f t="shared" si="13"/>
        <v>4</v>
      </c>
    </row>
    <row r="802" spans="4:10" ht="15.75">
      <c r="D802" s="38">
        <v>41589</v>
      </c>
      <c r="E802" s="2" t="s">
        <v>88</v>
      </c>
      <c r="F802" s="2" t="s">
        <v>89</v>
      </c>
      <c r="G802" s="2" t="s">
        <v>1251</v>
      </c>
      <c r="H802" s="2">
        <v>4</v>
      </c>
      <c r="I802" s="2">
        <v>1</v>
      </c>
      <c r="J802" s="33">
        <f t="shared" si="13"/>
        <v>5</v>
      </c>
    </row>
    <row r="803" spans="4:10" ht="15.75">
      <c r="D803" s="38">
        <v>41588</v>
      </c>
      <c r="E803" s="2" t="s">
        <v>306</v>
      </c>
      <c r="F803" s="2" t="s">
        <v>119</v>
      </c>
      <c r="G803" s="2" t="s">
        <v>1252</v>
      </c>
      <c r="H803" s="2">
        <v>1</v>
      </c>
      <c r="I803" s="2">
        <v>3</v>
      </c>
      <c r="J803" s="33">
        <f t="shared" si="13"/>
        <v>4</v>
      </c>
    </row>
    <row r="804" spans="4:10" ht="15.75">
      <c r="D804" s="38">
        <v>41588</v>
      </c>
      <c r="E804" s="2" t="s">
        <v>226</v>
      </c>
      <c r="F804" s="2" t="s">
        <v>1253</v>
      </c>
      <c r="G804" s="2" t="s">
        <v>1254</v>
      </c>
      <c r="H804" s="2">
        <v>1</v>
      </c>
      <c r="I804" s="2">
        <v>3</v>
      </c>
      <c r="J804" s="33">
        <f t="shared" si="13"/>
        <v>4</v>
      </c>
    </row>
    <row r="805" spans="4:10" ht="15.75">
      <c r="D805" s="38">
        <v>41587</v>
      </c>
      <c r="E805" s="2" t="s">
        <v>47</v>
      </c>
      <c r="F805" s="2" t="s">
        <v>1255</v>
      </c>
      <c r="G805" s="2" t="s">
        <v>1256</v>
      </c>
      <c r="H805" s="2">
        <v>2</v>
      </c>
      <c r="I805" s="2">
        <v>16</v>
      </c>
      <c r="J805" s="33">
        <f t="shared" si="13"/>
        <v>18</v>
      </c>
    </row>
    <row r="806" spans="4:10" ht="15.75">
      <c r="D806" s="38">
        <v>41585</v>
      </c>
      <c r="E806" s="2" t="s">
        <v>184</v>
      </c>
      <c r="F806" s="2" t="s">
        <v>185</v>
      </c>
      <c r="G806" s="2" t="s">
        <v>1257</v>
      </c>
      <c r="H806" s="2">
        <v>3</v>
      </c>
      <c r="I806" s="2">
        <v>7</v>
      </c>
      <c r="J806" s="33">
        <f t="shared" si="13"/>
        <v>10</v>
      </c>
    </row>
    <row r="807" spans="4:10" ht="15.75">
      <c r="D807" s="38">
        <v>41583</v>
      </c>
      <c r="E807" s="2" t="s">
        <v>340</v>
      </c>
      <c r="F807" s="2" t="s">
        <v>59</v>
      </c>
      <c r="G807" s="2" t="s">
        <v>1258</v>
      </c>
      <c r="H807" s="2">
        <v>0</v>
      </c>
      <c r="I807" s="2">
        <v>4</v>
      </c>
      <c r="J807" s="33">
        <f t="shared" si="13"/>
        <v>4</v>
      </c>
    </row>
    <row r="808" spans="4:10" ht="15.75">
      <c r="D808" s="38">
        <v>41583</v>
      </c>
      <c r="E808" s="2" t="s">
        <v>187</v>
      </c>
      <c r="F808" s="2" t="s">
        <v>363</v>
      </c>
      <c r="G808" s="2" t="s">
        <v>1259</v>
      </c>
      <c r="H808" s="2">
        <v>4</v>
      </c>
      <c r="I808" s="2">
        <v>0</v>
      </c>
      <c r="J808" s="33">
        <f t="shared" si="13"/>
        <v>4</v>
      </c>
    </row>
    <row r="809" spans="4:10" ht="15.75">
      <c r="D809" s="38">
        <v>41581</v>
      </c>
      <c r="E809" s="2" t="s">
        <v>83</v>
      </c>
      <c r="F809" s="2" t="s">
        <v>249</v>
      </c>
      <c r="G809" s="2" t="s">
        <v>1260</v>
      </c>
      <c r="H809" s="2">
        <v>1</v>
      </c>
      <c r="I809" s="2">
        <v>3</v>
      </c>
      <c r="J809" s="33">
        <f t="shared" si="13"/>
        <v>4</v>
      </c>
    </row>
    <row r="810" spans="4:10" ht="15.75">
      <c r="D810" s="38">
        <v>41581</v>
      </c>
      <c r="E810" s="2" t="s">
        <v>83</v>
      </c>
      <c r="F810" s="2" t="s">
        <v>348</v>
      </c>
      <c r="G810" s="2" t="s">
        <v>1261</v>
      </c>
      <c r="H810" s="2">
        <v>0</v>
      </c>
      <c r="I810" s="2">
        <v>5</v>
      </c>
      <c r="J810" s="33">
        <f t="shared" si="13"/>
        <v>5</v>
      </c>
    </row>
    <row r="811" spans="4:10" ht="15.75">
      <c r="D811" s="38">
        <v>41580</v>
      </c>
      <c r="E811" s="2" t="s">
        <v>69</v>
      </c>
      <c r="F811" s="2" t="s">
        <v>1262</v>
      </c>
      <c r="G811" s="2" t="s">
        <v>1263</v>
      </c>
      <c r="H811" s="2">
        <v>1</v>
      </c>
      <c r="I811" s="2">
        <v>3</v>
      </c>
      <c r="J811" s="33">
        <f t="shared" si="13"/>
        <v>4</v>
      </c>
    </row>
    <row r="812" spans="4:10" ht="15.75">
      <c r="D812" s="38">
        <v>41576</v>
      </c>
      <c r="E812" s="2" t="s">
        <v>162</v>
      </c>
      <c r="F812" s="2" t="s">
        <v>1264</v>
      </c>
      <c r="G812" s="2" t="s">
        <v>1265</v>
      </c>
      <c r="H812" s="2">
        <v>5</v>
      </c>
      <c r="I812" s="2">
        <v>0</v>
      </c>
      <c r="J812" s="33">
        <f t="shared" si="13"/>
        <v>5</v>
      </c>
    </row>
    <row r="813" spans="4:10" ht="15.75">
      <c r="D813" s="38">
        <v>41574</v>
      </c>
      <c r="E813" s="2" t="s">
        <v>83</v>
      </c>
      <c r="F813" s="2" t="s">
        <v>1266</v>
      </c>
      <c r="G813" s="2" t="s">
        <v>503</v>
      </c>
      <c r="H813" s="2">
        <v>0</v>
      </c>
      <c r="I813" s="2">
        <v>0</v>
      </c>
      <c r="J813" s="33">
        <f t="shared" si="13"/>
        <v>0</v>
      </c>
    </row>
    <row r="814" spans="4:10" ht="15.75">
      <c r="D814" s="38">
        <v>41574</v>
      </c>
      <c r="E814" s="2" t="s">
        <v>83</v>
      </c>
      <c r="F814" s="2" t="s">
        <v>323</v>
      </c>
      <c r="G814" s="2" t="s">
        <v>1267</v>
      </c>
      <c r="H814" s="2">
        <v>1</v>
      </c>
      <c r="I814" s="2">
        <v>6</v>
      </c>
      <c r="J814" s="33">
        <f t="shared" si="13"/>
        <v>7</v>
      </c>
    </row>
    <row r="815" spans="4:10" ht="15.75">
      <c r="D815" s="38">
        <v>41574</v>
      </c>
      <c r="E815" s="2" t="s">
        <v>371</v>
      </c>
      <c r="F815" s="2" t="s">
        <v>1268</v>
      </c>
      <c r="G815" s="2" t="s">
        <v>1269</v>
      </c>
      <c r="H815" s="2">
        <v>1</v>
      </c>
      <c r="I815" s="2">
        <v>4</v>
      </c>
      <c r="J815" s="33">
        <f t="shared" si="13"/>
        <v>5</v>
      </c>
    </row>
    <row r="816" spans="4:10" ht="15.75">
      <c r="D816" s="38">
        <v>41574</v>
      </c>
      <c r="E816" s="2" t="s">
        <v>47</v>
      </c>
      <c r="F816" s="2" t="s">
        <v>1163</v>
      </c>
      <c r="G816" s="2" t="s">
        <v>1270</v>
      </c>
      <c r="H816" s="2">
        <v>0</v>
      </c>
      <c r="I816" s="2">
        <v>4</v>
      </c>
      <c r="J816" s="33">
        <f t="shared" si="13"/>
        <v>4</v>
      </c>
    </row>
    <row r="817" spans="4:10" ht="15.75">
      <c r="D817" s="38">
        <v>41573</v>
      </c>
      <c r="E817" s="2" t="s">
        <v>56</v>
      </c>
      <c r="F817" s="2" t="s">
        <v>687</v>
      </c>
      <c r="G817" s="2" t="s">
        <v>1271</v>
      </c>
      <c r="H817" s="2">
        <v>1</v>
      </c>
      <c r="I817" s="2">
        <v>5</v>
      </c>
      <c r="J817" s="33">
        <f t="shared" si="13"/>
        <v>6</v>
      </c>
    </row>
    <row r="818" spans="4:10" ht="15.75">
      <c r="D818" s="38">
        <v>41573</v>
      </c>
      <c r="E818" s="2" t="s">
        <v>187</v>
      </c>
      <c r="F818" s="2" t="s">
        <v>583</v>
      </c>
      <c r="G818" s="2" t="s">
        <v>1272</v>
      </c>
      <c r="H818" s="2">
        <v>0</v>
      </c>
      <c r="I818" s="2">
        <v>4</v>
      </c>
      <c r="J818" s="33">
        <f t="shared" si="13"/>
        <v>4</v>
      </c>
    </row>
    <row r="819" spans="4:10" ht="15.75">
      <c r="D819" s="38">
        <v>41568</v>
      </c>
      <c r="E819" s="2" t="s">
        <v>236</v>
      </c>
      <c r="F819" s="2" t="s">
        <v>1273</v>
      </c>
      <c r="G819" s="2" t="s">
        <v>1274</v>
      </c>
      <c r="H819" s="2">
        <v>2</v>
      </c>
      <c r="I819" s="2">
        <v>5</v>
      </c>
      <c r="J819" s="33">
        <f t="shared" si="13"/>
        <v>7</v>
      </c>
    </row>
    <row r="820" spans="4:10" ht="15.75">
      <c r="D820" s="38">
        <v>41567</v>
      </c>
      <c r="E820" s="2" t="s">
        <v>187</v>
      </c>
      <c r="F820" s="2" t="s">
        <v>188</v>
      </c>
      <c r="G820" s="2" t="s">
        <v>1275</v>
      </c>
      <c r="H820" s="2">
        <v>2</v>
      </c>
      <c r="I820" s="2">
        <v>2</v>
      </c>
      <c r="J820" s="33">
        <f t="shared" si="13"/>
        <v>4</v>
      </c>
    </row>
    <row r="821" spans="4:10" ht="15.75">
      <c r="D821" s="38">
        <v>41567</v>
      </c>
      <c r="E821" s="2" t="s">
        <v>187</v>
      </c>
      <c r="F821" s="2" t="s">
        <v>1276</v>
      </c>
      <c r="G821" s="2" t="s">
        <v>1277</v>
      </c>
      <c r="H821" s="2">
        <v>0</v>
      </c>
      <c r="I821" s="2">
        <v>4</v>
      </c>
      <c r="J821" s="33">
        <f t="shared" si="13"/>
        <v>4</v>
      </c>
    </row>
    <row r="822" spans="4:10" ht="15.75">
      <c r="D822" s="38">
        <v>41560</v>
      </c>
      <c r="E822" s="2" t="s">
        <v>236</v>
      </c>
      <c r="F822" s="2" t="s">
        <v>1278</v>
      </c>
      <c r="G822" s="2" t="s">
        <v>1279</v>
      </c>
      <c r="H822" s="2">
        <v>0</v>
      </c>
      <c r="I822" s="2">
        <v>8</v>
      </c>
      <c r="J822" s="33">
        <f t="shared" si="13"/>
        <v>8</v>
      </c>
    </row>
    <row r="823" spans="4:10" ht="15.75">
      <c r="D823" s="38">
        <v>41559</v>
      </c>
      <c r="E823" s="2" t="s">
        <v>482</v>
      </c>
      <c r="F823" s="2" t="s">
        <v>483</v>
      </c>
      <c r="G823" s="2" t="s">
        <v>1280</v>
      </c>
      <c r="H823" s="2">
        <v>0</v>
      </c>
      <c r="I823" s="2">
        <v>5</v>
      </c>
      <c r="J823" s="33">
        <f t="shared" si="13"/>
        <v>5</v>
      </c>
    </row>
    <row r="824" spans="4:10" ht="15.75">
      <c r="D824" s="38">
        <v>41556</v>
      </c>
      <c r="E824" s="2" t="s">
        <v>47</v>
      </c>
      <c r="F824" s="2" t="s">
        <v>1281</v>
      </c>
      <c r="G824" s="2" t="s">
        <v>1282</v>
      </c>
      <c r="H824" s="2">
        <v>4</v>
      </c>
      <c r="I824" s="2">
        <v>0</v>
      </c>
      <c r="J824" s="33">
        <f t="shared" si="13"/>
        <v>4</v>
      </c>
    </row>
    <row r="825" spans="4:10" ht="15.75">
      <c r="D825" s="38">
        <v>41553</v>
      </c>
      <c r="E825" s="2" t="s">
        <v>306</v>
      </c>
      <c r="F825" s="2" t="s">
        <v>1283</v>
      </c>
      <c r="G825" s="2" t="s">
        <v>1284</v>
      </c>
      <c r="H825" s="2">
        <v>0</v>
      </c>
      <c r="I825" s="2">
        <v>4</v>
      </c>
      <c r="J825" s="33">
        <f t="shared" si="13"/>
        <v>4</v>
      </c>
    </row>
    <row r="826" spans="4:10" ht="15.75">
      <c r="D826" s="38">
        <v>41553</v>
      </c>
      <c r="E826" s="2" t="s">
        <v>236</v>
      </c>
      <c r="F826" s="2" t="s">
        <v>237</v>
      </c>
      <c r="G826" s="2" t="s">
        <v>1285</v>
      </c>
      <c r="H826" s="2">
        <v>1</v>
      </c>
      <c r="I826" s="2">
        <v>5</v>
      </c>
      <c r="J826" s="33">
        <f t="shared" si="13"/>
        <v>6</v>
      </c>
    </row>
    <row r="827" spans="4:10" ht="15.75">
      <c r="D827" s="38">
        <v>41552</v>
      </c>
      <c r="E827" s="2" t="s">
        <v>83</v>
      </c>
      <c r="F827" s="2" t="s">
        <v>86</v>
      </c>
      <c r="G827" s="2" t="s">
        <v>1286</v>
      </c>
      <c r="H827" s="2">
        <v>1</v>
      </c>
      <c r="I827" s="2">
        <v>12</v>
      </c>
      <c r="J827" s="33">
        <f t="shared" si="13"/>
        <v>13</v>
      </c>
    </row>
    <row r="828" spans="4:10" ht="15.75">
      <c r="D828" s="38">
        <v>41552</v>
      </c>
      <c r="E828" s="2" t="s">
        <v>88</v>
      </c>
      <c r="F828" s="2" t="s">
        <v>680</v>
      </c>
      <c r="G828" s="2" t="s">
        <v>1287</v>
      </c>
      <c r="H828" s="2">
        <v>0</v>
      </c>
      <c r="I828" s="2">
        <v>4</v>
      </c>
      <c r="J828" s="33">
        <f t="shared" si="13"/>
        <v>4</v>
      </c>
    </row>
    <row r="829" spans="4:10" ht="15.75">
      <c r="D829" s="38">
        <v>41549</v>
      </c>
      <c r="E829" s="2" t="s">
        <v>387</v>
      </c>
      <c r="F829" s="2" t="s">
        <v>388</v>
      </c>
      <c r="G829" s="2" t="s">
        <v>1288</v>
      </c>
      <c r="H829" s="2">
        <v>0</v>
      </c>
      <c r="I829" s="2">
        <v>4</v>
      </c>
      <c r="J829" s="33">
        <f t="shared" si="13"/>
        <v>4</v>
      </c>
    </row>
    <row r="830" spans="4:10" ht="15.75">
      <c r="D830" s="38">
        <v>41546</v>
      </c>
      <c r="E830" s="2" t="s">
        <v>50</v>
      </c>
      <c r="F830" s="2" t="s">
        <v>51</v>
      </c>
      <c r="G830" s="2" t="s">
        <v>1289</v>
      </c>
      <c r="H830" s="2">
        <v>0</v>
      </c>
      <c r="I830" s="2">
        <v>4</v>
      </c>
      <c r="J830" s="33">
        <f t="shared" si="13"/>
        <v>4</v>
      </c>
    </row>
    <row r="831" spans="4:10" ht="15.75">
      <c r="D831" s="38">
        <v>41544</v>
      </c>
      <c r="E831" s="2" t="s">
        <v>226</v>
      </c>
      <c r="F831" s="2" t="s">
        <v>1290</v>
      </c>
      <c r="G831" s="2" t="s">
        <v>1291</v>
      </c>
      <c r="H831" s="2">
        <v>0</v>
      </c>
      <c r="I831" s="2">
        <v>4</v>
      </c>
      <c r="J831" s="33">
        <f t="shared" si="13"/>
        <v>4</v>
      </c>
    </row>
    <row r="832" spans="4:10" ht="15.75">
      <c r="D832" s="38">
        <v>41542</v>
      </c>
      <c r="E832" s="2" t="s">
        <v>371</v>
      </c>
      <c r="F832" s="2" t="s">
        <v>1292</v>
      </c>
      <c r="G832" s="2" t="s">
        <v>1293</v>
      </c>
      <c r="H832" s="2">
        <v>0</v>
      </c>
      <c r="I832" s="2">
        <v>4</v>
      </c>
      <c r="J832" s="33">
        <f t="shared" si="13"/>
        <v>4</v>
      </c>
    </row>
    <row r="833" spans="4:10" ht="15.75">
      <c r="D833" s="38">
        <v>41541</v>
      </c>
      <c r="E833" s="2" t="s">
        <v>171</v>
      </c>
      <c r="F833" s="2" t="s">
        <v>1294</v>
      </c>
      <c r="G833" s="2" t="s">
        <v>1295</v>
      </c>
      <c r="H833" s="2">
        <v>0</v>
      </c>
      <c r="I833" s="2">
        <v>6</v>
      </c>
      <c r="J833" s="33">
        <f t="shared" si="13"/>
        <v>6</v>
      </c>
    </row>
    <row r="834" spans="4:10" ht="15.75">
      <c r="D834" s="38">
        <v>41539</v>
      </c>
      <c r="E834" s="2" t="s">
        <v>217</v>
      </c>
      <c r="F834" s="2" t="s">
        <v>293</v>
      </c>
      <c r="G834" s="2" t="s">
        <v>1296</v>
      </c>
      <c r="H834" s="2">
        <v>1</v>
      </c>
      <c r="I834" s="2">
        <v>6</v>
      </c>
      <c r="J834" s="33">
        <f t="shared" si="13"/>
        <v>7</v>
      </c>
    </row>
    <row r="835" spans="4:10" ht="15.75">
      <c r="D835" s="38">
        <v>41539</v>
      </c>
      <c r="E835" s="2" t="s">
        <v>184</v>
      </c>
      <c r="F835" s="2" t="s">
        <v>1297</v>
      </c>
      <c r="G835" s="2" t="s">
        <v>1298</v>
      </c>
      <c r="H835" s="2">
        <v>2</v>
      </c>
      <c r="I835" s="2">
        <v>4</v>
      </c>
      <c r="J835" s="33">
        <f t="shared" si="13"/>
        <v>6</v>
      </c>
    </row>
    <row r="836" spans="4:10" ht="15.75">
      <c r="D836" s="38">
        <v>41539</v>
      </c>
      <c r="E836" s="2" t="s">
        <v>197</v>
      </c>
      <c r="F836" s="2" t="s">
        <v>562</v>
      </c>
      <c r="G836" s="2" t="s">
        <v>1299</v>
      </c>
      <c r="H836" s="2">
        <v>1</v>
      </c>
      <c r="I836" s="2">
        <v>3</v>
      </c>
      <c r="J836" s="33">
        <f t="shared" si="13"/>
        <v>4</v>
      </c>
    </row>
    <row r="837" spans="4:10" ht="15.75">
      <c r="D837" s="38">
        <v>41538</v>
      </c>
      <c r="E837" s="2" t="s">
        <v>187</v>
      </c>
      <c r="F837" s="2" t="s">
        <v>1300</v>
      </c>
      <c r="G837" s="2" t="s">
        <v>1301</v>
      </c>
      <c r="H837" s="2">
        <v>0</v>
      </c>
      <c r="I837" s="2">
        <v>4</v>
      </c>
      <c r="J837" s="33">
        <f t="shared" si="13"/>
        <v>4</v>
      </c>
    </row>
    <row r="838" spans="4:10" ht="15.75">
      <c r="D838" s="38">
        <v>41537</v>
      </c>
      <c r="E838" s="2" t="s">
        <v>83</v>
      </c>
      <c r="F838" s="2" t="s">
        <v>234</v>
      </c>
      <c r="G838" s="2" t="s">
        <v>1302</v>
      </c>
      <c r="H838" s="2">
        <v>2</v>
      </c>
      <c r="I838" s="2">
        <v>2</v>
      </c>
      <c r="J838" s="33">
        <f t="shared" si="13"/>
        <v>4</v>
      </c>
    </row>
    <row r="839" spans="4:10" ht="15.75">
      <c r="D839" s="38">
        <v>41537</v>
      </c>
      <c r="E839" s="2" t="s">
        <v>47</v>
      </c>
      <c r="F839" s="2" t="s">
        <v>1303</v>
      </c>
      <c r="G839" s="2" t="s">
        <v>503</v>
      </c>
      <c r="H839" s="2">
        <v>5</v>
      </c>
      <c r="I839" s="2">
        <v>0</v>
      </c>
      <c r="J839" s="33">
        <f t="shared" si="13"/>
        <v>5</v>
      </c>
    </row>
    <row r="840" spans="4:10" ht="15.75">
      <c r="D840" s="38">
        <v>41536</v>
      </c>
      <c r="E840" s="2" t="s">
        <v>50</v>
      </c>
      <c r="F840" s="2" t="s">
        <v>51</v>
      </c>
      <c r="G840" s="2" t="s">
        <v>1304</v>
      </c>
      <c r="H840" s="2">
        <v>0</v>
      </c>
      <c r="I840" s="2">
        <v>12</v>
      </c>
      <c r="J840" s="33">
        <f t="shared" si="13"/>
        <v>12</v>
      </c>
    </row>
    <row r="841" spans="4:10" ht="15.75">
      <c r="D841" s="38">
        <v>41535</v>
      </c>
      <c r="E841" s="2" t="s">
        <v>155</v>
      </c>
      <c r="F841" s="2" t="s">
        <v>259</v>
      </c>
      <c r="G841" s="2" t="s">
        <v>1305</v>
      </c>
      <c r="H841" s="2">
        <v>1</v>
      </c>
      <c r="I841" s="2">
        <v>4</v>
      </c>
      <c r="J841" s="33">
        <f t="shared" si="13"/>
        <v>5</v>
      </c>
    </row>
    <row r="842" spans="4:10" ht="15.75">
      <c r="D842" s="38">
        <v>41534</v>
      </c>
      <c r="E842" s="2" t="s">
        <v>83</v>
      </c>
      <c r="F842" s="2" t="s">
        <v>96</v>
      </c>
      <c r="G842" s="2" t="s">
        <v>1306</v>
      </c>
      <c r="H842" s="2">
        <v>2</v>
      </c>
      <c r="I842" s="2">
        <v>3</v>
      </c>
      <c r="J842" s="33">
        <f t="shared" si="13"/>
        <v>5</v>
      </c>
    </row>
    <row r="843" spans="4:10" ht="15.75">
      <c r="D843" s="38">
        <v>41534</v>
      </c>
      <c r="E843" s="2" t="s">
        <v>187</v>
      </c>
      <c r="F843" s="2" t="s">
        <v>1307</v>
      </c>
      <c r="G843" s="2" t="s">
        <v>1308</v>
      </c>
      <c r="H843" s="2">
        <v>0</v>
      </c>
      <c r="I843" s="2">
        <v>5</v>
      </c>
      <c r="J843" s="33">
        <f t="shared" si="13"/>
        <v>5</v>
      </c>
    </row>
    <row r="844" spans="4:10" ht="15.75">
      <c r="D844" s="38">
        <v>41534</v>
      </c>
      <c r="E844" s="2" t="s">
        <v>184</v>
      </c>
      <c r="F844" s="2" t="s">
        <v>1241</v>
      </c>
      <c r="G844" s="2" t="s">
        <v>1309</v>
      </c>
      <c r="H844" s="2">
        <v>0</v>
      </c>
      <c r="I844" s="2">
        <v>4</v>
      </c>
      <c r="J844" s="33">
        <f t="shared" si="13"/>
        <v>4</v>
      </c>
    </row>
    <row r="845" spans="4:10" ht="15.75">
      <c r="D845" s="38">
        <v>41534</v>
      </c>
      <c r="E845" s="2" t="s">
        <v>220</v>
      </c>
      <c r="F845" s="2" t="s">
        <v>143</v>
      </c>
      <c r="G845" s="2" t="s">
        <v>1310</v>
      </c>
      <c r="H845" s="2">
        <v>0</v>
      </c>
      <c r="I845" s="2">
        <v>4</v>
      </c>
      <c r="J845" s="33">
        <f t="shared" si="13"/>
        <v>4</v>
      </c>
    </row>
    <row r="846" spans="4:10" ht="15.75">
      <c r="D846" s="38">
        <v>41533</v>
      </c>
      <c r="E846" s="2" t="s">
        <v>340</v>
      </c>
      <c r="F846" s="2" t="s">
        <v>1311</v>
      </c>
      <c r="G846" s="2" t="s">
        <v>1312</v>
      </c>
      <c r="H846" s="2">
        <v>11</v>
      </c>
      <c r="I846" s="2">
        <v>3</v>
      </c>
      <c r="J846" s="33">
        <f t="shared" si="13"/>
        <v>14</v>
      </c>
    </row>
    <row r="847" spans="4:10" ht="15.75">
      <c r="D847" s="38">
        <v>41532</v>
      </c>
      <c r="E847" s="2" t="s">
        <v>209</v>
      </c>
      <c r="F847" s="2" t="s">
        <v>396</v>
      </c>
      <c r="G847" s="2" t="s">
        <v>1313</v>
      </c>
      <c r="H847" s="2">
        <v>0</v>
      </c>
      <c r="I847" s="2">
        <v>5</v>
      </c>
      <c r="J847" s="33">
        <f t="shared" si="13"/>
        <v>5</v>
      </c>
    </row>
    <row r="848" spans="4:10" ht="15.75">
      <c r="D848" s="38">
        <v>41532</v>
      </c>
      <c r="E848" s="2" t="s">
        <v>62</v>
      </c>
      <c r="F848" s="2" t="s">
        <v>1314</v>
      </c>
      <c r="G848" s="2" t="s">
        <v>1315</v>
      </c>
      <c r="H848" s="2">
        <v>3</v>
      </c>
      <c r="I848" s="2">
        <v>1</v>
      </c>
      <c r="J848" s="33">
        <f t="shared" si="13"/>
        <v>4</v>
      </c>
    </row>
    <row r="849" spans="4:10" ht="15.75">
      <c r="D849" s="38">
        <v>41532</v>
      </c>
      <c r="E849" s="2" t="s">
        <v>59</v>
      </c>
      <c r="F849" s="2" t="s">
        <v>1316</v>
      </c>
      <c r="G849" s="2" t="s">
        <v>1317</v>
      </c>
      <c r="H849" s="2">
        <v>0</v>
      </c>
      <c r="I849" s="2">
        <v>6</v>
      </c>
      <c r="J849" s="33">
        <f t="shared" si="13"/>
        <v>6</v>
      </c>
    </row>
    <row r="850" spans="4:10" ht="15.75">
      <c r="D850" s="38">
        <v>41531</v>
      </c>
      <c r="E850" s="2" t="s">
        <v>371</v>
      </c>
      <c r="F850" s="2" t="s">
        <v>1318</v>
      </c>
      <c r="G850" s="2" t="s">
        <v>1319</v>
      </c>
      <c r="H850" s="2">
        <v>0</v>
      </c>
      <c r="I850" s="2">
        <v>4</v>
      </c>
      <c r="J850" s="33">
        <f t="shared" si="13"/>
        <v>4</v>
      </c>
    </row>
    <row r="851" spans="4:10" ht="15.75">
      <c r="D851" s="38">
        <v>41529</v>
      </c>
      <c r="E851" s="2" t="s">
        <v>340</v>
      </c>
      <c r="F851" s="2" t="s">
        <v>59</v>
      </c>
      <c r="G851" s="2" t="s">
        <v>1320</v>
      </c>
      <c r="H851" s="2">
        <v>1</v>
      </c>
      <c r="I851" s="2">
        <v>3</v>
      </c>
      <c r="J851" s="33">
        <f t="shared" si="13"/>
        <v>4</v>
      </c>
    </row>
    <row r="852" spans="4:10" ht="15.75">
      <c r="D852" s="38">
        <v>41529</v>
      </c>
      <c r="E852" s="2" t="s">
        <v>155</v>
      </c>
      <c r="F852" s="2" t="s">
        <v>1321</v>
      </c>
      <c r="G852" s="2" t="s">
        <v>503</v>
      </c>
      <c r="H852" s="2">
        <v>4</v>
      </c>
      <c r="I852" s="2">
        <v>0</v>
      </c>
      <c r="J852" s="33">
        <f t="shared" si="13"/>
        <v>4</v>
      </c>
    </row>
    <row r="853" spans="4:10" ht="15.75">
      <c r="D853" s="38">
        <v>41528</v>
      </c>
      <c r="E853" s="2" t="s">
        <v>88</v>
      </c>
      <c r="F853" s="2" t="s">
        <v>88</v>
      </c>
      <c r="G853" s="2" t="s">
        <v>1322</v>
      </c>
      <c r="H853" s="2">
        <v>0</v>
      </c>
      <c r="I853" s="2">
        <v>4</v>
      </c>
      <c r="J853" s="33">
        <f t="shared" si="13"/>
        <v>4</v>
      </c>
    </row>
    <row r="854" spans="4:10" ht="15.75">
      <c r="D854" s="38">
        <v>41527</v>
      </c>
      <c r="E854" s="2" t="s">
        <v>56</v>
      </c>
      <c r="F854" s="2" t="s">
        <v>671</v>
      </c>
      <c r="G854" s="2" t="s">
        <v>1323</v>
      </c>
      <c r="H854" s="2">
        <v>1</v>
      </c>
      <c r="I854" s="2">
        <v>4</v>
      </c>
      <c r="J854" s="33">
        <f t="shared" si="13"/>
        <v>5</v>
      </c>
    </row>
    <row r="855" spans="4:10" ht="15.75">
      <c r="D855" s="38">
        <v>41524</v>
      </c>
      <c r="E855" s="2" t="s">
        <v>160</v>
      </c>
      <c r="F855" s="2" t="s">
        <v>506</v>
      </c>
      <c r="G855" s="2" t="s">
        <v>1324</v>
      </c>
      <c r="H855" s="2">
        <v>2</v>
      </c>
      <c r="I855" s="2">
        <v>4</v>
      </c>
      <c r="J855" s="33">
        <f t="shared" si="13"/>
        <v>6</v>
      </c>
    </row>
    <row r="856" spans="4:10" ht="15.75">
      <c r="D856" s="38">
        <v>41524</v>
      </c>
      <c r="E856" s="2" t="s">
        <v>197</v>
      </c>
      <c r="F856" s="2" t="s">
        <v>562</v>
      </c>
      <c r="G856" s="2" t="s">
        <v>1325</v>
      </c>
      <c r="H856" s="2">
        <v>1</v>
      </c>
      <c r="I856" s="2">
        <v>3</v>
      </c>
      <c r="J856" s="33">
        <f t="shared" si="13"/>
        <v>4</v>
      </c>
    </row>
    <row r="857" spans="4:10" ht="15.75">
      <c r="D857" s="38">
        <v>41522</v>
      </c>
      <c r="E857" s="2" t="s">
        <v>371</v>
      </c>
      <c r="F857" s="2" t="s">
        <v>107</v>
      </c>
      <c r="G857" s="2" t="s">
        <v>1326</v>
      </c>
      <c r="H857" s="2">
        <v>0</v>
      </c>
      <c r="I857" s="2">
        <v>4</v>
      </c>
      <c r="J857" s="33">
        <f t="shared" ref="J857:J920" si="14">SUM(H857,I857)</f>
        <v>4</v>
      </c>
    </row>
    <row r="858" spans="4:10" ht="15.75">
      <c r="D858" s="38">
        <v>41511</v>
      </c>
      <c r="E858" s="2" t="s">
        <v>83</v>
      </c>
      <c r="F858" s="2" t="s">
        <v>84</v>
      </c>
      <c r="G858" s="2" t="s">
        <v>1327</v>
      </c>
      <c r="H858" s="2">
        <v>0</v>
      </c>
      <c r="I858" s="2">
        <v>4</v>
      </c>
      <c r="J858" s="33">
        <f t="shared" si="14"/>
        <v>4</v>
      </c>
    </row>
    <row r="859" spans="4:10" ht="15.75">
      <c r="D859" s="38">
        <v>41511</v>
      </c>
      <c r="E859" s="2" t="s">
        <v>187</v>
      </c>
      <c r="F859" s="2" t="s">
        <v>1328</v>
      </c>
      <c r="G859" s="2" t="s">
        <v>1329</v>
      </c>
      <c r="H859" s="2">
        <v>4</v>
      </c>
      <c r="I859" s="2">
        <v>1</v>
      </c>
      <c r="J859" s="33">
        <f t="shared" si="14"/>
        <v>5</v>
      </c>
    </row>
    <row r="860" spans="4:10" ht="15.75">
      <c r="D860" s="38">
        <v>41511</v>
      </c>
      <c r="E860" s="2" t="s">
        <v>192</v>
      </c>
      <c r="F860" s="2" t="s">
        <v>123</v>
      </c>
      <c r="G860" s="2" t="s">
        <v>1330</v>
      </c>
      <c r="H860" s="2">
        <v>2</v>
      </c>
      <c r="I860" s="2">
        <v>2</v>
      </c>
      <c r="J860" s="33">
        <f t="shared" si="14"/>
        <v>4</v>
      </c>
    </row>
    <row r="861" spans="4:10" ht="15.75">
      <c r="D861" s="38">
        <v>41511</v>
      </c>
      <c r="E861" s="2" t="s">
        <v>162</v>
      </c>
      <c r="F861" s="2" t="s">
        <v>1331</v>
      </c>
      <c r="G861" s="2" t="s">
        <v>1332</v>
      </c>
      <c r="H861" s="2">
        <v>1</v>
      </c>
      <c r="I861" s="2">
        <v>3</v>
      </c>
      <c r="J861" s="33">
        <f t="shared" si="14"/>
        <v>4</v>
      </c>
    </row>
    <row r="862" spans="4:10" ht="15.75">
      <c r="D862" s="38">
        <v>41506</v>
      </c>
      <c r="E862" s="2" t="s">
        <v>53</v>
      </c>
      <c r="F862" s="2" t="s">
        <v>138</v>
      </c>
      <c r="G862" s="2" t="s">
        <v>1333</v>
      </c>
      <c r="H862" s="2">
        <v>2</v>
      </c>
      <c r="I862" s="2">
        <v>2</v>
      </c>
      <c r="J862" s="33">
        <f t="shared" si="14"/>
        <v>4</v>
      </c>
    </row>
    <row r="863" spans="4:10" ht="15.75">
      <c r="D863" s="38">
        <v>41505</v>
      </c>
      <c r="E863" s="2" t="s">
        <v>50</v>
      </c>
      <c r="F863" s="2" t="s">
        <v>51</v>
      </c>
      <c r="G863" s="2" t="s">
        <v>1334</v>
      </c>
      <c r="H863" s="2">
        <v>1</v>
      </c>
      <c r="I863" s="2">
        <v>4</v>
      </c>
      <c r="J863" s="33">
        <f t="shared" si="14"/>
        <v>5</v>
      </c>
    </row>
    <row r="864" spans="4:10" ht="15.75">
      <c r="D864" s="38">
        <v>41504</v>
      </c>
      <c r="E864" s="2" t="s">
        <v>50</v>
      </c>
      <c r="F864" s="2" t="s">
        <v>51</v>
      </c>
      <c r="G864" s="2" t="s">
        <v>1335</v>
      </c>
      <c r="H864" s="2">
        <v>1</v>
      </c>
      <c r="I864" s="2">
        <v>3</v>
      </c>
      <c r="J864" s="33">
        <f t="shared" si="14"/>
        <v>4</v>
      </c>
    </row>
    <row r="865" spans="4:10" ht="15.75">
      <c r="D865" s="38">
        <v>41504</v>
      </c>
      <c r="E865" s="2" t="s">
        <v>197</v>
      </c>
      <c r="F865" s="2" t="s">
        <v>562</v>
      </c>
      <c r="G865" s="2" t="s">
        <v>1336</v>
      </c>
      <c r="H865" s="2">
        <v>0</v>
      </c>
      <c r="I865" s="2">
        <v>4</v>
      </c>
      <c r="J865" s="33">
        <f t="shared" si="14"/>
        <v>4</v>
      </c>
    </row>
    <row r="866" spans="4:10" ht="15.75">
      <c r="D866" s="38">
        <v>41504</v>
      </c>
      <c r="E866" s="2" t="s">
        <v>66</v>
      </c>
      <c r="F866" s="2" t="s">
        <v>1337</v>
      </c>
      <c r="G866" s="2" t="s">
        <v>1338</v>
      </c>
      <c r="H866" s="2">
        <v>0</v>
      </c>
      <c r="I866" s="2">
        <v>4</v>
      </c>
      <c r="J866" s="33">
        <f t="shared" si="14"/>
        <v>4</v>
      </c>
    </row>
    <row r="867" spans="4:10" ht="15.75">
      <c r="D867" s="38">
        <v>41504</v>
      </c>
      <c r="E867" s="2" t="s">
        <v>226</v>
      </c>
      <c r="F867" s="2" t="s">
        <v>1101</v>
      </c>
      <c r="G867" s="2" t="s">
        <v>1339</v>
      </c>
      <c r="H867" s="2">
        <v>0</v>
      </c>
      <c r="I867" s="2">
        <v>4</v>
      </c>
      <c r="J867" s="33">
        <f t="shared" si="14"/>
        <v>4</v>
      </c>
    </row>
    <row r="868" spans="4:10" ht="15.75">
      <c r="D868" s="38">
        <v>41504</v>
      </c>
      <c r="E868" s="2" t="s">
        <v>162</v>
      </c>
      <c r="F868" s="2" t="s">
        <v>1340</v>
      </c>
      <c r="G868" s="2" t="s">
        <v>1341</v>
      </c>
      <c r="H868" s="2">
        <v>1</v>
      </c>
      <c r="I868" s="2">
        <v>4</v>
      </c>
      <c r="J868" s="33">
        <f t="shared" si="14"/>
        <v>5</v>
      </c>
    </row>
    <row r="869" spans="4:10" ht="15.75">
      <c r="D869" s="38">
        <v>41503</v>
      </c>
      <c r="E869" s="2" t="s">
        <v>83</v>
      </c>
      <c r="F869" s="2" t="s">
        <v>834</v>
      </c>
      <c r="G869" s="2" t="s">
        <v>1342</v>
      </c>
      <c r="H869" s="2">
        <v>0</v>
      </c>
      <c r="I869" s="2">
        <v>4</v>
      </c>
      <c r="J869" s="33">
        <f t="shared" si="14"/>
        <v>4</v>
      </c>
    </row>
    <row r="870" spans="4:10" ht="15.75">
      <c r="D870" s="38">
        <v>41500</v>
      </c>
      <c r="E870" s="2" t="s">
        <v>482</v>
      </c>
      <c r="F870" s="2" t="s">
        <v>667</v>
      </c>
      <c r="G870" s="2" t="s">
        <v>1343</v>
      </c>
      <c r="H870" s="2">
        <v>4</v>
      </c>
      <c r="I870" s="2">
        <v>0</v>
      </c>
      <c r="J870" s="33">
        <f t="shared" si="14"/>
        <v>4</v>
      </c>
    </row>
    <row r="871" spans="4:10" ht="15.75">
      <c r="D871" s="38">
        <v>41499</v>
      </c>
      <c r="E871" s="2" t="s">
        <v>236</v>
      </c>
      <c r="F871" s="2" t="s">
        <v>237</v>
      </c>
      <c r="G871" s="2" t="s">
        <v>1344</v>
      </c>
      <c r="H871" s="2">
        <v>0</v>
      </c>
      <c r="I871" s="2">
        <v>4</v>
      </c>
      <c r="J871" s="33">
        <f t="shared" si="14"/>
        <v>4</v>
      </c>
    </row>
    <row r="872" spans="4:10" ht="15.75">
      <c r="D872" s="38">
        <v>41497</v>
      </c>
      <c r="E872" s="2" t="s">
        <v>88</v>
      </c>
      <c r="F872" s="2" t="s">
        <v>89</v>
      </c>
      <c r="G872" s="2" t="s">
        <v>1345</v>
      </c>
      <c r="H872" s="2">
        <v>0</v>
      </c>
      <c r="I872" s="2">
        <v>4</v>
      </c>
      <c r="J872" s="33">
        <f t="shared" si="14"/>
        <v>4</v>
      </c>
    </row>
    <row r="873" spans="4:10" ht="15.75">
      <c r="D873" s="38">
        <v>41497</v>
      </c>
      <c r="E873" s="2" t="s">
        <v>72</v>
      </c>
      <c r="F873" s="2" t="s">
        <v>826</v>
      </c>
      <c r="G873" s="2" t="s">
        <v>1346</v>
      </c>
      <c r="H873" s="2">
        <v>1</v>
      </c>
      <c r="I873" s="2">
        <v>4</v>
      </c>
      <c r="J873" s="33">
        <f t="shared" si="14"/>
        <v>5</v>
      </c>
    </row>
    <row r="874" spans="4:10" ht="15.75">
      <c r="D874" s="38">
        <v>41496</v>
      </c>
      <c r="E874" s="2" t="s">
        <v>80</v>
      </c>
      <c r="F874" s="2" t="s">
        <v>81</v>
      </c>
      <c r="G874" s="2" t="s">
        <v>1347</v>
      </c>
      <c r="H874" s="2">
        <v>0</v>
      </c>
      <c r="I874" s="2">
        <v>4</v>
      </c>
      <c r="J874" s="33">
        <f t="shared" si="14"/>
        <v>4</v>
      </c>
    </row>
    <row r="875" spans="4:10" ht="15.75">
      <c r="D875" s="38">
        <v>41495</v>
      </c>
      <c r="E875" s="2" t="s">
        <v>197</v>
      </c>
      <c r="F875" s="2" t="s">
        <v>562</v>
      </c>
      <c r="G875" s="2" t="s">
        <v>1348</v>
      </c>
      <c r="H875" s="2">
        <v>2</v>
      </c>
      <c r="I875" s="2">
        <v>2</v>
      </c>
      <c r="J875" s="33">
        <f t="shared" si="14"/>
        <v>4</v>
      </c>
    </row>
    <row r="876" spans="4:10" ht="15.75">
      <c r="D876" s="38">
        <v>41493</v>
      </c>
      <c r="E876" s="2" t="s">
        <v>47</v>
      </c>
      <c r="F876" s="2" t="s">
        <v>604</v>
      </c>
      <c r="G876" s="2" t="s">
        <v>1349</v>
      </c>
      <c r="H876" s="2">
        <v>4</v>
      </c>
      <c r="I876" s="2">
        <v>4</v>
      </c>
      <c r="J876" s="33">
        <f t="shared" si="14"/>
        <v>8</v>
      </c>
    </row>
    <row r="877" spans="4:10" ht="15.75">
      <c r="D877" s="38">
        <v>41492</v>
      </c>
      <c r="E877" s="2" t="s">
        <v>66</v>
      </c>
      <c r="F877" s="2" t="s">
        <v>1350</v>
      </c>
      <c r="G877" s="2" t="s">
        <v>1351</v>
      </c>
      <c r="H877" s="2">
        <v>0</v>
      </c>
      <c r="I877" s="2">
        <v>4</v>
      </c>
      <c r="J877" s="33">
        <f t="shared" si="14"/>
        <v>4</v>
      </c>
    </row>
    <row r="878" spans="4:10" ht="15.75">
      <c r="D878" s="38">
        <v>41492</v>
      </c>
      <c r="E878" s="2" t="s">
        <v>236</v>
      </c>
      <c r="F878" s="2" t="s">
        <v>1352</v>
      </c>
      <c r="G878" s="2" t="s">
        <v>1353</v>
      </c>
      <c r="H878" s="2">
        <v>3</v>
      </c>
      <c r="I878" s="2">
        <v>4</v>
      </c>
      <c r="J878" s="33">
        <f t="shared" si="14"/>
        <v>7</v>
      </c>
    </row>
    <row r="879" spans="4:10" ht="15.75">
      <c r="D879" s="38">
        <v>41490</v>
      </c>
      <c r="E879" s="2" t="s">
        <v>83</v>
      </c>
      <c r="F879" s="2" t="s">
        <v>519</v>
      </c>
      <c r="G879" s="2" t="s">
        <v>1354</v>
      </c>
      <c r="H879" s="2">
        <v>3</v>
      </c>
      <c r="I879" s="2">
        <v>4</v>
      </c>
      <c r="J879" s="33">
        <f t="shared" si="14"/>
        <v>7</v>
      </c>
    </row>
    <row r="880" spans="4:10" ht="15.75">
      <c r="D880" s="38">
        <v>41490</v>
      </c>
      <c r="E880" s="2" t="s">
        <v>197</v>
      </c>
      <c r="F880" s="2" t="s">
        <v>283</v>
      </c>
      <c r="G880" s="2" t="s">
        <v>1355</v>
      </c>
      <c r="H880" s="2">
        <v>1</v>
      </c>
      <c r="I880" s="2">
        <v>3</v>
      </c>
      <c r="J880" s="33">
        <f t="shared" si="14"/>
        <v>4</v>
      </c>
    </row>
    <row r="881" spans="4:10" ht="15.75">
      <c r="D881" s="38">
        <v>41489</v>
      </c>
      <c r="E881" s="2" t="s">
        <v>184</v>
      </c>
      <c r="F881" s="2" t="s">
        <v>185</v>
      </c>
      <c r="G881" s="2" t="s">
        <v>1356</v>
      </c>
      <c r="H881" s="2">
        <v>0</v>
      </c>
      <c r="I881" s="2">
        <v>5</v>
      </c>
      <c r="J881" s="33">
        <f t="shared" si="14"/>
        <v>5</v>
      </c>
    </row>
    <row r="882" spans="4:10" ht="15.75">
      <c r="D882" s="38">
        <v>41488</v>
      </c>
      <c r="E882" s="2" t="s">
        <v>160</v>
      </c>
      <c r="F882" s="2" t="s">
        <v>140</v>
      </c>
      <c r="G882" s="2" t="s">
        <v>1357</v>
      </c>
      <c r="H882" s="2">
        <v>0</v>
      </c>
      <c r="I882" s="2">
        <v>4</v>
      </c>
      <c r="J882" s="33">
        <f t="shared" si="14"/>
        <v>4</v>
      </c>
    </row>
    <row r="883" spans="4:10" ht="15.75">
      <c r="D883" s="38">
        <v>41488</v>
      </c>
      <c r="E883" s="2" t="s">
        <v>66</v>
      </c>
      <c r="F883" s="2" t="s">
        <v>149</v>
      </c>
      <c r="G883" s="2" t="s">
        <v>1358</v>
      </c>
      <c r="H883" s="2">
        <v>2</v>
      </c>
      <c r="I883" s="2">
        <v>3</v>
      </c>
      <c r="J883" s="33">
        <f t="shared" si="14"/>
        <v>5</v>
      </c>
    </row>
    <row r="884" spans="4:10" ht="15.75">
      <c r="D884" s="38">
        <v>41485</v>
      </c>
      <c r="E884" s="2" t="s">
        <v>256</v>
      </c>
      <c r="F884" s="2" t="s">
        <v>1359</v>
      </c>
      <c r="G884" s="2" t="s">
        <v>1360</v>
      </c>
      <c r="H884" s="2">
        <v>0</v>
      </c>
      <c r="I884" s="2">
        <v>4</v>
      </c>
      <c r="J884" s="33">
        <f t="shared" si="14"/>
        <v>4</v>
      </c>
    </row>
    <row r="885" spans="4:10" ht="15.75">
      <c r="D885" s="38">
        <v>41484</v>
      </c>
      <c r="E885" s="2" t="s">
        <v>59</v>
      </c>
      <c r="F885" s="2" t="s">
        <v>1361</v>
      </c>
      <c r="G885" s="2" t="s">
        <v>1362</v>
      </c>
      <c r="H885" s="2">
        <v>0</v>
      </c>
      <c r="I885" s="2">
        <v>4</v>
      </c>
      <c r="J885" s="33">
        <f t="shared" si="14"/>
        <v>4</v>
      </c>
    </row>
    <row r="886" spans="4:10" ht="15.75">
      <c r="D886" s="38">
        <v>41481</v>
      </c>
      <c r="E886" s="2" t="s">
        <v>187</v>
      </c>
      <c r="F886" s="2" t="s">
        <v>1363</v>
      </c>
      <c r="G886" s="2" t="s">
        <v>1364</v>
      </c>
      <c r="H886" s="2">
        <v>7</v>
      </c>
      <c r="I886" s="2">
        <v>0</v>
      </c>
      <c r="J886" s="33">
        <f t="shared" si="14"/>
        <v>7</v>
      </c>
    </row>
    <row r="887" spans="4:10" ht="15.75">
      <c r="D887" s="38">
        <v>41481</v>
      </c>
      <c r="E887" s="2" t="s">
        <v>171</v>
      </c>
      <c r="F887" s="2" t="s">
        <v>1365</v>
      </c>
      <c r="G887" s="2" t="s">
        <v>1366</v>
      </c>
      <c r="H887" s="2">
        <v>4</v>
      </c>
      <c r="I887" s="2">
        <v>0</v>
      </c>
      <c r="J887" s="33">
        <f t="shared" si="14"/>
        <v>4</v>
      </c>
    </row>
    <row r="888" spans="4:10" ht="15.75">
      <c r="D888" s="38">
        <v>41480</v>
      </c>
      <c r="E888" s="2" t="s">
        <v>184</v>
      </c>
      <c r="F888" s="2" t="s">
        <v>1367</v>
      </c>
      <c r="G888" s="2" t="s">
        <v>1368</v>
      </c>
      <c r="H888" s="2">
        <v>0</v>
      </c>
      <c r="I888" s="2">
        <v>4</v>
      </c>
      <c r="J888" s="33">
        <f t="shared" si="14"/>
        <v>4</v>
      </c>
    </row>
    <row r="889" spans="4:10" ht="15.75">
      <c r="D889" s="38">
        <v>41479</v>
      </c>
      <c r="E889" s="2" t="s">
        <v>217</v>
      </c>
      <c r="F889" s="2" t="s">
        <v>218</v>
      </c>
      <c r="G889" s="2" t="s">
        <v>1369</v>
      </c>
      <c r="H889" s="2">
        <v>0</v>
      </c>
      <c r="I889" s="2">
        <v>4</v>
      </c>
      <c r="J889" s="33">
        <f t="shared" si="14"/>
        <v>4</v>
      </c>
    </row>
    <row r="890" spans="4:10" ht="15.75">
      <c r="D890" s="38">
        <v>41476</v>
      </c>
      <c r="E890" s="2" t="s">
        <v>88</v>
      </c>
      <c r="F890" s="2" t="s">
        <v>89</v>
      </c>
      <c r="G890" s="2" t="s">
        <v>1370</v>
      </c>
      <c r="H890" s="2">
        <v>0</v>
      </c>
      <c r="I890" s="2">
        <v>4</v>
      </c>
      <c r="J890" s="33">
        <f t="shared" si="14"/>
        <v>4</v>
      </c>
    </row>
    <row r="891" spans="4:10" ht="15.75">
      <c r="D891" s="38">
        <v>41475</v>
      </c>
      <c r="E891" s="2" t="s">
        <v>88</v>
      </c>
      <c r="F891" s="2" t="s">
        <v>89</v>
      </c>
      <c r="G891" s="2" t="s">
        <v>1371</v>
      </c>
      <c r="H891" s="2">
        <v>0</v>
      </c>
      <c r="I891" s="2">
        <v>5</v>
      </c>
      <c r="J891" s="33">
        <f t="shared" si="14"/>
        <v>5</v>
      </c>
    </row>
    <row r="892" spans="4:10" ht="15.75">
      <c r="D892" s="38">
        <v>41474</v>
      </c>
      <c r="E892" s="2" t="s">
        <v>83</v>
      </c>
      <c r="F892" s="2" t="s">
        <v>1372</v>
      </c>
      <c r="G892" s="2" t="s">
        <v>1373</v>
      </c>
      <c r="H892" s="2">
        <v>0</v>
      </c>
      <c r="I892" s="2">
        <v>4</v>
      </c>
      <c r="J892" s="33">
        <f t="shared" si="14"/>
        <v>4</v>
      </c>
    </row>
    <row r="893" spans="4:10" ht="15.75">
      <c r="D893" s="38">
        <v>41474</v>
      </c>
      <c r="E893" s="2" t="s">
        <v>56</v>
      </c>
      <c r="F893" s="2" t="s">
        <v>57</v>
      </c>
      <c r="G893" s="2" t="s">
        <v>1374</v>
      </c>
      <c r="H893" s="2">
        <v>0</v>
      </c>
      <c r="I893" s="2">
        <v>4</v>
      </c>
      <c r="J893" s="33">
        <f t="shared" si="14"/>
        <v>4</v>
      </c>
    </row>
    <row r="894" spans="4:10" ht="15.75">
      <c r="D894" s="38">
        <v>41472</v>
      </c>
      <c r="E894" s="2" t="s">
        <v>83</v>
      </c>
      <c r="F894" s="2" t="s">
        <v>84</v>
      </c>
      <c r="G894" s="2" t="s">
        <v>1375</v>
      </c>
      <c r="H894" s="2">
        <v>1</v>
      </c>
      <c r="I894" s="2">
        <v>3</v>
      </c>
      <c r="J894" s="33">
        <f t="shared" si="14"/>
        <v>4</v>
      </c>
    </row>
    <row r="895" spans="4:10" ht="15.75">
      <c r="D895" s="38">
        <v>41469</v>
      </c>
      <c r="E895" s="2" t="s">
        <v>217</v>
      </c>
      <c r="F895" s="2" t="s">
        <v>293</v>
      </c>
      <c r="G895" s="2" t="s">
        <v>1376</v>
      </c>
      <c r="H895" s="2">
        <v>1</v>
      </c>
      <c r="I895" s="2">
        <v>4</v>
      </c>
      <c r="J895" s="33">
        <f t="shared" si="14"/>
        <v>5</v>
      </c>
    </row>
    <row r="896" spans="4:10" ht="15.75">
      <c r="D896" s="38">
        <v>41469</v>
      </c>
      <c r="E896" s="2" t="s">
        <v>184</v>
      </c>
      <c r="F896" s="2" t="s">
        <v>1377</v>
      </c>
      <c r="G896" s="2" t="s">
        <v>1378</v>
      </c>
      <c r="H896" s="2">
        <v>0</v>
      </c>
      <c r="I896" s="2">
        <v>5</v>
      </c>
      <c r="J896" s="33">
        <f t="shared" si="14"/>
        <v>5</v>
      </c>
    </row>
    <row r="897" spans="4:10" ht="15.75">
      <c r="D897" s="38">
        <v>41468</v>
      </c>
      <c r="E897" s="2" t="s">
        <v>340</v>
      </c>
      <c r="F897" s="2" t="s">
        <v>59</v>
      </c>
      <c r="G897" s="2" t="s">
        <v>1379</v>
      </c>
      <c r="H897" s="2">
        <v>0</v>
      </c>
      <c r="I897" s="2">
        <v>4</v>
      </c>
      <c r="J897" s="33">
        <f t="shared" si="14"/>
        <v>4</v>
      </c>
    </row>
    <row r="898" spans="4:10" ht="15.75">
      <c r="D898" s="38">
        <v>41468</v>
      </c>
      <c r="E898" s="2" t="s">
        <v>66</v>
      </c>
      <c r="F898" s="2" t="s">
        <v>1380</v>
      </c>
      <c r="G898" s="2" t="s">
        <v>1381</v>
      </c>
      <c r="H898" s="2">
        <v>1</v>
      </c>
      <c r="I898" s="2">
        <v>4</v>
      </c>
      <c r="J898" s="33">
        <f t="shared" si="14"/>
        <v>5</v>
      </c>
    </row>
    <row r="899" spans="4:10" ht="15.75">
      <c r="D899" s="38">
        <v>41468</v>
      </c>
      <c r="E899" s="2" t="s">
        <v>226</v>
      </c>
      <c r="F899" s="2" t="s">
        <v>1382</v>
      </c>
      <c r="G899" s="2" t="s">
        <v>1383</v>
      </c>
      <c r="H899" s="2">
        <v>0</v>
      </c>
      <c r="I899" s="2">
        <v>4</v>
      </c>
      <c r="J899" s="33">
        <f t="shared" si="14"/>
        <v>4</v>
      </c>
    </row>
    <row r="900" spans="4:10" ht="15.75">
      <c r="D900" s="38">
        <v>41468</v>
      </c>
      <c r="E900" s="2" t="s">
        <v>482</v>
      </c>
      <c r="F900" s="2" t="s">
        <v>667</v>
      </c>
      <c r="G900" s="2" t="s">
        <v>1384</v>
      </c>
      <c r="H900" s="2">
        <v>1</v>
      </c>
      <c r="I900" s="2">
        <v>3</v>
      </c>
      <c r="J900" s="33">
        <f t="shared" si="14"/>
        <v>4</v>
      </c>
    </row>
    <row r="901" spans="4:10" ht="15.75">
      <c r="D901" s="38">
        <v>41467</v>
      </c>
      <c r="E901" s="2" t="s">
        <v>83</v>
      </c>
      <c r="F901" s="2" t="s">
        <v>834</v>
      </c>
      <c r="G901" s="2" t="s">
        <v>1385</v>
      </c>
      <c r="H901" s="2">
        <v>1</v>
      </c>
      <c r="I901" s="2">
        <v>3</v>
      </c>
      <c r="J901" s="33">
        <f t="shared" si="14"/>
        <v>4</v>
      </c>
    </row>
    <row r="902" spans="4:10" ht="15.75">
      <c r="D902" s="38">
        <v>41467</v>
      </c>
      <c r="E902" s="2" t="s">
        <v>69</v>
      </c>
      <c r="F902" s="2" t="s">
        <v>1386</v>
      </c>
      <c r="G902" s="2" t="s">
        <v>1387</v>
      </c>
      <c r="H902" s="2">
        <v>2</v>
      </c>
      <c r="I902" s="2">
        <v>2</v>
      </c>
      <c r="J902" s="33">
        <f t="shared" si="14"/>
        <v>4</v>
      </c>
    </row>
    <row r="903" spans="4:10" ht="15.75">
      <c r="D903" s="38">
        <v>41466</v>
      </c>
      <c r="E903" s="2" t="s">
        <v>371</v>
      </c>
      <c r="F903" s="2" t="s">
        <v>107</v>
      </c>
      <c r="G903" s="2" t="s">
        <v>1388</v>
      </c>
      <c r="H903" s="2">
        <v>2</v>
      </c>
      <c r="I903" s="2">
        <v>2</v>
      </c>
      <c r="J903" s="33">
        <f t="shared" si="14"/>
        <v>4</v>
      </c>
    </row>
    <row r="904" spans="4:10" ht="15.75">
      <c r="D904" s="38">
        <v>41464</v>
      </c>
      <c r="E904" s="2" t="s">
        <v>50</v>
      </c>
      <c r="F904" s="2" t="s">
        <v>572</v>
      </c>
      <c r="G904" s="2" t="s">
        <v>1389</v>
      </c>
      <c r="H904" s="2">
        <v>2</v>
      </c>
      <c r="I904" s="2">
        <v>2</v>
      </c>
      <c r="J904" s="33">
        <f t="shared" si="14"/>
        <v>4</v>
      </c>
    </row>
    <row r="905" spans="4:10" ht="15.75">
      <c r="D905" s="38">
        <v>41464</v>
      </c>
      <c r="E905" s="2" t="s">
        <v>53</v>
      </c>
      <c r="F905" s="2" t="s">
        <v>138</v>
      </c>
      <c r="G905" s="2" t="s">
        <v>1390</v>
      </c>
      <c r="H905" s="2">
        <v>0</v>
      </c>
      <c r="I905" s="2">
        <v>4</v>
      </c>
      <c r="J905" s="33">
        <f t="shared" si="14"/>
        <v>4</v>
      </c>
    </row>
    <row r="906" spans="4:10" ht="15.75">
      <c r="D906" s="38">
        <v>41462</v>
      </c>
      <c r="E906" s="2" t="s">
        <v>83</v>
      </c>
      <c r="F906" s="2" t="s">
        <v>96</v>
      </c>
      <c r="G906" s="2" t="s">
        <v>1391</v>
      </c>
      <c r="H906" s="2">
        <v>1</v>
      </c>
      <c r="I906" s="2">
        <v>4</v>
      </c>
      <c r="J906" s="33">
        <f t="shared" si="14"/>
        <v>5</v>
      </c>
    </row>
    <row r="907" spans="4:10" ht="15.75">
      <c r="D907" s="38">
        <v>41462</v>
      </c>
      <c r="E907" s="2" t="s">
        <v>187</v>
      </c>
      <c r="F907" s="2" t="s">
        <v>1392</v>
      </c>
      <c r="G907" s="2" t="s">
        <v>1393</v>
      </c>
      <c r="H907" s="2">
        <v>1</v>
      </c>
      <c r="I907" s="2">
        <v>3</v>
      </c>
      <c r="J907" s="33">
        <f t="shared" si="14"/>
        <v>4</v>
      </c>
    </row>
    <row r="908" spans="4:10" ht="15.75">
      <c r="D908" s="38">
        <v>41462</v>
      </c>
      <c r="E908" s="2" t="s">
        <v>50</v>
      </c>
      <c r="F908" s="2" t="s">
        <v>51</v>
      </c>
      <c r="G908" s="2" t="s">
        <v>1394</v>
      </c>
      <c r="H908" s="2">
        <v>0</v>
      </c>
      <c r="I908" s="2">
        <v>5</v>
      </c>
      <c r="J908" s="33">
        <f t="shared" si="14"/>
        <v>5</v>
      </c>
    </row>
    <row r="909" spans="4:10" ht="15.75">
      <c r="D909" s="38">
        <v>41462</v>
      </c>
      <c r="E909" s="2" t="s">
        <v>202</v>
      </c>
      <c r="F909" s="2" t="s">
        <v>1395</v>
      </c>
      <c r="G909" s="2" t="s">
        <v>1396</v>
      </c>
      <c r="H909" s="2">
        <v>0</v>
      </c>
      <c r="I909" s="2">
        <v>4</v>
      </c>
      <c r="J909" s="33">
        <f t="shared" si="14"/>
        <v>4</v>
      </c>
    </row>
    <row r="910" spans="4:10" ht="15.75">
      <c r="D910" s="38">
        <v>41461</v>
      </c>
      <c r="E910" s="2" t="s">
        <v>174</v>
      </c>
      <c r="F910" s="2" t="s">
        <v>1397</v>
      </c>
      <c r="G910" s="2" t="s">
        <v>1398</v>
      </c>
      <c r="H910" s="2">
        <v>0</v>
      </c>
      <c r="I910" s="2">
        <v>4</v>
      </c>
      <c r="J910" s="33">
        <f t="shared" si="14"/>
        <v>4</v>
      </c>
    </row>
    <row r="911" spans="4:10" ht="15.75">
      <c r="D911" s="38">
        <v>41461</v>
      </c>
      <c r="E911" s="2" t="s">
        <v>88</v>
      </c>
      <c r="F911" s="2" t="s">
        <v>89</v>
      </c>
      <c r="G911" s="2" t="s">
        <v>1399</v>
      </c>
      <c r="H911" s="2">
        <v>1</v>
      </c>
      <c r="I911" s="2">
        <v>3</v>
      </c>
      <c r="J911" s="33">
        <f t="shared" si="14"/>
        <v>4</v>
      </c>
    </row>
    <row r="912" spans="4:10" ht="15.75">
      <c r="D912" s="38">
        <v>41459</v>
      </c>
      <c r="E912" s="2" t="s">
        <v>50</v>
      </c>
      <c r="F912" s="2" t="s">
        <v>51</v>
      </c>
      <c r="G912" s="2" t="s">
        <v>1400</v>
      </c>
      <c r="H912" s="2">
        <v>0</v>
      </c>
      <c r="I912" s="2">
        <v>4</v>
      </c>
      <c r="J912" s="33">
        <f t="shared" si="14"/>
        <v>4</v>
      </c>
    </row>
    <row r="913" spans="4:10" ht="15.75">
      <c r="D913" s="38">
        <v>41459</v>
      </c>
      <c r="E913" s="2" t="s">
        <v>184</v>
      </c>
      <c r="F913" s="2" t="s">
        <v>1401</v>
      </c>
      <c r="G913" s="2" t="s">
        <v>1402</v>
      </c>
      <c r="H913" s="2">
        <v>1</v>
      </c>
      <c r="I913" s="2">
        <v>6</v>
      </c>
      <c r="J913" s="33">
        <f t="shared" si="14"/>
        <v>7</v>
      </c>
    </row>
    <row r="914" spans="4:10" ht="15.75">
      <c r="D914" s="38">
        <v>41456</v>
      </c>
      <c r="E914" s="2" t="s">
        <v>47</v>
      </c>
      <c r="F914" s="2" t="s">
        <v>48</v>
      </c>
      <c r="G914" s="2" t="s">
        <v>1403</v>
      </c>
      <c r="H914" s="2">
        <v>4</v>
      </c>
      <c r="I914" s="2">
        <v>0</v>
      </c>
      <c r="J914" s="33">
        <f t="shared" si="14"/>
        <v>4</v>
      </c>
    </row>
    <row r="915" spans="4:10" ht="15.75">
      <c r="D915" s="38">
        <v>41455</v>
      </c>
      <c r="E915" s="2" t="s">
        <v>209</v>
      </c>
      <c r="F915" s="2" t="s">
        <v>1404</v>
      </c>
      <c r="G915" s="2" t="s">
        <v>1405</v>
      </c>
      <c r="H915" s="2">
        <v>0</v>
      </c>
      <c r="I915" s="2">
        <v>4</v>
      </c>
      <c r="J915" s="33">
        <f t="shared" si="14"/>
        <v>4</v>
      </c>
    </row>
    <row r="916" spans="4:10" ht="15.75">
      <c r="D916" s="38">
        <v>41455</v>
      </c>
      <c r="E916" s="2" t="s">
        <v>88</v>
      </c>
      <c r="F916" s="2" t="s">
        <v>89</v>
      </c>
      <c r="G916" s="2" t="s">
        <v>1406</v>
      </c>
      <c r="H916" s="2">
        <v>0</v>
      </c>
      <c r="I916" s="2">
        <v>9</v>
      </c>
      <c r="J916" s="33">
        <f t="shared" si="14"/>
        <v>9</v>
      </c>
    </row>
    <row r="917" spans="4:10" ht="15.75">
      <c r="D917" s="38">
        <v>41454</v>
      </c>
      <c r="E917" s="2" t="s">
        <v>162</v>
      </c>
      <c r="F917" s="2" t="s">
        <v>406</v>
      </c>
      <c r="G917" s="2" t="s">
        <v>1407</v>
      </c>
      <c r="H917" s="2">
        <v>3</v>
      </c>
      <c r="I917" s="2">
        <v>1</v>
      </c>
      <c r="J917" s="33">
        <f t="shared" si="14"/>
        <v>4</v>
      </c>
    </row>
    <row r="918" spans="4:10" ht="15.75">
      <c r="D918" s="38">
        <v>41453</v>
      </c>
      <c r="E918" s="2" t="s">
        <v>50</v>
      </c>
      <c r="F918" s="2" t="s">
        <v>51</v>
      </c>
      <c r="G918" s="2" t="s">
        <v>1408</v>
      </c>
      <c r="H918" s="2">
        <v>0</v>
      </c>
      <c r="I918" s="2">
        <v>6</v>
      </c>
      <c r="J918" s="33">
        <f t="shared" si="14"/>
        <v>6</v>
      </c>
    </row>
    <row r="919" spans="4:10" ht="15.75">
      <c r="D919" s="38">
        <v>41452</v>
      </c>
      <c r="E919" s="2" t="s">
        <v>83</v>
      </c>
      <c r="F919" s="2" t="s">
        <v>1409</v>
      </c>
      <c r="G919" s="2" t="s">
        <v>503</v>
      </c>
      <c r="H919" s="2">
        <v>2</v>
      </c>
      <c r="I919" s="2">
        <v>2</v>
      </c>
      <c r="J919" s="33">
        <f t="shared" si="14"/>
        <v>4</v>
      </c>
    </row>
    <row r="920" spans="4:10" ht="15.75">
      <c r="D920" s="38">
        <v>41450</v>
      </c>
      <c r="E920" s="2" t="s">
        <v>50</v>
      </c>
      <c r="F920" s="2" t="s">
        <v>51</v>
      </c>
      <c r="G920" s="2" t="s">
        <v>1410</v>
      </c>
      <c r="H920" s="2">
        <v>1</v>
      </c>
      <c r="I920" s="2">
        <v>4</v>
      </c>
      <c r="J920" s="33">
        <f t="shared" si="14"/>
        <v>5</v>
      </c>
    </row>
    <row r="921" spans="4:10" ht="15.75">
      <c r="D921" s="38">
        <v>41449</v>
      </c>
      <c r="E921" s="2" t="s">
        <v>197</v>
      </c>
      <c r="F921" s="2" t="s">
        <v>283</v>
      </c>
      <c r="G921" s="2" t="s">
        <v>1411</v>
      </c>
      <c r="H921" s="2">
        <v>1</v>
      </c>
      <c r="I921" s="2">
        <v>3</v>
      </c>
      <c r="J921" s="33">
        <f t="shared" ref="J921:J984" si="15">SUM(H921,I921)</f>
        <v>4</v>
      </c>
    </row>
    <row r="922" spans="4:10" ht="15.75">
      <c r="D922" s="38">
        <v>41448</v>
      </c>
      <c r="E922" s="2" t="s">
        <v>83</v>
      </c>
      <c r="F922" s="2" t="s">
        <v>135</v>
      </c>
      <c r="G922" s="2" t="s">
        <v>1412</v>
      </c>
      <c r="H922" s="2">
        <v>1</v>
      </c>
      <c r="I922" s="2">
        <v>3</v>
      </c>
      <c r="J922" s="33">
        <f t="shared" si="15"/>
        <v>4</v>
      </c>
    </row>
    <row r="923" spans="4:10" ht="15.75">
      <c r="D923" s="38">
        <v>41448</v>
      </c>
      <c r="E923" s="2" t="s">
        <v>152</v>
      </c>
      <c r="F923" s="2" t="s">
        <v>153</v>
      </c>
      <c r="G923" s="2" t="s">
        <v>1413</v>
      </c>
      <c r="H923" s="2">
        <v>0</v>
      </c>
      <c r="I923" s="2">
        <v>4</v>
      </c>
      <c r="J923" s="33">
        <f t="shared" si="15"/>
        <v>4</v>
      </c>
    </row>
    <row r="924" spans="4:10" ht="15.75">
      <c r="D924" s="38">
        <v>41448</v>
      </c>
      <c r="E924" s="2" t="s">
        <v>197</v>
      </c>
      <c r="F924" s="2" t="s">
        <v>283</v>
      </c>
      <c r="G924" s="2" t="s">
        <v>1414</v>
      </c>
      <c r="H924" s="2">
        <v>1</v>
      </c>
      <c r="I924" s="2">
        <v>8</v>
      </c>
      <c r="J924" s="33">
        <f t="shared" si="15"/>
        <v>9</v>
      </c>
    </row>
    <row r="925" spans="4:10" ht="15.75">
      <c r="D925" s="38">
        <v>41448</v>
      </c>
      <c r="E925" s="2" t="s">
        <v>155</v>
      </c>
      <c r="F925" s="2" t="s">
        <v>602</v>
      </c>
      <c r="G925" s="2" t="s">
        <v>1415</v>
      </c>
      <c r="H925" s="2">
        <v>1</v>
      </c>
      <c r="I925" s="2">
        <v>4</v>
      </c>
      <c r="J925" s="33">
        <f t="shared" si="15"/>
        <v>5</v>
      </c>
    </row>
    <row r="926" spans="4:10" ht="15.75">
      <c r="D926" s="38">
        <v>41448</v>
      </c>
      <c r="E926" s="2" t="s">
        <v>72</v>
      </c>
      <c r="F926" s="2" t="s">
        <v>1416</v>
      </c>
      <c r="G926" s="2" t="s">
        <v>1417</v>
      </c>
      <c r="H926" s="2">
        <v>1</v>
      </c>
      <c r="I926" s="2">
        <v>4</v>
      </c>
      <c r="J926" s="33">
        <f t="shared" si="15"/>
        <v>5</v>
      </c>
    </row>
    <row r="927" spans="4:10" ht="15.75">
      <c r="D927" s="38">
        <v>41447</v>
      </c>
      <c r="E927" s="2" t="s">
        <v>53</v>
      </c>
      <c r="F927" s="2" t="s">
        <v>138</v>
      </c>
      <c r="G927" s="2" t="s">
        <v>1418</v>
      </c>
      <c r="H927" s="2">
        <v>1</v>
      </c>
      <c r="I927" s="2">
        <v>4</v>
      </c>
      <c r="J927" s="33">
        <f t="shared" si="15"/>
        <v>5</v>
      </c>
    </row>
    <row r="928" spans="4:10" ht="15.75">
      <c r="D928" s="38">
        <v>41447</v>
      </c>
      <c r="E928" s="2" t="s">
        <v>651</v>
      </c>
      <c r="F928" s="2" t="s">
        <v>1042</v>
      </c>
      <c r="G928" s="2" t="s">
        <v>1419</v>
      </c>
      <c r="H928" s="2">
        <v>0</v>
      </c>
      <c r="I928" s="2">
        <v>4</v>
      </c>
      <c r="J928" s="33">
        <f t="shared" si="15"/>
        <v>4</v>
      </c>
    </row>
    <row r="929" spans="4:10" ht="15.75">
      <c r="D929" s="38">
        <v>41446</v>
      </c>
      <c r="E929" s="2" t="s">
        <v>50</v>
      </c>
      <c r="F929" s="2" t="s">
        <v>51</v>
      </c>
      <c r="G929" s="2" t="s">
        <v>1420</v>
      </c>
      <c r="H929" s="2">
        <v>1</v>
      </c>
      <c r="I929" s="2">
        <v>3</v>
      </c>
      <c r="J929" s="33">
        <f t="shared" si="15"/>
        <v>4</v>
      </c>
    </row>
    <row r="930" spans="4:10" ht="15.75">
      <c r="D930" s="38">
        <v>41446</v>
      </c>
      <c r="E930" s="2" t="s">
        <v>371</v>
      </c>
      <c r="F930" s="2" t="s">
        <v>470</v>
      </c>
      <c r="G930" s="2" t="s">
        <v>1421</v>
      </c>
      <c r="H930" s="2">
        <v>0</v>
      </c>
      <c r="I930" s="2">
        <v>5</v>
      </c>
      <c r="J930" s="33">
        <f t="shared" si="15"/>
        <v>5</v>
      </c>
    </row>
    <row r="931" spans="4:10" ht="15.75">
      <c r="D931" s="38">
        <v>41446</v>
      </c>
      <c r="E931" s="2" t="s">
        <v>72</v>
      </c>
      <c r="F931" s="2" t="s">
        <v>1056</v>
      </c>
      <c r="G931" s="2" t="s">
        <v>1422</v>
      </c>
      <c r="H931" s="2">
        <v>0</v>
      </c>
      <c r="I931" s="2">
        <v>6</v>
      </c>
      <c r="J931" s="33">
        <f t="shared" si="15"/>
        <v>6</v>
      </c>
    </row>
    <row r="932" spans="4:10" ht="15.75">
      <c r="D932" s="38">
        <v>41441</v>
      </c>
      <c r="E932" s="2" t="s">
        <v>50</v>
      </c>
      <c r="F932" s="2" t="s">
        <v>51</v>
      </c>
      <c r="G932" s="2" t="s">
        <v>1423</v>
      </c>
      <c r="H932" s="2">
        <v>1</v>
      </c>
      <c r="I932" s="2">
        <v>3</v>
      </c>
      <c r="J932" s="33">
        <f t="shared" si="15"/>
        <v>4</v>
      </c>
    </row>
    <row r="933" spans="4:10" ht="15.75">
      <c r="D933" s="38">
        <v>41440</v>
      </c>
      <c r="E933" s="2" t="s">
        <v>651</v>
      </c>
      <c r="F933" s="2" t="s">
        <v>1042</v>
      </c>
      <c r="G933" s="2" t="s">
        <v>1424</v>
      </c>
      <c r="H933" s="2">
        <v>1</v>
      </c>
      <c r="I933" s="2">
        <v>3</v>
      </c>
      <c r="J933" s="33">
        <f t="shared" si="15"/>
        <v>4</v>
      </c>
    </row>
    <row r="934" spans="4:10" ht="15.75">
      <c r="D934" s="38">
        <v>41440</v>
      </c>
      <c r="E934" s="2" t="s">
        <v>155</v>
      </c>
      <c r="F934" s="2" t="s">
        <v>156</v>
      </c>
      <c r="G934" s="2" t="s">
        <v>503</v>
      </c>
      <c r="H934" s="2">
        <v>0</v>
      </c>
      <c r="I934" s="2">
        <v>4</v>
      </c>
      <c r="J934" s="33">
        <f t="shared" si="15"/>
        <v>4</v>
      </c>
    </row>
    <row r="935" spans="4:10" ht="15.75">
      <c r="D935" s="38">
        <v>41440</v>
      </c>
      <c r="E935" s="2" t="s">
        <v>47</v>
      </c>
      <c r="F935" s="2" t="s">
        <v>147</v>
      </c>
      <c r="G935" s="2" t="s">
        <v>1425</v>
      </c>
      <c r="H935" s="2">
        <v>1</v>
      </c>
      <c r="I935" s="2">
        <v>3</v>
      </c>
      <c r="J935" s="33">
        <f t="shared" si="15"/>
        <v>4</v>
      </c>
    </row>
    <row r="936" spans="4:10" ht="15.75">
      <c r="D936" s="38">
        <v>41439</v>
      </c>
      <c r="E936" s="2" t="s">
        <v>371</v>
      </c>
      <c r="F936" s="2" t="s">
        <v>1426</v>
      </c>
      <c r="G936" s="2" t="s">
        <v>1427</v>
      </c>
      <c r="H936" s="2">
        <v>0</v>
      </c>
      <c r="I936" s="2">
        <v>5</v>
      </c>
      <c r="J936" s="33">
        <f t="shared" si="15"/>
        <v>5</v>
      </c>
    </row>
    <row r="937" spans="4:10" ht="15.75">
      <c r="D937" s="38">
        <v>41435</v>
      </c>
      <c r="E937" s="2" t="s">
        <v>50</v>
      </c>
      <c r="F937" s="2" t="s">
        <v>51</v>
      </c>
      <c r="G937" s="2" t="s">
        <v>1428</v>
      </c>
      <c r="H937" s="2">
        <v>1</v>
      </c>
      <c r="I937" s="2">
        <v>2</v>
      </c>
      <c r="J937" s="33">
        <f t="shared" si="15"/>
        <v>3</v>
      </c>
    </row>
    <row r="938" spans="4:10" ht="15.75">
      <c r="D938" s="38">
        <v>41435</v>
      </c>
      <c r="E938" s="2" t="s">
        <v>197</v>
      </c>
      <c r="F938" s="2" t="s">
        <v>1429</v>
      </c>
      <c r="G938" s="2" t="s">
        <v>1430</v>
      </c>
      <c r="H938" s="2">
        <v>0</v>
      </c>
      <c r="I938" s="2">
        <v>6</v>
      </c>
      <c r="J938" s="33">
        <f t="shared" si="15"/>
        <v>6</v>
      </c>
    </row>
    <row r="939" spans="4:10" ht="15.75">
      <c r="D939" s="38">
        <v>41434</v>
      </c>
      <c r="E939" s="2" t="s">
        <v>236</v>
      </c>
      <c r="F939" s="2" t="s">
        <v>1431</v>
      </c>
      <c r="G939" s="2" t="s">
        <v>1432</v>
      </c>
      <c r="H939" s="2">
        <v>0</v>
      </c>
      <c r="I939" s="2">
        <v>4</v>
      </c>
      <c r="J939" s="33">
        <f t="shared" si="15"/>
        <v>4</v>
      </c>
    </row>
    <row r="940" spans="4:10" ht="15.75">
      <c r="D940" s="38">
        <v>41432</v>
      </c>
      <c r="E940" s="2" t="s">
        <v>83</v>
      </c>
      <c r="F940" s="2" t="s">
        <v>1433</v>
      </c>
      <c r="G940" s="2" t="s">
        <v>1434</v>
      </c>
      <c r="H940" s="2">
        <v>6</v>
      </c>
      <c r="I940" s="2">
        <v>1</v>
      </c>
      <c r="J940" s="33">
        <f t="shared" si="15"/>
        <v>7</v>
      </c>
    </row>
    <row r="941" spans="4:10" ht="15.75">
      <c r="D941" s="38">
        <v>41427</v>
      </c>
      <c r="E941" s="2" t="s">
        <v>62</v>
      </c>
      <c r="F941" s="2" t="s">
        <v>813</v>
      </c>
      <c r="G941" s="2" t="s">
        <v>1435</v>
      </c>
      <c r="H941" s="2">
        <v>0</v>
      </c>
      <c r="I941" s="2">
        <v>7</v>
      </c>
      <c r="J941" s="33">
        <f t="shared" si="15"/>
        <v>7</v>
      </c>
    </row>
    <row r="942" spans="4:10" ht="15.75">
      <c r="D942" s="38">
        <v>41427</v>
      </c>
      <c r="E942" s="2" t="s">
        <v>160</v>
      </c>
      <c r="F942" s="2" t="s">
        <v>140</v>
      </c>
      <c r="G942" s="2" t="s">
        <v>1436</v>
      </c>
      <c r="H942" s="2">
        <v>0</v>
      </c>
      <c r="I942" s="2">
        <v>4</v>
      </c>
      <c r="J942" s="33">
        <f t="shared" si="15"/>
        <v>4</v>
      </c>
    </row>
    <row r="943" spans="4:10" ht="15.75">
      <c r="D943" s="38">
        <v>41427</v>
      </c>
      <c r="E943" s="2" t="s">
        <v>72</v>
      </c>
      <c r="F943" s="2" t="s">
        <v>1416</v>
      </c>
      <c r="G943" s="2" t="s">
        <v>1437</v>
      </c>
      <c r="H943" s="2">
        <v>0</v>
      </c>
      <c r="I943" s="2">
        <v>7</v>
      </c>
      <c r="J943" s="33">
        <f t="shared" si="15"/>
        <v>7</v>
      </c>
    </row>
    <row r="944" spans="4:10" ht="15.75">
      <c r="D944" s="38">
        <v>41426</v>
      </c>
      <c r="E944" s="2" t="s">
        <v>83</v>
      </c>
      <c r="F944" s="2" t="s">
        <v>323</v>
      </c>
      <c r="G944" s="2" t="s">
        <v>1438</v>
      </c>
      <c r="H944" s="2">
        <v>2</v>
      </c>
      <c r="I944" s="2">
        <v>2</v>
      </c>
      <c r="J944" s="33">
        <f t="shared" si="15"/>
        <v>4</v>
      </c>
    </row>
    <row r="945" spans="4:10" ht="15.75">
      <c r="D945" s="38">
        <v>41426</v>
      </c>
      <c r="E945" s="2" t="s">
        <v>251</v>
      </c>
      <c r="F945" s="2" t="s">
        <v>252</v>
      </c>
      <c r="G945" s="2" t="s">
        <v>1439</v>
      </c>
      <c r="H945" s="2">
        <v>0</v>
      </c>
      <c r="I945" s="2">
        <v>4</v>
      </c>
      <c r="J945" s="33">
        <f t="shared" si="15"/>
        <v>4</v>
      </c>
    </row>
    <row r="946" spans="4:10" ht="15.75">
      <c r="D946" s="38">
        <v>41425</v>
      </c>
      <c r="E946" s="2" t="s">
        <v>62</v>
      </c>
      <c r="F946" s="2" t="s">
        <v>169</v>
      </c>
      <c r="G946" s="2" t="s">
        <v>1440</v>
      </c>
      <c r="H946" s="2">
        <v>0</v>
      </c>
      <c r="I946" s="2">
        <v>4</v>
      </c>
      <c r="J946" s="33">
        <f t="shared" si="15"/>
        <v>4</v>
      </c>
    </row>
    <row r="947" spans="4:10" ht="15.75">
      <c r="D947" s="38">
        <v>41423</v>
      </c>
      <c r="E947" s="2" t="s">
        <v>50</v>
      </c>
      <c r="F947" s="2" t="s">
        <v>51</v>
      </c>
      <c r="G947" s="2" t="s">
        <v>503</v>
      </c>
      <c r="H947" s="2">
        <v>0</v>
      </c>
      <c r="I947" s="2">
        <v>4</v>
      </c>
      <c r="J947" s="33">
        <f t="shared" si="15"/>
        <v>4</v>
      </c>
    </row>
    <row r="948" spans="4:10" ht="15.75">
      <c r="D948" s="38">
        <v>41422</v>
      </c>
      <c r="E948" s="2" t="s">
        <v>155</v>
      </c>
      <c r="F948" s="2" t="s">
        <v>259</v>
      </c>
      <c r="G948" s="2" t="s">
        <v>1441</v>
      </c>
      <c r="H948" s="2">
        <v>1</v>
      </c>
      <c r="I948" s="2">
        <v>3</v>
      </c>
      <c r="J948" s="33">
        <f t="shared" si="15"/>
        <v>4</v>
      </c>
    </row>
    <row r="949" spans="4:10" ht="15.75">
      <c r="D949" s="38">
        <v>41419</v>
      </c>
      <c r="E949" s="2" t="s">
        <v>184</v>
      </c>
      <c r="F949" s="2" t="s">
        <v>704</v>
      </c>
      <c r="G949" s="2" t="s">
        <v>1442</v>
      </c>
      <c r="H949" s="2">
        <v>1</v>
      </c>
      <c r="I949" s="2">
        <v>3</v>
      </c>
      <c r="J949" s="33">
        <f t="shared" si="15"/>
        <v>4</v>
      </c>
    </row>
    <row r="950" spans="4:10" ht="15.75">
      <c r="D950" s="38">
        <v>41419</v>
      </c>
      <c r="E950" s="2" t="s">
        <v>72</v>
      </c>
      <c r="F950" s="2" t="s">
        <v>1443</v>
      </c>
      <c r="G950" s="2" t="s">
        <v>1444</v>
      </c>
      <c r="H950" s="2">
        <v>1</v>
      </c>
      <c r="I950" s="2">
        <v>4</v>
      </c>
      <c r="J950" s="33">
        <f t="shared" si="15"/>
        <v>5</v>
      </c>
    </row>
    <row r="951" spans="4:10" ht="15.75">
      <c r="D951" s="38">
        <v>41418</v>
      </c>
      <c r="E951" s="2" t="s">
        <v>83</v>
      </c>
      <c r="F951" s="2" t="s">
        <v>430</v>
      </c>
      <c r="G951" s="2" t="s">
        <v>1445</v>
      </c>
      <c r="H951" s="2">
        <v>2</v>
      </c>
      <c r="I951" s="2">
        <v>2</v>
      </c>
      <c r="J951" s="33">
        <f t="shared" si="15"/>
        <v>4</v>
      </c>
    </row>
    <row r="952" spans="4:10" ht="15.75">
      <c r="D952" s="38">
        <v>41417</v>
      </c>
      <c r="E952" s="2" t="s">
        <v>155</v>
      </c>
      <c r="F952" s="2" t="s">
        <v>1446</v>
      </c>
      <c r="G952" s="2" t="s">
        <v>1447</v>
      </c>
      <c r="H952" s="2">
        <v>2</v>
      </c>
      <c r="I952" s="2">
        <v>2</v>
      </c>
      <c r="J952" s="33">
        <f t="shared" si="15"/>
        <v>4</v>
      </c>
    </row>
    <row r="953" spans="4:10" ht="15.75">
      <c r="D953" s="38">
        <v>41414</v>
      </c>
      <c r="E953" s="2" t="s">
        <v>50</v>
      </c>
      <c r="F953" s="2" t="s">
        <v>51</v>
      </c>
      <c r="G953" s="2" t="s">
        <v>1448</v>
      </c>
      <c r="H953" s="2">
        <v>0</v>
      </c>
      <c r="I953" s="2">
        <v>4</v>
      </c>
      <c r="J953" s="33">
        <f t="shared" si="15"/>
        <v>4</v>
      </c>
    </row>
    <row r="954" spans="4:10" ht="15.75">
      <c r="D954" s="38">
        <v>41413</v>
      </c>
      <c r="E954" s="2" t="s">
        <v>184</v>
      </c>
      <c r="F954" s="2" t="s">
        <v>185</v>
      </c>
      <c r="G954" s="2" t="s">
        <v>503</v>
      </c>
      <c r="H954" s="2">
        <v>0</v>
      </c>
      <c r="I954" s="2">
        <v>4</v>
      </c>
      <c r="J954" s="33">
        <f t="shared" si="15"/>
        <v>4</v>
      </c>
    </row>
    <row r="955" spans="4:10" ht="15.75">
      <c r="D955" s="38">
        <v>41413</v>
      </c>
      <c r="E955" s="2" t="s">
        <v>155</v>
      </c>
      <c r="F955" s="2" t="s">
        <v>259</v>
      </c>
      <c r="G955" s="2" t="s">
        <v>1449</v>
      </c>
      <c r="H955" s="2">
        <v>2</v>
      </c>
      <c r="I955" s="2">
        <v>2</v>
      </c>
      <c r="J955" s="33">
        <f t="shared" si="15"/>
        <v>4</v>
      </c>
    </row>
    <row r="956" spans="4:10" ht="15.75">
      <c r="D956" s="38">
        <v>41412</v>
      </c>
      <c r="E956" s="2" t="s">
        <v>72</v>
      </c>
      <c r="F956" s="2" t="s">
        <v>1450</v>
      </c>
      <c r="G956" s="2" t="s">
        <v>1451</v>
      </c>
      <c r="H956" s="2">
        <v>0</v>
      </c>
      <c r="I956" s="2">
        <v>4</v>
      </c>
      <c r="J956" s="33">
        <f t="shared" si="15"/>
        <v>4</v>
      </c>
    </row>
    <row r="957" spans="4:10" ht="15.75">
      <c r="D957" s="38">
        <v>41410</v>
      </c>
      <c r="E957" s="2" t="s">
        <v>236</v>
      </c>
      <c r="F957" s="2" t="s">
        <v>237</v>
      </c>
      <c r="G957" s="2" t="s">
        <v>1452</v>
      </c>
      <c r="H957" s="2">
        <v>0</v>
      </c>
      <c r="I957" s="2">
        <v>4</v>
      </c>
      <c r="J957" s="33">
        <f t="shared" si="15"/>
        <v>4</v>
      </c>
    </row>
    <row r="958" spans="4:10" ht="15.75">
      <c r="D958" s="38">
        <v>41409</v>
      </c>
      <c r="E958" s="2" t="s">
        <v>184</v>
      </c>
      <c r="F958" s="2" t="s">
        <v>185</v>
      </c>
      <c r="G958" s="2" t="s">
        <v>1453</v>
      </c>
      <c r="H958" s="2">
        <v>1</v>
      </c>
      <c r="I958" s="2">
        <v>4</v>
      </c>
      <c r="J958" s="33">
        <f t="shared" si="15"/>
        <v>5</v>
      </c>
    </row>
    <row r="959" spans="4:10" ht="15.75">
      <c r="D959" s="38">
        <v>41407</v>
      </c>
      <c r="E959" s="2" t="s">
        <v>226</v>
      </c>
      <c r="F959" s="2" t="s">
        <v>534</v>
      </c>
      <c r="G959" s="2" t="s">
        <v>1454</v>
      </c>
      <c r="H959" s="2">
        <v>0</v>
      </c>
      <c r="I959" s="2">
        <v>4</v>
      </c>
      <c r="J959" s="33">
        <f t="shared" si="15"/>
        <v>4</v>
      </c>
    </row>
    <row r="960" spans="4:10" ht="15.75">
      <c r="D960" s="38">
        <v>41406</v>
      </c>
      <c r="E960" s="2" t="s">
        <v>306</v>
      </c>
      <c r="F960" s="2" t="s">
        <v>1455</v>
      </c>
      <c r="G960" s="2" t="s">
        <v>1456</v>
      </c>
      <c r="H960" s="2">
        <v>0</v>
      </c>
      <c r="I960" s="2">
        <v>5</v>
      </c>
      <c r="J960" s="33">
        <f t="shared" si="15"/>
        <v>5</v>
      </c>
    </row>
    <row r="961" spans="4:10" ht="15.75">
      <c r="D961" s="38">
        <v>41406</v>
      </c>
      <c r="E961" s="2" t="s">
        <v>152</v>
      </c>
      <c r="F961" s="2" t="s">
        <v>153</v>
      </c>
      <c r="G961" s="2" t="s">
        <v>1457</v>
      </c>
      <c r="H961" s="2">
        <v>0</v>
      </c>
      <c r="I961" s="2">
        <v>19</v>
      </c>
      <c r="J961" s="33">
        <f t="shared" si="15"/>
        <v>19</v>
      </c>
    </row>
    <row r="962" spans="4:10" ht="15.75">
      <c r="D962" s="38">
        <v>41405</v>
      </c>
      <c r="E962" s="2" t="s">
        <v>160</v>
      </c>
      <c r="F962" s="2" t="s">
        <v>1458</v>
      </c>
      <c r="G962" s="2" t="s">
        <v>1459</v>
      </c>
      <c r="H962" s="2">
        <v>5</v>
      </c>
      <c r="I962" s="2">
        <v>0</v>
      </c>
      <c r="J962" s="33">
        <f t="shared" si="15"/>
        <v>5</v>
      </c>
    </row>
    <row r="963" spans="4:10" ht="15.75">
      <c r="D963" s="38">
        <v>41405</v>
      </c>
      <c r="E963" s="2" t="s">
        <v>66</v>
      </c>
      <c r="F963" s="2" t="s">
        <v>619</v>
      </c>
      <c r="G963" s="2" t="s">
        <v>1460</v>
      </c>
      <c r="H963" s="2">
        <v>0</v>
      </c>
      <c r="I963" s="2">
        <v>4</v>
      </c>
      <c r="J963" s="33">
        <f t="shared" si="15"/>
        <v>4</v>
      </c>
    </row>
    <row r="964" spans="4:10" ht="15.75">
      <c r="D964" s="38">
        <v>41405</v>
      </c>
      <c r="E964" s="2" t="s">
        <v>236</v>
      </c>
      <c r="F964" s="2" t="s">
        <v>237</v>
      </c>
      <c r="G964" s="2" t="s">
        <v>1461</v>
      </c>
      <c r="H964" s="2">
        <v>0</v>
      </c>
      <c r="I964" s="2">
        <v>4</v>
      </c>
      <c r="J964" s="33">
        <f t="shared" si="15"/>
        <v>4</v>
      </c>
    </row>
    <row r="965" spans="4:10" ht="15.75">
      <c r="D965" s="38">
        <v>41404</v>
      </c>
      <c r="E965" s="2" t="s">
        <v>83</v>
      </c>
      <c r="F965" s="2" t="s">
        <v>249</v>
      </c>
      <c r="G965" s="2" t="s">
        <v>1462</v>
      </c>
      <c r="H965" s="2">
        <v>3</v>
      </c>
      <c r="I965" s="2">
        <v>1</v>
      </c>
      <c r="J965" s="33">
        <f t="shared" si="15"/>
        <v>4</v>
      </c>
    </row>
    <row r="966" spans="4:10" ht="15.75">
      <c r="D966" s="38">
        <v>41400</v>
      </c>
      <c r="E966" s="2" t="s">
        <v>236</v>
      </c>
      <c r="F966" s="2" t="s">
        <v>420</v>
      </c>
      <c r="G966" s="2" t="s">
        <v>1463</v>
      </c>
      <c r="H966" s="2">
        <v>0</v>
      </c>
      <c r="I966" s="2">
        <v>4</v>
      </c>
      <c r="J966" s="33">
        <f t="shared" si="15"/>
        <v>4</v>
      </c>
    </row>
    <row r="967" spans="4:10" ht="15.75">
      <c r="D967" s="38">
        <v>41399</v>
      </c>
      <c r="E967" s="2" t="s">
        <v>83</v>
      </c>
      <c r="F967" s="2" t="s">
        <v>1464</v>
      </c>
      <c r="G967" s="2" t="s">
        <v>1465</v>
      </c>
      <c r="H967" s="2">
        <v>0</v>
      </c>
      <c r="I967" s="2">
        <v>5</v>
      </c>
      <c r="J967" s="33">
        <f t="shared" si="15"/>
        <v>5</v>
      </c>
    </row>
    <row r="968" spans="4:10" ht="15.75">
      <c r="D968" s="38">
        <v>41398</v>
      </c>
      <c r="E968" s="2" t="s">
        <v>371</v>
      </c>
      <c r="F968" s="2" t="s">
        <v>1466</v>
      </c>
      <c r="G968" s="2" t="s">
        <v>1467</v>
      </c>
      <c r="H968" s="2">
        <v>0</v>
      </c>
      <c r="I968" s="2">
        <v>4</v>
      </c>
      <c r="J968" s="33">
        <f t="shared" si="15"/>
        <v>4</v>
      </c>
    </row>
    <row r="969" spans="4:10" ht="15.75">
      <c r="D969" s="38">
        <v>41396</v>
      </c>
      <c r="E969" s="2" t="s">
        <v>66</v>
      </c>
      <c r="F969" s="2" t="s">
        <v>149</v>
      </c>
      <c r="G969" s="2" t="s">
        <v>1468</v>
      </c>
      <c r="H969" s="2">
        <v>0</v>
      </c>
      <c r="I969" s="2">
        <v>5</v>
      </c>
      <c r="J969" s="33">
        <f t="shared" si="15"/>
        <v>5</v>
      </c>
    </row>
    <row r="970" spans="4:10" ht="15.75">
      <c r="D970" s="38">
        <v>41392</v>
      </c>
      <c r="E970" s="2" t="s">
        <v>371</v>
      </c>
      <c r="F970" s="2" t="s">
        <v>107</v>
      </c>
      <c r="G970" s="2" t="s">
        <v>1469</v>
      </c>
      <c r="H970" s="2">
        <v>0</v>
      </c>
      <c r="I970" s="2">
        <v>5</v>
      </c>
      <c r="J970" s="33">
        <f t="shared" si="15"/>
        <v>5</v>
      </c>
    </row>
    <row r="971" spans="4:10" ht="15.75">
      <c r="D971" s="38">
        <v>41392</v>
      </c>
      <c r="E971" s="2" t="s">
        <v>236</v>
      </c>
      <c r="F971" s="2" t="s">
        <v>697</v>
      </c>
      <c r="G971" s="2" t="s">
        <v>1470</v>
      </c>
      <c r="H971" s="2">
        <v>1</v>
      </c>
      <c r="I971" s="2">
        <v>3</v>
      </c>
      <c r="J971" s="33">
        <f t="shared" si="15"/>
        <v>4</v>
      </c>
    </row>
    <row r="972" spans="4:10" ht="15.75">
      <c r="D972" s="38">
        <v>41392</v>
      </c>
      <c r="E972" s="2" t="s">
        <v>155</v>
      </c>
      <c r="F972" s="2" t="s">
        <v>158</v>
      </c>
      <c r="G972" s="2" t="s">
        <v>1471</v>
      </c>
      <c r="H972" s="2">
        <v>2</v>
      </c>
      <c r="I972" s="2">
        <v>2</v>
      </c>
      <c r="J972" s="33">
        <f t="shared" si="15"/>
        <v>4</v>
      </c>
    </row>
    <row r="973" spans="4:10" ht="15.75">
      <c r="D973" s="38">
        <v>41391</v>
      </c>
      <c r="E973" s="2" t="s">
        <v>187</v>
      </c>
      <c r="F973" s="2" t="s">
        <v>1472</v>
      </c>
      <c r="G973" s="2" t="s">
        <v>1473</v>
      </c>
      <c r="H973" s="2">
        <v>1</v>
      </c>
      <c r="I973" s="2">
        <v>3</v>
      </c>
      <c r="J973" s="33">
        <f t="shared" si="15"/>
        <v>4</v>
      </c>
    </row>
    <row r="974" spans="4:10" ht="15.75">
      <c r="D974" s="38">
        <v>41389</v>
      </c>
      <c r="E974" s="2" t="s">
        <v>226</v>
      </c>
      <c r="F974" s="2" t="s">
        <v>1474</v>
      </c>
      <c r="G974" s="2" t="s">
        <v>1475</v>
      </c>
      <c r="H974" s="2">
        <v>0</v>
      </c>
      <c r="I974" s="2">
        <v>4</v>
      </c>
      <c r="J974" s="33">
        <f t="shared" si="15"/>
        <v>4</v>
      </c>
    </row>
    <row r="975" spans="4:10" ht="15.75">
      <c r="D975" s="38">
        <v>41388</v>
      </c>
      <c r="E975" s="2" t="s">
        <v>50</v>
      </c>
      <c r="F975" s="2" t="s">
        <v>1476</v>
      </c>
      <c r="G975" s="2" t="s">
        <v>1477</v>
      </c>
      <c r="H975" s="2">
        <v>6</v>
      </c>
      <c r="I975" s="2">
        <v>1</v>
      </c>
      <c r="J975" s="33">
        <f t="shared" si="15"/>
        <v>7</v>
      </c>
    </row>
    <row r="976" spans="4:10" ht="15.75">
      <c r="D976" s="38">
        <v>41386</v>
      </c>
      <c r="E976" s="2" t="s">
        <v>50</v>
      </c>
      <c r="F976" s="2" t="s">
        <v>211</v>
      </c>
      <c r="G976" s="2" t="s">
        <v>1478</v>
      </c>
      <c r="H976" s="2">
        <v>0</v>
      </c>
      <c r="I976" s="2">
        <v>4</v>
      </c>
      <c r="J976" s="33">
        <f t="shared" si="15"/>
        <v>4</v>
      </c>
    </row>
    <row r="977" spans="4:10" ht="15.75">
      <c r="D977" s="38">
        <v>41386</v>
      </c>
      <c r="E977" s="2" t="s">
        <v>152</v>
      </c>
      <c r="F977" s="2" t="s">
        <v>1479</v>
      </c>
      <c r="G977" s="2" t="s">
        <v>1480</v>
      </c>
      <c r="H977" s="2">
        <v>0</v>
      </c>
      <c r="I977" s="2">
        <v>5</v>
      </c>
      <c r="J977" s="33">
        <f t="shared" si="15"/>
        <v>5</v>
      </c>
    </row>
    <row r="978" spans="4:10" ht="15.75">
      <c r="D978" s="38">
        <v>41385</v>
      </c>
      <c r="E978" s="2" t="s">
        <v>59</v>
      </c>
      <c r="F978" s="2" t="s">
        <v>1481</v>
      </c>
      <c r="G978" s="2" t="s">
        <v>1482</v>
      </c>
      <c r="H978" s="2">
        <v>5</v>
      </c>
      <c r="I978" s="2">
        <v>0</v>
      </c>
      <c r="J978" s="33">
        <f t="shared" si="15"/>
        <v>5</v>
      </c>
    </row>
    <row r="979" spans="4:10" ht="15.75">
      <c r="D979" s="38">
        <v>41382</v>
      </c>
      <c r="E979" s="2" t="s">
        <v>226</v>
      </c>
      <c r="F979" s="2" t="s">
        <v>892</v>
      </c>
      <c r="G979" s="2" t="s">
        <v>1483</v>
      </c>
      <c r="H979" s="2">
        <v>4</v>
      </c>
      <c r="I979" s="2">
        <v>0</v>
      </c>
      <c r="J979" s="33">
        <f t="shared" si="15"/>
        <v>4</v>
      </c>
    </row>
    <row r="980" spans="4:10" ht="15.75">
      <c r="D980" s="38">
        <v>41378</v>
      </c>
      <c r="E980" s="2" t="s">
        <v>306</v>
      </c>
      <c r="F980" s="2" t="s">
        <v>119</v>
      </c>
      <c r="G980" s="2" t="s">
        <v>1484</v>
      </c>
      <c r="H980" s="2">
        <v>2</v>
      </c>
      <c r="I980" s="2">
        <v>4</v>
      </c>
      <c r="J980" s="33">
        <f t="shared" si="15"/>
        <v>6</v>
      </c>
    </row>
    <row r="981" spans="4:10" ht="15.75">
      <c r="D981" s="38">
        <v>41378</v>
      </c>
      <c r="E981" s="2" t="s">
        <v>69</v>
      </c>
      <c r="F981" s="2" t="s">
        <v>645</v>
      </c>
      <c r="G981" s="2" t="s">
        <v>1485</v>
      </c>
      <c r="H981" s="2">
        <v>1</v>
      </c>
      <c r="I981" s="2">
        <v>4</v>
      </c>
      <c r="J981" s="33">
        <f t="shared" si="15"/>
        <v>5</v>
      </c>
    </row>
    <row r="982" spans="4:10" ht="15.75">
      <c r="D982" s="38">
        <v>41374</v>
      </c>
      <c r="E982" s="2" t="s">
        <v>83</v>
      </c>
      <c r="F982" s="2" t="s">
        <v>323</v>
      </c>
      <c r="G982" s="2" t="s">
        <v>1486</v>
      </c>
      <c r="H982" s="2">
        <v>0</v>
      </c>
      <c r="I982" s="2">
        <v>4</v>
      </c>
      <c r="J982" s="33">
        <f t="shared" si="15"/>
        <v>4</v>
      </c>
    </row>
    <row r="983" spans="4:10" ht="15.75">
      <c r="D983" s="38">
        <v>41373</v>
      </c>
      <c r="E983" s="2" t="s">
        <v>236</v>
      </c>
      <c r="F983" s="2" t="s">
        <v>237</v>
      </c>
      <c r="G983" s="2" t="s">
        <v>1487</v>
      </c>
      <c r="H983" s="2">
        <v>1</v>
      </c>
      <c r="I983" s="2">
        <v>3</v>
      </c>
      <c r="J983" s="33">
        <f t="shared" si="15"/>
        <v>4</v>
      </c>
    </row>
    <row r="984" spans="4:10" ht="15.75">
      <c r="D984" s="38">
        <v>41371</v>
      </c>
      <c r="E984" s="2" t="s">
        <v>83</v>
      </c>
      <c r="F984" s="2" t="s">
        <v>234</v>
      </c>
      <c r="G984" s="2" t="s">
        <v>1488</v>
      </c>
      <c r="H984" s="2">
        <v>1</v>
      </c>
      <c r="I984" s="2">
        <v>3</v>
      </c>
      <c r="J984" s="33">
        <f t="shared" si="15"/>
        <v>4</v>
      </c>
    </row>
    <row r="985" spans="4:10" ht="15.75">
      <c r="D985" s="38">
        <v>41371</v>
      </c>
      <c r="E985" s="2" t="s">
        <v>88</v>
      </c>
      <c r="F985" s="2" t="s">
        <v>222</v>
      </c>
      <c r="G985" s="2" t="s">
        <v>1489</v>
      </c>
      <c r="H985" s="2">
        <v>1</v>
      </c>
      <c r="I985" s="2">
        <v>3</v>
      </c>
      <c r="J985" s="33">
        <f t="shared" ref="J985:J1029" si="16">SUM(H985,I985)</f>
        <v>4</v>
      </c>
    </row>
    <row r="986" spans="4:10" ht="15.75">
      <c r="D986" s="38">
        <v>41370</v>
      </c>
      <c r="E986" s="2" t="s">
        <v>162</v>
      </c>
      <c r="F986" s="2" t="s">
        <v>1490</v>
      </c>
      <c r="G986" s="2" t="s">
        <v>1491</v>
      </c>
      <c r="H986" s="2">
        <v>1</v>
      </c>
      <c r="I986" s="2">
        <v>4</v>
      </c>
      <c r="J986" s="33">
        <f t="shared" si="16"/>
        <v>5</v>
      </c>
    </row>
    <row r="987" spans="4:10" ht="15.75">
      <c r="D987" s="38">
        <v>41364</v>
      </c>
      <c r="E987" s="2" t="s">
        <v>59</v>
      </c>
      <c r="F987" s="2" t="s">
        <v>215</v>
      </c>
      <c r="G987" s="2" t="s">
        <v>1492</v>
      </c>
      <c r="H987" s="2">
        <v>3</v>
      </c>
      <c r="I987" s="2">
        <v>2</v>
      </c>
      <c r="J987" s="33">
        <f t="shared" si="16"/>
        <v>5</v>
      </c>
    </row>
    <row r="988" spans="4:10" ht="15.75">
      <c r="D988" s="38">
        <v>41363</v>
      </c>
      <c r="E988" s="2" t="s">
        <v>83</v>
      </c>
      <c r="F988" s="2" t="s">
        <v>1493</v>
      </c>
      <c r="G988" s="2" t="s">
        <v>1494</v>
      </c>
      <c r="H988" s="2">
        <v>3</v>
      </c>
      <c r="I988" s="2">
        <v>2</v>
      </c>
      <c r="J988" s="33">
        <f t="shared" si="16"/>
        <v>5</v>
      </c>
    </row>
    <row r="989" spans="4:10" ht="15.75">
      <c r="D989" s="38">
        <v>41355</v>
      </c>
      <c r="E989" s="2" t="s">
        <v>88</v>
      </c>
      <c r="F989" s="2" t="s">
        <v>89</v>
      </c>
      <c r="G989" s="2" t="s">
        <v>1495</v>
      </c>
      <c r="H989" s="2">
        <v>1</v>
      </c>
      <c r="I989" s="2">
        <v>3</v>
      </c>
      <c r="J989" s="33">
        <f t="shared" si="16"/>
        <v>4</v>
      </c>
    </row>
    <row r="990" spans="4:10" ht="15.75">
      <c r="D990" s="38">
        <v>41354</v>
      </c>
      <c r="E990" s="2" t="s">
        <v>50</v>
      </c>
      <c r="F990" s="2" t="s">
        <v>51</v>
      </c>
      <c r="G990" s="2" t="s">
        <v>1496</v>
      </c>
      <c r="H990" s="2">
        <v>0</v>
      </c>
      <c r="I990" s="2">
        <v>7</v>
      </c>
      <c r="J990" s="33">
        <f t="shared" si="16"/>
        <v>7</v>
      </c>
    </row>
    <row r="991" spans="4:10" ht="15.75">
      <c r="D991" s="38">
        <v>41354</v>
      </c>
      <c r="E991" s="2" t="s">
        <v>217</v>
      </c>
      <c r="F991" s="2" t="s">
        <v>283</v>
      </c>
      <c r="G991" s="2" t="s">
        <v>1497</v>
      </c>
      <c r="H991" s="2">
        <v>1</v>
      </c>
      <c r="I991" s="2">
        <v>1</v>
      </c>
      <c r="J991" s="33">
        <f t="shared" si="16"/>
        <v>2</v>
      </c>
    </row>
    <row r="992" spans="4:10" ht="15.75">
      <c r="D992" s="38">
        <v>41350</v>
      </c>
      <c r="E992" s="2" t="s">
        <v>83</v>
      </c>
      <c r="F992" s="2" t="s">
        <v>96</v>
      </c>
      <c r="G992" s="2" t="s">
        <v>1498</v>
      </c>
      <c r="H992" s="2">
        <v>2</v>
      </c>
      <c r="I992" s="2">
        <v>3</v>
      </c>
      <c r="J992" s="33">
        <f t="shared" si="16"/>
        <v>5</v>
      </c>
    </row>
    <row r="993" spans="4:10" ht="15.75">
      <c r="D993" s="38">
        <v>41350</v>
      </c>
      <c r="E993" s="2" t="s">
        <v>187</v>
      </c>
      <c r="F993" s="2" t="s">
        <v>1196</v>
      </c>
      <c r="G993" s="2" t="s">
        <v>1499</v>
      </c>
      <c r="H993" s="2">
        <v>0</v>
      </c>
      <c r="I993" s="2">
        <v>5</v>
      </c>
      <c r="J993" s="33">
        <f t="shared" si="16"/>
        <v>5</v>
      </c>
    </row>
    <row r="994" spans="4:10" ht="15.75">
      <c r="D994" s="38">
        <v>41349</v>
      </c>
      <c r="E994" s="2" t="s">
        <v>83</v>
      </c>
      <c r="F994" s="2" t="s">
        <v>1500</v>
      </c>
      <c r="G994" s="2" t="s">
        <v>1501</v>
      </c>
      <c r="H994" s="2">
        <v>0</v>
      </c>
      <c r="I994" s="2">
        <v>7</v>
      </c>
      <c r="J994" s="33">
        <f t="shared" si="16"/>
        <v>7</v>
      </c>
    </row>
    <row r="995" spans="4:10" ht="15.75">
      <c r="D995" s="38">
        <v>41347</v>
      </c>
      <c r="E995" s="2" t="s">
        <v>83</v>
      </c>
      <c r="F995" s="2" t="s">
        <v>527</v>
      </c>
      <c r="G995" s="2" t="s">
        <v>1502</v>
      </c>
      <c r="H995" s="2">
        <v>0</v>
      </c>
      <c r="I995" s="2">
        <v>4</v>
      </c>
      <c r="J995" s="33">
        <f t="shared" si="16"/>
        <v>4</v>
      </c>
    </row>
    <row r="996" spans="4:10" ht="15.75">
      <c r="D996" s="38">
        <v>41346</v>
      </c>
      <c r="E996" s="2" t="s">
        <v>83</v>
      </c>
      <c r="F996" s="2" t="s">
        <v>1503</v>
      </c>
      <c r="G996" s="2" t="s">
        <v>1504</v>
      </c>
      <c r="H996" s="2">
        <v>2</v>
      </c>
      <c r="I996" s="2">
        <v>2</v>
      </c>
      <c r="J996" s="33">
        <f t="shared" si="16"/>
        <v>4</v>
      </c>
    </row>
    <row r="997" spans="4:10" ht="15.75">
      <c r="D997" s="38">
        <v>41346</v>
      </c>
      <c r="E997" s="2" t="s">
        <v>88</v>
      </c>
      <c r="F997" s="2" t="s">
        <v>1505</v>
      </c>
      <c r="G997" s="2" t="s">
        <v>1506</v>
      </c>
      <c r="H997" s="2">
        <v>6</v>
      </c>
      <c r="I997" s="2">
        <v>2</v>
      </c>
      <c r="J997" s="33">
        <f t="shared" si="16"/>
        <v>8</v>
      </c>
    </row>
    <row r="998" spans="4:10" ht="15.75">
      <c r="D998" s="38">
        <v>41344</v>
      </c>
      <c r="E998" s="2" t="s">
        <v>340</v>
      </c>
      <c r="F998" s="2" t="s">
        <v>59</v>
      </c>
      <c r="G998" s="2" t="s">
        <v>1507</v>
      </c>
      <c r="H998" s="2">
        <v>0</v>
      </c>
      <c r="I998" s="2">
        <v>13</v>
      </c>
      <c r="J998" s="33">
        <f t="shared" si="16"/>
        <v>13</v>
      </c>
    </row>
    <row r="999" spans="4:10" ht="15.75">
      <c r="D999" s="38">
        <v>41343</v>
      </c>
      <c r="E999" s="2" t="s">
        <v>217</v>
      </c>
      <c r="F999" s="2" t="s">
        <v>283</v>
      </c>
      <c r="G999" s="2" t="s">
        <v>1508</v>
      </c>
      <c r="H999" s="2">
        <v>0</v>
      </c>
      <c r="I999" s="2">
        <v>5</v>
      </c>
      <c r="J999" s="33">
        <f t="shared" si="16"/>
        <v>5</v>
      </c>
    </row>
    <row r="1000" spans="4:10" ht="15.75">
      <c r="D1000" s="38">
        <v>41340</v>
      </c>
      <c r="E1000" s="2" t="s">
        <v>202</v>
      </c>
      <c r="F1000" s="2" t="s">
        <v>158</v>
      </c>
      <c r="G1000" s="2" t="s">
        <v>1509</v>
      </c>
      <c r="H1000" s="2">
        <v>2</v>
      </c>
      <c r="I1000" s="2">
        <v>2</v>
      </c>
      <c r="J1000" s="33">
        <f t="shared" si="16"/>
        <v>4</v>
      </c>
    </row>
    <row r="1001" spans="4:10" ht="15.75">
      <c r="D1001" s="38">
        <v>41338</v>
      </c>
      <c r="E1001" s="2" t="s">
        <v>160</v>
      </c>
      <c r="F1001" s="2" t="s">
        <v>140</v>
      </c>
      <c r="G1001" s="2" t="s">
        <v>1510</v>
      </c>
      <c r="H1001" s="2">
        <v>1</v>
      </c>
      <c r="I1001" s="2">
        <v>3</v>
      </c>
      <c r="J1001" s="33">
        <f t="shared" si="16"/>
        <v>4</v>
      </c>
    </row>
    <row r="1002" spans="4:10" ht="15.75">
      <c r="D1002" s="38">
        <v>41337</v>
      </c>
      <c r="E1002" s="2" t="s">
        <v>83</v>
      </c>
      <c r="F1002" s="2" t="s">
        <v>1511</v>
      </c>
      <c r="G1002" s="2" t="s">
        <v>1512</v>
      </c>
      <c r="H1002" s="2">
        <v>1</v>
      </c>
      <c r="I1002" s="2">
        <v>3</v>
      </c>
      <c r="J1002" s="33">
        <f t="shared" si="16"/>
        <v>4</v>
      </c>
    </row>
    <row r="1003" spans="4:10" ht="15.75">
      <c r="D1003" s="38">
        <v>41336</v>
      </c>
      <c r="E1003" s="2" t="s">
        <v>62</v>
      </c>
      <c r="F1003" s="2" t="s">
        <v>165</v>
      </c>
      <c r="G1003" s="2" t="s">
        <v>1513</v>
      </c>
      <c r="H1003" s="2">
        <v>2</v>
      </c>
      <c r="I1003" s="2">
        <v>2</v>
      </c>
      <c r="J1003" s="33">
        <f t="shared" si="16"/>
        <v>4</v>
      </c>
    </row>
    <row r="1004" spans="4:10" ht="15.75">
      <c r="D1004" s="38">
        <v>41336</v>
      </c>
      <c r="E1004" s="2" t="s">
        <v>184</v>
      </c>
      <c r="F1004" s="2" t="s">
        <v>1514</v>
      </c>
      <c r="G1004" s="2" t="s">
        <v>1515</v>
      </c>
      <c r="H1004" s="2">
        <v>0</v>
      </c>
      <c r="I1004" s="2">
        <v>4</v>
      </c>
      <c r="J1004" s="33">
        <f t="shared" si="16"/>
        <v>4</v>
      </c>
    </row>
    <row r="1005" spans="4:10" ht="15.75">
      <c r="D1005" s="38">
        <v>41335</v>
      </c>
      <c r="E1005" s="2" t="s">
        <v>152</v>
      </c>
      <c r="F1005" s="2" t="s">
        <v>190</v>
      </c>
      <c r="G1005" s="2" t="s">
        <v>1516</v>
      </c>
      <c r="H1005" s="2">
        <v>1</v>
      </c>
      <c r="I1005" s="2">
        <v>3</v>
      </c>
      <c r="J1005" s="33">
        <f t="shared" si="16"/>
        <v>4</v>
      </c>
    </row>
    <row r="1006" spans="4:10" ht="15.75">
      <c r="D1006" s="38">
        <v>41329</v>
      </c>
      <c r="E1006" s="2" t="s">
        <v>62</v>
      </c>
      <c r="F1006" s="2" t="s">
        <v>865</v>
      </c>
      <c r="G1006" s="2" t="s">
        <v>1517</v>
      </c>
      <c r="H1006" s="2">
        <v>0</v>
      </c>
      <c r="I1006" s="2">
        <v>8</v>
      </c>
      <c r="J1006" s="33">
        <f t="shared" si="16"/>
        <v>8</v>
      </c>
    </row>
    <row r="1007" spans="4:10" ht="15.75">
      <c r="D1007" s="38">
        <v>41328</v>
      </c>
      <c r="E1007" s="2" t="s">
        <v>83</v>
      </c>
      <c r="F1007" s="2" t="s">
        <v>770</v>
      </c>
      <c r="G1007" s="2" t="s">
        <v>1518</v>
      </c>
      <c r="H1007" s="2">
        <v>0</v>
      </c>
      <c r="I1007" s="2">
        <v>4</v>
      </c>
      <c r="J1007" s="33">
        <f t="shared" si="16"/>
        <v>4</v>
      </c>
    </row>
    <row r="1008" spans="4:10" ht="15.75">
      <c r="D1008" s="38">
        <v>41327</v>
      </c>
      <c r="E1008" s="2" t="s">
        <v>184</v>
      </c>
      <c r="F1008" s="2" t="s">
        <v>1519</v>
      </c>
      <c r="G1008" s="2" t="s">
        <v>1520</v>
      </c>
      <c r="H1008" s="2">
        <v>0</v>
      </c>
      <c r="I1008" s="2">
        <v>4</v>
      </c>
      <c r="J1008" s="33">
        <f t="shared" si="16"/>
        <v>4</v>
      </c>
    </row>
    <row r="1009" spans="4:10" ht="15.75">
      <c r="D1009" s="38">
        <v>41326</v>
      </c>
      <c r="E1009" s="2" t="s">
        <v>482</v>
      </c>
      <c r="F1009" s="2" t="s">
        <v>483</v>
      </c>
      <c r="G1009" s="2" t="s">
        <v>1521</v>
      </c>
      <c r="H1009" s="2">
        <v>1</v>
      </c>
      <c r="I1009" s="2">
        <v>3</v>
      </c>
      <c r="J1009" s="33">
        <f t="shared" si="16"/>
        <v>4</v>
      </c>
    </row>
    <row r="1010" spans="4:10" ht="15.75">
      <c r="D1010" s="38">
        <v>41324</v>
      </c>
      <c r="E1010" s="2" t="s">
        <v>83</v>
      </c>
      <c r="F1010" s="2" t="s">
        <v>1522</v>
      </c>
      <c r="G1010" s="2" t="s">
        <v>1523</v>
      </c>
      <c r="H1010" s="2">
        <v>4</v>
      </c>
      <c r="I1010" s="2">
        <v>3</v>
      </c>
      <c r="J1010" s="33">
        <f t="shared" si="16"/>
        <v>7</v>
      </c>
    </row>
    <row r="1011" spans="4:10" ht="15.75">
      <c r="D1011" s="38">
        <v>41317</v>
      </c>
      <c r="E1011" s="2" t="s">
        <v>977</v>
      </c>
      <c r="F1011" s="2" t="s">
        <v>1524</v>
      </c>
      <c r="G1011" s="2" t="s">
        <v>1525</v>
      </c>
      <c r="H1011" s="2">
        <v>4</v>
      </c>
      <c r="I1011" s="2">
        <v>1</v>
      </c>
      <c r="J1011" s="33">
        <f t="shared" si="16"/>
        <v>5</v>
      </c>
    </row>
    <row r="1012" spans="4:10" ht="15.75">
      <c r="D1012" s="38">
        <v>41316</v>
      </c>
      <c r="E1012" s="2" t="s">
        <v>83</v>
      </c>
      <c r="F1012" s="2" t="s">
        <v>323</v>
      </c>
      <c r="G1012" s="2" t="s">
        <v>1526</v>
      </c>
      <c r="H1012" s="2">
        <v>1</v>
      </c>
      <c r="I1012" s="2">
        <v>4</v>
      </c>
      <c r="J1012" s="33">
        <f t="shared" si="16"/>
        <v>5</v>
      </c>
    </row>
    <row r="1013" spans="4:10" ht="15.75">
      <c r="D1013" s="38">
        <v>41316</v>
      </c>
      <c r="E1013" s="2" t="s">
        <v>80</v>
      </c>
      <c r="F1013" s="2" t="s">
        <v>81</v>
      </c>
      <c r="G1013" s="2" t="s">
        <v>1527</v>
      </c>
      <c r="H1013" s="2">
        <v>3</v>
      </c>
      <c r="I1013" s="2">
        <v>2</v>
      </c>
      <c r="J1013" s="33">
        <f t="shared" si="16"/>
        <v>5</v>
      </c>
    </row>
    <row r="1014" spans="4:10" ht="15.75">
      <c r="D1014" s="38">
        <v>41314</v>
      </c>
      <c r="E1014" s="2" t="s">
        <v>152</v>
      </c>
      <c r="F1014" s="2" t="s">
        <v>153</v>
      </c>
      <c r="G1014" s="2" t="s">
        <v>1528</v>
      </c>
      <c r="H1014" s="2">
        <v>0</v>
      </c>
      <c r="I1014" s="2">
        <v>4</v>
      </c>
      <c r="J1014" s="33">
        <f t="shared" si="16"/>
        <v>4</v>
      </c>
    </row>
    <row r="1015" spans="4:10" ht="15.75">
      <c r="D1015" s="38">
        <v>41312</v>
      </c>
      <c r="E1015" s="2" t="s">
        <v>50</v>
      </c>
      <c r="F1015" s="2" t="s">
        <v>51</v>
      </c>
      <c r="G1015" s="2" t="s">
        <v>1529</v>
      </c>
      <c r="H1015" s="2">
        <v>0</v>
      </c>
      <c r="I1015" s="2">
        <v>4</v>
      </c>
      <c r="J1015" s="33">
        <f t="shared" si="16"/>
        <v>4</v>
      </c>
    </row>
    <row r="1016" spans="4:10" ht="15.75">
      <c r="D1016" s="38">
        <v>41308</v>
      </c>
      <c r="E1016" s="2" t="s">
        <v>83</v>
      </c>
      <c r="F1016" s="2" t="s">
        <v>1530</v>
      </c>
      <c r="G1016" s="2" t="s">
        <v>1531</v>
      </c>
      <c r="H1016" s="2">
        <v>1</v>
      </c>
      <c r="I1016" s="2">
        <v>3</v>
      </c>
      <c r="J1016" s="33">
        <f t="shared" si="16"/>
        <v>4</v>
      </c>
    </row>
    <row r="1017" spans="4:10" ht="15.75">
      <c r="D1017" s="38">
        <v>41307</v>
      </c>
      <c r="E1017" s="2" t="s">
        <v>155</v>
      </c>
      <c r="F1017" s="2" t="s">
        <v>259</v>
      </c>
      <c r="G1017" s="2" t="s">
        <v>1532</v>
      </c>
      <c r="H1017" s="2">
        <v>0</v>
      </c>
      <c r="I1017" s="2">
        <v>5</v>
      </c>
      <c r="J1017" s="33">
        <f t="shared" si="16"/>
        <v>5</v>
      </c>
    </row>
    <row r="1018" spans="4:10" ht="15.75">
      <c r="D1018" s="38">
        <v>41300</v>
      </c>
      <c r="E1018" s="2" t="s">
        <v>340</v>
      </c>
      <c r="F1018" s="2" t="s">
        <v>59</v>
      </c>
      <c r="G1018" s="2" t="s">
        <v>1533</v>
      </c>
      <c r="H1018" s="2">
        <v>0</v>
      </c>
      <c r="I1018" s="2">
        <v>5</v>
      </c>
      <c r="J1018" s="33">
        <f t="shared" si="16"/>
        <v>5</v>
      </c>
    </row>
    <row r="1019" spans="4:10" ht="15.75">
      <c r="D1019" s="38">
        <v>41300</v>
      </c>
      <c r="E1019" s="2" t="s">
        <v>152</v>
      </c>
      <c r="F1019" s="2" t="s">
        <v>1534</v>
      </c>
      <c r="G1019" s="2" t="s">
        <v>1535</v>
      </c>
      <c r="H1019" s="2">
        <v>2</v>
      </c>
      <c r="I1019" s="2">
        <v>3</v>
      </c>
      <c r="J1019" s="33">
        <f t="shared" si="16"/>
        <v>5</v>
      </c>
    </row>
    <row r="1020" spans="4:10" ht="15.75">
      <c r="D1020" s="38">
        <v>41300</v>
      </c>
      <c r="E1020" s="2" t="s">
        <v>226</v>
      </c>
      <c r="F1020" s="2" t="s">
        <v>884</v>
      </c>
      <c r="G1020" s="2" t="s">
        <v>1536</v>
      </c>
      <c r="H1020" s="2">
        <v>1</v>
      </c>
      <c r="I1020" s="2">
        <v>3</v>
      </c>
      <c r="J1020" s="33">
        <f t="shared" si="16"/>
        <v>4</v>
      </c>
    </row>
    <row r="1021" spans="4:10" ht="15.75">
      <c r="D1021" s="38">
        <v>41299</v>
      </c>
      <c r="E1021" s="2" t="s">
        <v>197</v>
      </c>
      <c r="F1021" s="2" t="s">
        <v>562</v>
      </c>
      <c r="G1021" s="2" t="s">
        <v>1537</v>
      </c>
      <c r="H1021" s="2">
        <v>1</v>
      </c>
      <c r="I1021" s="2">
        <v>3</v>
      </c>
      <c r="J1021" s="33">
        <f t="shared" si="16"/>
        <v>4</v>
      </c>
    </row>
    <row r="1022" spans="4:10" ht="15.75">
      <c r="D1022" s="38">
        <v>41297</v>
      </c>
      <c r="E1022" s="2" t="s">
        <v>53</v>
      </c>
      <c r="F1022" s="2" t="s">
        <v>138</v>
      </c>
      <c r="G1022" s="2" t="s">
        <v>1538</v>
      </c>
      <c r="H1022" s="2">
        <v>1</v>
      </c>
      <c r="I1022" s="2">
        <v>6</v>
      </c>
      <c r="J1022" s="33">
        <f t="shared" si="16"/>
        <v>7</v>
      </c>
    </row>
    <row r="1023" spans="4:10" ht="15.75">
      <c r="D1023" s="38">
        <v>41297</v>
      </c>
      <c r="E1023" s="2" t="s">
        <v>155</v>
      </c>
      <c r="F1023" s="2" t="s">
        <v>602</v>
      </c>
      <c r="G1023" s="2" t="s">
        <v>1539</v>
      </c>
      <c r="H1023" s="2">
        <v>1</v>
      </c>
      <c r="I1023" s="2">
        <v>3</v>
      </c>
      <c r="J1023" s="33">
        <f t="shared" si="16"/>
        <v>4</v>
      </c>
    </row>
    <row r="1024" spans="4:10" ht="15.75">
      <c r="D1024" s="38">
        <v>41295</v>
      </c>
      <c r="E1024" s="2" t="s">
        <v>83</v>
      </c>
      <c r="F1024" s="2" t="s">
        <v>1540</v>
      </c>
      <c r="G1024" s="2" t="s">
        <v>1541</v>
      </c>
      <c r="H1024" s="2">
        <v>0</v>
      </c>
      <c r="I1024" s="2">
        <v>4</v>
      </c>
      <c r="J1024" s="33">
        <f t="shared" si="16"/>
        <v>4</v>
      </c>
    </row>
    <row r="1025" spans="4:10" ht="15.75">
      <c r="D1025" s="38">
        <v>41295</v>
      </c>
      <c r="E1025" s="2" t="s">
        <v>152</v>
      </c>
      <c r="F1025" s="2" t="s">
        <v>153</v>
      </c>
      <c r="G1025" s="2" t="s">
        <v>1542</v>
      </c>
      <c r="H1025" s="2">
        <v>0</v>
      </c>
      <c r="I1025" s="2">
        <v>5</v>
      </c>
      <c r="J1025" s="33">
        <f t="shared" si="16"/>
        <v>5</v>
      </c>
    </row>
    <row r="1026" spans="4:10" ht="15.75">
      <c r="D1026" s="38">
        <v>41293</v>
      </c>
      <c r="E1026" s="2" t="s">
        <v>256</v>
      </c>
      <c r="F1026" s="2" t="s">
        <v>257</v>
      </c>
      <c r="G1026" s="2" t="s">
        <v>1543</v>
      </c>
      <c r="H1026" s="2">
        <v>5</v>
      </c>
      <c r="I1026" s="2">
        <v>0</v>
      </c>
      <c r="J1026" s="33">
        <f t="shared" si="16"/>
        <v>5</v>
      </c>
    </row>
    <row r="1027" spans="4:10" ht="15.75">
      <c r="D1027" s="38">
        <v>41281</v>
      </c>
      <c r="E1027" s="2" t="s">
        <v>482</v>
      </c>
      <c r="F1027" s="2" t="s">
        <v>483</v>
      </c>
      <c r="G1027" s="2" t="s">
        <v>1544</v>
      </c>
      <c r="H1027" s="2">
        <v>4</v>
      </c>
      <c r="I1027" s="2">
        <v>0</v>
      </c>
      <c r="J1027" s="33">
        <f t="shared" si="16"/>
        <v>4</v>
      </c>
    </row>
    <row r="1028" spans="4:10" ht="15.75">
      <c r="D1028" s="38">
        <v>41275</v>
      </c>
      <c r="E1028" s="2" t="s">
        <v>83</v>
      </c>
      <c r="F1028" s="2" t="s">
        <v>1545</v>
      </c>
      <c r="G1028" s="2" t="s">
        <v>1546</v>
      </c>
      <c r="H1028" s="2">
        <v>1</v>
      </c>
      <c r="I1028" s="2">
        <v>3</v>
      </c>
      <c r="J1028" s="33">
        <f t="shared" si="16"/>
        <v>4</v>
      </c>
    </row>
    <row r="1029" spans="4:10" ht="15.75">
      <c r="D1029" s="38">
        <v>41275</v>
      </c>
      <c r="E1029" s="2" t="s">
        <v>236</v>
      </c>
      <c r="F1029" s="2" t="s">
        <v>1547</v>
      </c>
      <c r="G1029" s="2" t="s">
        <v>1548</v>
      </c>
      <c r="H1029" s="2">
        <v>0</v>
      </c>
      <c r="I1029" s="2">
        <v>4</v>
      </c>
      <c r="J1029" s="33">
        <f t="shared" si="16"/>
        <v>4</v>
      </c>
    </row>
  </sheetData>
  <sortState xmlns:xlrd2="http://schemas.microsoft.com/office/spreadsheetml/2017/richdata2" ref="D2:I1003">
    <sortCondition descending="1" ref="D2:D1003"/>
  </sortState>
  <mergeCells count="7">
    <mergeCell ref="A19:C19"/>
    <mergeCell ref="A20:C20"/>
    <mergeCell ref="A21:C21"/>
    <mergeCell ref="A22:C22"/>
    <mergeCell ref="A23:C23"/>
    <mergeCell ref="A24:C24"/>
    <mergeCell ref="A25:C25"/>
  </mergeCells>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5"/>
  <sheetViews>
    <sheetView topLeftCell="A14" workbookViewId="0">
      <selection activeCell="A26" sqref="A26:XFD30"/>
    </sheetView>
  </sheetViews>
  <sheetFormatPr defaultColWidth="10.875" defaultRowHeight="15.95"/>
  <cols>
    <col min="1" max="1" width="124" style="34" customWidth="1"/>
    <col min="2" max="16384" width="10.875" style="34"/>
  </cols>
  <sheetData>
    <row r="1" spans="1:1">
      <c r="A1" s="39" t="s">
        <v>1549</v>
      </c>
    </row>
    <row r="2" spans="1:1" ht="17.100000000000001">
      <c r="A2" s="40" t="s">
        <v>1550</v>
      </c>
    </row>
    <row r="3" spans="1:1">
      <c r="A3" s="41"/>
    </row>
    <row r="4" spans="1:1">
      <c r="A4" s="39" t="s">
        <v>1551</v>
      </c>
    </row>
    <row r="5" spans="1:1">
      <c r="A5" s="39" t="s">
        <v>1552</v>
      </c>
    </row>
    <row r="6" spans="1:1">
      <c r="A6" s="39"/>
    </row>
    <row r="7" spans="1:1">
      <c r="A7" s="41" t="s">
        <v>1553</v>
      </c>
    </row>
    <row r="8" spans="1:1">
      <c r="A8" s="41" t="s">
        <v>1554</v>
      </c>
    </row>
    <row r="9" spans="1:1">
      <c r="A9" s="41"/>
    </row>
    <row r="10" spans="1:1">
      <c r="A10" s="41" t="s">
        <v>1555</v>
      </c>
    </row>
    <row r="11" spans="1:1" ht="17.100000000000001">
      <c r="A11" s="40" t="s">
        <v>1556</v>
      </c>
    </row>
    <row r="12" spans="1:1" ht="33.950000000000003">
      <c r="A12" s="40" t="s">
        <v>1557</v>
      </c>
    </row>
    <row r="13" spans="1:1" ht="33.950000000000003">
      <c r="A13" s="40" t="s">
        <v>1558</v>
      </c>
    </row>
    <row r="14" spans="1:1">
      <c r="A14" s="41" t="s">
        <v>1559</v>
      </c>
    </row>
    <row r="15" spans="1:1">
      <c r="A15" s="41"/>
    </row>
    <row r="16" spans="1:1">
      <c r="A16" s="41" t="s">
        <v>1560</v>
      </c>
    </row>
    <row r="17" spans="1:1">
      <c r="A17" s="41" t="s">
        <v>1561</v>
      </c>
    </row>
    <row r="18" spans="1:1">
      <c r="A18" s="41" t="s">
        <v>1559</v>
      </c>
    </row>
    <row r="19" spans="1:1">
      <c r="A19" s="41"/>
    </row>
    <row r="20" spans="1:1">
      <c r="A20" s="41" t="s">
        <v>1562</v>
      </c>
    </row>
    <row r="21" spans="1:1">
      <c r="A21" s="41"/>
    </row>
    <row r="22" spans="1:1">
      <c r="A22" s="41" t="s">
        <v>1563</v>
      </c>
    </row>
    <row r="23" spans="1:1">
      <c r="A23" s="42" t="s">
        <v>1564</v>
      </c>
    </row>
    <row r="24" spans="1:1">
      <c r="A24" s="42" t="s">
        <v>1565</v>
      </c>
    </row>
    <row r="25" spans="1:1">
      <c r="A25" s="42"/>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XFD1048576"/>
    </sheetView>
  </sheetViews>
  <sheetFormatPr defaultColWidth="11" defaultRowHeight="15.95"/>
  <sheetData/>
  <sortState xmlns:xlrd2="http://schemas.microsoft.com/office/spreadsheetml/2017/richdata2" ref="B2:G1019">
    <sortCondition ref="B2:B1019"/>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topLeftCell="A2" workbookViewId="0">
      <selection activeCell="A18" sqref="A18:XFD22"/>
    </sheetView>
  </sheetViews>
  <sheetFormatPr defaultColWidth="11" defaultRowHeight="15.95"/>
  <cols>
    <col min="1" max="1" width="28" bestFit="1" customWidth="1"/>
    <col min="6" max="6" width="17.125" bestFit="1" customWidth="1"/>
    <col min="7" max="7" width="32.875" customWidth="1"/>
    <col min="8" max="8" width="32" customWidth="1"/>
  </cols>
  <sheetData>
    <row r="1" spans="1:9">
      <c r="A1" s="53" t="s">
        <v>33</v>
      </c>
      <c r="B1" s="54"/>
      <c r="C1" s="54"/>
      <c r="D1" s="54"/>
      <c r="E1" s="54"/>
      <c r="F1" s="54"/>
      <c r="G1" s="36"/>
    </row>
    <row r="2" spans="1:9">
      <c r="A2" s="53" t="s">
        <v>1</v>
      </c>
      <c r="B2" s="54"/>
      <c r="C2" s="54"/>
      <c r="D2" s="54"/>
      <c r="E2" s="54"/>
      <c r="F2" s="54"/>
      <c r="G2" s="36"/>
    </row>
    <row r="3" spans="1:9">
      <c r="A3" s="54" t="s">
        <v>1566</v>
      </c>
      <c r="B3" s="54"/>
      <c r="C3" s="54"/>
      <c r="D3" s="54"/>
      <c r="E3" s="54"/>
      <c r="F3" s="54"/>
      <c r="G3" s="36"/>
    </row>
    <row r="4" spans="1:9">
      <c r="A4" s="54" t="s">
        <v>1567</v>
      </c>
      <c r="B4" s="54"/>
      <c r="C4" s="54"/>
      <c r="D4" s="54"/>
      <c r="E4" s="54"/>
      <c r="F4" s="54"/>
      <c r="G4" s="36"/>
    </row>
    <row r="5" spans="1:9">
      <c r="A5" s="54" t="s">
        <v>1568</v>
      </c>
      <c r="B5" s="54"/>
      <c r="C5" s="54"/>
      <c r="D5" s="54"/>
      <c r="E5" s="54"/>
      <c r="F5" s="54"/>
      <c r="G5" s="36"/>
    </row>
    <row r="6" spans="1:9">
      <c r="A6" s="54" t="s">
        <v>1569</v>
      </c>
      <c r="B6" s="54"/>
      <c r="C6" s="54"/>
      <c r="D6" s="54"/>
      <c r="E6" s="54"/>
      <c r="F6" s="54"/>
      <c r="G6" s="36"/>
    </row>
    <row r="9" spans="1:9">
      <c r="A9" s="1" t="s">
        <v>1570</v>
      </c>
      <c r="B9" s="1" t="s">
        <v>1571</v>
      </c>
      <c r="C9" s="1" t="s">
        <v>1572</v>
      </c>
      <c r="D9" s="1" t="s">
        <v>1573</v>
      </c>
      <c r="E9" s="1" t="s">
        <v>1574</v>
      </c>
      <c r="F9" s="1" t="s">
        <v>1575</v>
      </c>
      <c r="G9" s="1" t="s">
        <v>1576</v>
      </c>
      <c r="H9" s="1" t="s">
        <v>1577</v>
      </c>
      <c r="I9" s="1" t="s">
        <v>1578</v>
      </c>
    </row>
    <row r="10" spans="1:9">
      <c r="A10" t="s">
        <v>44</v>
      </c>
      <c r="B10" s="33">
        <v>224</v>
      </c>
      <c r="C10" s="33">
        <v>367</v>
      </c>
      <c r="D10" s="33">
        <v>272</v>
      </c>
      <c r="E10" s="33">
        <v>288</v>
      </c>
    </row>
    <row r="11" spans="1:9">
      <c r="A11" t="s">
        <v>45</v>
      </c>
      <c r="B11" s="33">
        <v>611</v>
      </c>
      <c r="C11" s="33">
        <v>1318</v>
      </c>
      <c r="D11" s="33">
        <v>1120</v>
      </c>
      <c r="E11" s="33">
        <v>956</v>
      </c>
    </row>
    <row r="13" spans="1:9">
      <c r="E13" s="1"/>
    </row>
    <row r="14" spans="1:9">
      <c r="A14" s="1" t="s">
        <v>20</v>
      </c>
    </row>
    <row r="15" spans="1:9">
      <c r="A15" s="3" t="s">
        <v>21</v>
      </c>
    </row>
    <row r="16" spans="1:9">
      <c r="A16" s="3" t="s">
        <v>22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workbookViewId="0">
      <selection activeCell="A25" sqref="A25"/>
    </sheetView>
  </sheetViews>
  <sheetFormatPr defaultColWidth="10.875" defaultRowHeight="15.95"/>
  <cols>
    <col min="1" max="1" width="26" customWidth="1"/>
    <col min="3" max="3" width="26.5" customWidth="1"/>
    <col min="4" max="4" width="29.5" customWidth="1"/>
    <col min="5" max="5" width="18.625" customWidth="1"/>
    <col min="6" max="6" width="30" customWidth="1"/>
    <col min="7" max="7" width="15.5" customWidth="1"/>
  </cols>
  <sheetData>
    <row r="1" spans="1:12">
      <c r="A1" s="50" t="s">
        <v>1579</v>
      </c>
      <c r="B1" s="51"/>
      <c r="C1" s="51"/>
      <c r="D1" s="52"/>
      <c r="E1" s="52"/>
      <c r="F1" s="51"/>
      <c r="G1" s="51"/>
      <c r="H1" s="24"/>
      <c r="I1" s="24"/>
      <c r="J1" s="24"/>
      <c r="K1" s="24"/>
      <c r="L1" s="24"/>
    </row>
    <row r="2" spans="1:12">
      <c r="A2" s="50" t="s">
        <v>1</v>
      </c>
      <c r="B2" s="51"/>
      <c r="C2" s="51"/>
      <c r="D2" s="52"/>
      <c r="E2" s="52"/>
      <c r="F2" s="51"/>
      <c r="G2" s="51"/>
      <c r="H2" s="24"/>
      <c r="I2" s="24"/>
      <c r="J2" s="24"/>
      <c r="K2" s="24"/>
      <c r="L2" s="24"/>
    </row>
    <row r="3" spans="1:12">
      <c r="A3" s="51" t="s">
        <v>1580</v>
      </c>
      <c r="B3" s="51"/>
      <c r="C3" s="51"/>
      <c r="D3" s="52"/>
      <c r="E3" s="52"/>
      <c r="F3" s="51"/>
      <c r="G3" s="51"/>
      <c r="H3" s="24"/>
      <c r="I3" s="24"/>
      <c r="J3" s="24"/>
      <c r="K3" s="24"/>
      <c r="L3" s="24"/>
    </row>
    <row r="4" spans="1:12">
      <c r="A4" s="51" t="s">
        <v>1581</v>
      </c>
      <c r="B4" s="51"/>
      <c r="C4" s="51"/>
      <c r="D4" s="52"/>
      <c r="E4" s="52"/>
      <c r="F4" s="51"/>
      <c r="G4" s="51"/>
      <c r="H4" s="24"/>
      <c r="I4" s="24"/>
      <c r="J4" s="24"/>
      <c r="K4" s="24"/>
      <c r="L4" s="24"/>
    </row>
    <row r="5" spans="1:12">
      <c r="A5" s="51" t="s">
        <v>1582</v>
      </c>
      <c r="B5" s="51"/>
      <c r="C5" s="51"/>
      <c r="D5" s="52"/>
      <c r="E5" s="52"/>
      <c r="F5" s="51"/>
      <c r="G5" s="51"/>
      <c r="H5" s="24"/>
      <c r="I5" s="24"/>
      <c r="J5" s="24"/>
      <c r="K5" s="24"/>
      <c r="L5" s="24"/>
    </row>
    <row r="6" spans="1:12">
      <c r="A6" s="51" t="s">
        <v>1583</v>
      </c>
      <c r="B6" s="51"/>
      <c r="C6" s="51"/>
      <c r="D6" s="55"/>
      <c r="E6" s="55"/>
      <c r="F6" s="51"/>
      <c r="G6" s="51"/>
      <c r="H6" s="24"/>
      <c r="I6" s="24"/>
      <c r="J6" s="24"/>
      <c r="K6" s="24"/>
      <c r="L6" s="24"/>
    </row>
    <row r="7" spans="1:12">
      <c r="A7" s="29"/>
      <c r="B7" s="24"/>
      <c r="C7" s="24"/>
      <c r="D7" s="30"/>
      <c r="E7" s="30"/>
      <c r="F7" s="24"/>
      <c r="G7" s="24"/>
      <c r="H7" s="24"/>
      <c r="I7" s="24"/>
      <c r="J7" s="24"/>
      <c r="K7" s="24"/>
      <c r="L7" s="24"/>
    </row>
    <row r="8" spans="1:12">
      <c r="A8" s="29" t="s">
        <v>1584</v>
      </c>
      <c r="B8" s="29" t="s">
        <v>1585</v>
      </c>
      <c r="C8" s="29" t="s">
        <v>1586</v>
      </c>
      <c r="D8" s="29" t="s">
        <v>1587</v>
      </c>
      <c r="E8" s="29" t="s">
        <v>1588</v>
      </c>
      <c r="F8" s="29" t="s">
        <v>1589</v>
      </c>
      <c r="G8" s="29" t="s">
        <v>1590</v>
      </c>
      <c r="H8" s="24"/>
      <c r="I8" s="24"/>
      <c r="J8" s="24"/>
      <c r="K8" s="24"/>
      <c r="L8" s="24"/>
    </row>
    <row r="9" spans="1:12">
      <c r="A9" s="31">
        <v>42008</v>
      </c>
      <c r="B9" s="24" t="s">
        <v>1591</v>
      </c>
      <c r="C9" s="24" t="s">
        <v>1592</v>
      </c>
      <c r="D9" s="48">
        <v>61004</v>
      </c>
      <c r="H9" s="26"/>
      <c r="I9" s="27"/>
      <c r="J9" s="25"/>
      <c r="K9" s="25"/>
      <c r="L9" s="25"/>
    </row>
    <row r="10" spans="1:12">
      <c r="A10" s="31">
        <v>42067</v>
      </c>
      <c r="B10" s="24" t="s">
        <v>1593</v>
      </c>
      <c r="C10" s="32" t="s">
        <v>1594</v>
      </c>
      <c r="D10" s="48">
        <v>1640</v>
      </c>
      <c r="H10" s="24"/>
      <c r="I10" s="24"/>
      <c r="J10" s="24"/>
      <c r="K10" s="24"/>
      <c r="L10" s="24"/>
    </row>
    <row r="11" spans="1:12">
      <c r="A11" s="31">
        <v>42189</v>
      </c>
      <c r="B11" s="24" t="s">
        <v>1595</v>
      </c>
      <c r="C11" s="24" t="s">
        <v>1596</v>
      </c>
      <c r="D11" s="48">
        <v>83100</v>
      </c>
      <c r="H11" s="24"/>
      <c r="I11" s="24"/>
      <c r="J11" s="24"/>
      <c r="K11" s="24"/>
      <c r="L11" s="24"/>
    </row>
    <row r="12" spans="1:12">
      <c r="A12" s="31">
        <v>42105</v>
      </c>
      <c r="B12" s="24" t="s">
        <v>1597</v>
      </c>
      <c r="C12" s="24" t="s">
        <v>1596</v>
      </c>
      <c r="D12" s="48">
        <v>26480</v>
      </c>
      <c r="H12" s="24"/>
      <c r="I12" s="24"/>
      <c r="J12" s="24"/>
      <c r="K12" s="24"/>
      <c r="L12" s="24"/>
    </row>
    <row r="13" spans="1:12">
      <c r="A13" s="31">
        <v>42342</v>
      </c>
      <c r="B13" s="24" t="s">
        <v>1598</v>
      </c>
      <c r="C13" s="24" t="s">
        <v>1596</v>
      </c>
      <c r="D13" s="48">
        <v>9700</v>
      </c>
      <c r="H13" s="24"/>
      <c r="I13" s="24"/>
      <c r="J13" s="24"/>
      <c r="K13" s="24"/>
      <c r="L13" s="24"/>
    </row>
    <row r="14" spans="1:12">
      <c r="A14" s="31">
        <v>42106</v>
      </c>
      <c r="B14" s="24" t="s">
        <v>1599</v>
      </c>
      <c r="C14" s="24" t="s">
        <v>1600</v>
      </c>
      <c r="D14" s="48">
        <v>48671</v>
      </c>
      <c r="H14" s="24"/>
      <c r="I14" s="24"/>
      <c r="J14" s="24"/>
      <c r="K14" s="24"/>
      <c r="L14" s="24"/>
    </row>
    <row r="15" spans="1:12">
      <c r="A15" s="31">
        <v>42124</v>
      </c>
      <c r="B15" s="24" t="s">
        <v>1601</v>
      </c>
      <c r="C15" s="24" t="s">
        <v>1602</v>
      </c>
      <c r="D15" s="48">
        <v>300000</v>
      </c>
      <c r="H15" s="24"/>
      <c r="I15" s="24"/>
      <c r="J15" s="24"/>
      <c r="K15" s="28"/>
      <c r="L15" s="24"/>
    </row>
    <row r="16" spans="1:12">
      <c r="A16" s="29"/>
      <c r="B16" s="29"/>
      <c r="C16" s="29" t="s">
        <v>46</v>
      </c>
      <c r="D16" s="49"/>
      <c r="H16" s="24"/>
      <c r="I16" s="24"/>
      <c r="J16" s="24"/>
      <c r="K16" s="28"/>
      <c r="L16" s="24"/>
    </row>
    <row r="17" spans="1:12">
      <c r="A17" s="29"/>
      <c r="B17" s="29"/>
      <c r="C17" s="29"/>
      <c r="D17" s="49"/>
      <c r="E17" s="24"/>
      <c r="F17" s="24"/>
      <c r="G17" s="24"/>
      <c r="H17" s="24"/>
      <c r="I17" s="24"/>
      <c r="J17" s="24"/>
      <c r="K17" s="28"/>
      <c r="L17" s="24"/>
    </row>
    <row r="18" spans="1:12">
      <c r="A18" s="24"/>
      <c r="B18" s="24"/>
      <c r="C18" s="24"/>
      <c r="D18" s="48"/>
      <c r="E18" s="24"/>
      <c r="F18" s="24"/>
      <c r="G18" s="24"/>
    </row>
    <row r="19" spans="1:12">
      <c r="A19" s="29"/>
      <c r="B19" s="24"/>
      <c r="C19" s="24"/>
      <c r="D19" s="28"/>
      <c r="E19" s="24"/>
      <c r="F19" s="24"/>
      <c r="G19" s="24"/>
    </row>
    <row r="20" spans="1:12">
      <c r="A20" s="29" t="s">
        <v>1603</v>
      </c>
      <c r="B20" s="29" t="s">
        <v>1604</v>
      </c>
      <c r="C20" s="29" t="s">
        <v>1605</v>
      </c>
      <c r="D20" s="28"/>
      <c r="E20" s="24"/>
      <c r="F20" s="24"/>
      <c r="G20" s="24"/>
    </row>
    <row r="21" spans="1:12">
      <c r="A21" s="24" t="s">
        <v>1606</v>
      </c>
      <c r="C21" s="24" t="s">
        <v>1607</v>
      </c>
      <c r="D21" s="28"/>
      <c r="E21" s="24"/>
      <c r="F21" s="24"/>
      <c r="G21" s="24"/>
    </row>
    <row r="22" spans="1:12">
      <c r="A22" s="24" t="s">
        <v>1608</v>
      </c>
      <c r="C22" s="24" t="s">
        <v>1609</v>
      </c>
      <c r="D22" s="28"/>
      <c r="E22" s="24"/>
      <c r="F22" s="24"/>
      <c r="G22" s="24"/>
    </row>
    <row r="23" spans="1:12">
      <c r="A23" s="24" t="s">
        <v>1610</v>
      </c>
      <c r="C23" s="24" t="s">
        <v>1611</v>
      </c>
      <c r="D23" s="28"/>
      <c r="E23" s="24"/>
      <c r="F23" s="24"/>
      <c r="G23" s="24"/>
    </row>
    <row r="24" spans="1:12">
      <c r="A24" s="24"/>
      <c r="B24" s="24"/>
      <c r="C24" s="24"/>
      <c r="D24" s="28"/>
      <c r="E24" s="24"/>
      <c r="F24" s="24"/>
      <c r="G24" s="24"/>
    </row>
    <row r="25" spans="1:12">
      <c r="A25" s="24" t="s">
        <v>1612</v>
      </c>
      <c r="B25" s="24"/>
      <c r="C25" s="24"/>
      <c r="D25" s="28"/>
      <c r="E25" s="24"/>
      <c r="F25" s="24"/>
      <c r="G25" s="24"/>
    </row>
    <row r="26" spans="1:12">
      <c r="A26" s="24"/>
      <c r="B26" s="24"/>
      <c r="C26" s="24"/>
      <c r="D26" s="28"/>
      <c r="E26" s="24"/>
      <c r="F26" s="24"/>
      <c r="G26" s="24"/>
    </row>
    <row r="27" spans="1:12">
      <c r="A27" s="24"/>
      <c r="B27" s="24"/>
      <c r="C27" s="24"/>
      <c r="D27" s="24"/>
      <c r="E27" s="24"/>
      <c r="F27" s="24"/>
      <c r="G27" s="24"/>
    </row>
    <row r="28" spans="1:12">
      <c r="A28" s="24"/>
      <c r="B28" s="24"/>
      <c r="C28" s="29"/>
      <c r="D28" s="29"/>
      <c r="E28" s="24"/>
      <c r="F28" s="24"/>
      <c r="G28" s="24"/>
    </row>
    <row r="29" spans="1:12">
      <c r="A29" s="29"/>
      <c r="B29" s="29"/>
      <c r="C29" s="24"/>
      <c r="D29" s="24"/>
      <c r="E29" s="29"/>
      <c r="F29" s="29"/>
      <c r="G29" s="29"/>
    </row>
    <row r="30" spans="1:12">
      <c r="A30" s="24"/>
      <c r="B30" s="24"/>
      <c r="C30" s="24"/>
      <c r="D30" s="24"/>
      <c r="E30" s="24"/>
      <c r="F30" s="24"/>
      <c r="G30" s="24"/>
    </row>
    <row r="31" spans="1:12">
      <c r="A31" s="24"/>
      <c r="B31" s="24"/>
      <c r="C31" s="24"/>
      <c r="E31" s="24"/>
      <c r="F31" s="24"/>
      <c r="G31" s="24"/>
    </row>
    <row r="32" spans="1:12">
      <c r="A32" s="24"/>
      <c r="B32" s="24"/>
      <c r="C32" s="24"/>
      <c r="D32" s="24"/>
      <c r="E32" s="24"/>
      <c r="F32" s="24"/>
      <c r="G32" s="24"/>
    </row>
    <row r="33" spans="1:7">
      <c r="A33" s="24"/>
      <c r="B33" s="24"/>
      <c r="C33" s="24"/>
      <c r="D33" s="24"/>
      <c r="E33" s="24"/>
      <c r="F33" s="24"/>
      <c r="G33" s="24"/>
    </row>
    <row r="34" spans="1:7">
      <c r="A34" s="24"/>
      <c r="B34" s="24"/>
      <c r="C34" s="24"/>
      <c r="D34" s="24"/>
      <c r="E34" s="24"/>
      <c r="F34" s="24"/>
      <c r="G34" s="24"/>
    </row>
    <row r="35" spans="1:7">
      <c r="A35" s="24"/>
      <c r="B35" s="24"/>
      <c r="C35" s="24"/>
      <c r="D35" s="24"/>
      <c r="E35" s="24"/>
      <c r="F35" s="24"/>
      <c r="G35" s="24"/>
    </row>
    <row r="36" spans="1:7">
      <c r="A36" s="24"/>
      <c r="B36" s="24"/>
      <c r="C36" s="24"/>
      <c r="D36" s="24"/>
      <c r="E36" s="24"/>
      <c r="F36" s="24"/>
      <c r="G36" s="24"/>
    </row>
    <row r="37" spans="1:7">
      <c r="A37" s="24"/>
      <c r="B37" s="24"/>
      <c r="C37" s="24"/>
      <c r="D37" s="24"/>
      <c r="E37" s="24"/>
      <c r="F37" s="24"/>
      <c r="G37" s="24"/>
    </row>
    <row r="38" spans="1:7">
      <c r="A38" s="24"/>
      <c r="B38" s="24"/>
      <c r="C38" s="24"/>
      <c r="D38" s="24"/>
      <c r="E38" s="24"/>
      <c r="F38" s="24"/>
      <c r="G38" s="24"/>
    </row>
    <row r="39" spans="1:7">
      <c r="A39" s="24"/>
      <c r="B39" s="24"/>
      <c r="C39" s="24"/>
      <c r="D39" s="24"/>
      <c r="E39" s="24"/>
      <c r="F39" s="24"/>
      <c r="G39" s="24"/>
    </row>
    <row r="40" spans="1:7">
      <c r="A40" s="24"/>
      <c r="B40" s="24"/>
      <c r="C40" s="24"/>
      <c r="D40" s="24"/>
      <c r="E40" s="24"/>
      <c r="F40" s="24"/>
      <c r="G40" s="24"/>
    </row>
    <row r="41" spans="1:7">
      <c r="A41" s="24"/>
      <c r="B41" s="24"/>
      <c r="C41" s="24"/>
      <c r="D41" s="24"/>
      <c r="E41" s="24"/>
      <c r="F41" s="24"/>
      <c r="G41" s="24"/>
    </row>
    <row r="42" spans="1:7">
      <c r="A42" s="24"/>
      <c r="B42" s="24"/>
      <c r="C42" s="24"/>
      <c r="D42" s="24"/>
      <c r="E42" s="24"/>
      <c r="F42" s="24"/>
      <c r="G42" s="24"/>
    </row>
    <row r="43" spans="1:7">
      <c r="A43" s="24"/>
      <c r="B43" s="24"/>
      <c r="C43" s="24"/>
      <c r="D43" s="24"/>
      <c r="E43" s="24"/>
      <c r="F43" s="24"/>
      <c r="G43" s="24"/>
    </row>
    <row r="44" spans="1:7">
      <c r="A44" s="24"/>
      <c r="B44" s="24"/>
      <c r="C44" s="24"/>
      <c r="D44" s="24"/>
      <c r="E44" s="24"/>
      <c r="F44" s="24"/>
      <c r="G44" s="24"/>
    </row>
    <row r="45" spans="1:7">
      <c r="A45" s="24"/>
      <c r="B45" s="24"/>
      <c r="C45" s="24"/>
      <c r="D45" s="24"/>
      <c r="E45" s="24"/>
      <c r="F45" s="24"/>
      <c r="G45" s="24"/>
    </row>
    <row r="46" spans="1:7">
      <c r="A46" s="24"/>
      <c r="B46" s="24"/>
      <c r="C46" s="24"/>
      <c r="D46" s="24"/>
      <c r="E46" s="24"/>
      <c r="F46" s="24"/>
      <c r="G46" s="24"/>
    </row>
    <row r="47" spans="1:7">
      <c r="A47" s="24"/>
      <c r="B47" s="24"/>
      <c r="C47" s="24"/>
      <c r="D47" s="24"/>
      <c r="E47" s="24"/>
      <c r="F47" s="24"/>
      <c r="G47" s="24"/>
    </row>
    <row r="48" spans="1:7">
      <c r="A48" s="24"/>
      <c r="B48" s="24"/>
      <c r="C48" s="24"/>
      <c r="D48" s="24"/>
      <c r="E48" s="24"/>
      <c r="F48" s="24"/>
      <c r="G48" s="24"/>
    </row>
    <row r="49" spans="1:7">
      <c r="A49" s="24"/>
      <c r="B49" s="24"/>
      <c r="C49" s="24"/>
      <c r="D49" s="24"/>
      <c r="E49" s="24"/>
      <c r="F49" s="24"/>
      <c r="G49" s="24"/>
    </row>
    <row r="50" spans="1:7">
      <c r="A50" s="24"/>
      <c r="B50" s="24"/>
      <c r="C50" s="24"/>
      <c r="D50" s="24"/>
      <c r="E50" s="24"/>
      <c r="F50" s="24"/>
      <c r="G50" s="24"/>
    </row>
    <row r="51" spans="1:7">
      <c r="A51" s="24"/>
      <c r="B51" s="24"/>
      <c r="C51" s="24"/>
      <c r="D51" s="24"/>
      <c r="E51" s="24"/>
      <c r="F51" s="24"/>
      <c r="G51" s="24"/>
    </row>
    <row r="52" spans="1:7">
      <c r="A52" s="24"/>
      <c r="B52" s="24"/>
      <c r="C52" s="24"/>
      <c r="D52" s="24"/>
      <c r="E52" s="24"/>
      <c r="F52" s="24"/>
      <c r="G52" s="24"/>
    </row>
    <row r="53" spans="1:7">
      <c r="A53" s="24"/>
      <c r="B53" s="24"/>
      <c r="C53" s="24"/>
      <c r="D53" s="24"/>
      <c r="E53" s="24"/>
      <c r="F53" s="24"/>
      <c r="G53" s="24"/>
    </row>
    <row r="54" spans="1:7">
      <c r="A54" s="24"/>
      <c r="B54" s="24"/>
      <c r="C54" s="24"/>
      <c r="D54" s="24"/>
      <c r="E54" s="24"/>
      <c r="F54" s="24"/>
      <c r="G54" s="24"/>
    </row>
    <row r="55" spans="1:7">
      <c r="A55" s="24"/>
      <c r="B55" s="24"/>
      <c r="C55" s="24"/>
      <c r="D55" s="24"/>
      <c r="E55" s="24"/>
      <c r="F55" s="24"/>
      <c r="G55" s="24"/>
    </row>
    <row r="56" spans="1:7">
      <c r="A56" s="24"/>
      <c r="B56" s="24"/>
      <c r="C56" s="24"/>
      <c r="D56" s="24"/>
      <c r="E56" s="24"/>
      <c r="F56" s="24"/>
      <c r="G56" s="24"/>
    </row>
    <row r="57" spans="1:7">
      <c r="A57" s="24"/>
      <c r="B57" s="24"/>
      <c r="C57" s="24"/>
      <c r="D57" s="24"/>
      <c r="E57" s="24"/>
      <c r="F57" s="24"/>
      <c r="G57" s="24"/>
    </row>
    <row r="58" spans="1:7">
      <c r="A58" s="24"/>
      <c r="B58" s="24"/>
      <c r="C58" s="24"/>
      <c r="D58" s="24"/>
      <c r="E58" s="24"/>
      <c r="F58" s="24"/>
      <c r="G58" s="24"/>
    </row>
    <row r="59" spans="1:7">
      <c r="A59" s="24"/>
      <c r="B59" s="24"/>
      <c r="C59" s="24"/>
      <c r="D59" s="24"/>
      <c r="E59" s="24"/>
      <c r="F59" s="24"/>
      <c r="G59" s="24"/>
    </row>
    <row r="60" spans="1:7">
      <c r="A60" s="24"/>
      <c r="B60" s="24"/>
      <c r="C60" s="24"/>
      <c r="D60" s="24"/>
      <c r="E60" s="24"/>
      <c r="F60" s="24"/>
      <c r="G60" s="24"/>
    </row>
    <row r="61" spans="1:7">
      <c r="A61" s="24"/>
      <c r="B61" s="24"/>
      <c r="C61" s="24"/>
      <c r="D61" s="24"/>
      <c r="E61" s="24"/>
      <c r="F61" s="24"/>
      <c r="G61" s="24"/>
    </row>
    <row r="62" spans="1:7">
      <c r="A62" s="24"/>
      <c r="B62" s="24"/>
      <c r="C62" s="24"/>
      <c r="D62" s="24"/>
      <c r="E62" s="24"/>
      <c r="F62" s="24"/>
      <c r="G62" s="24"/>
    </row>
    <row r="63" spans="1:7">
      <c r="A63" s="24"/>
      <c r="B63" s="24"/>
      <c r="C63" s="24"/>
      <c r="D63" s="24"/>
      <c r="E63" s="24"/>
      <c r="F63" s="24"/>
      <c r="G63" s="24"/>
    </row>
    <row r="64" spans="1:7">
      <c r="A64" s="24"/>
      <c r="B64" s="24"/>
      <c r="C64" s="24"/>
      <c r="D64" s="24"/>
      <c r="E64" s="24"/>
      <c r="F64" s="24"/>
      <c r="G64" s="24"/>
    </row>
    <row r="65" spans="1:7">
      <c r="A65" s="24"/>
      <c r="B65" s="24"/>
      <c r="C65" s="24"/>
      <c r="D65" s="24"/>
      <c r="E65" s="24"/>
      <c r="F65" s="24"/>
      <c r="G65" s="24"/>
    </row>
    <row r="66" spans="1:7">
      <c r="A66" s="24"/>
      <c r="B66" s="24"/>
      <c r="C66" s="24"/>
      <c r="D66" s="24"/>
      <c r="E66" s="24"/>
      <c r="F66" s="24"/>
      <c r="G66" s="24"/>
    </row>
    <row r="67" spans="1:7">
      <c r="A67" s="24"/>
      <c r="B67" s="24"/>
      <c r="C67" s="24"/>
      <c r="D67" s="24"/>
      <c r="E67" s="24"/>
      <c r="F67" s="24"/>
      <c r="G67" s="24"/>
    </row>
    <row r="68" spans="1:7">
      <c r="A68" s="24"/>
      <c r="B68" s="24"/>
      <c r="C68" s="24"/>
      <c r="D68" s="24"/>
      <c r="E68" s="24"/>
      <c r="F68" s="24"/>
      <c r="G68" s="24"/>
    </row>
    <row r="69" spans="1:7">
      <c r="A69" s="24"/>
      <c r="B69" s="24"/>
      <c r="C69" s="24"/>
      <c r="D69" s="24"/>
      <c r="E69" s="24"/>
      <c r="F69" s="24"/>
      <c r="G69" s="24"/>
    </row>
    <row r="70" spans="1:7">
      <c r="A70" s="24"/>
      <c r="B70" s="24"/>
      <c r="C70" s="24"/>
      <c r="D70" s="24"/>
      <c r="E70" s="24"/>
      <c r="F70" s="24"/>
      <c r="G70" s="24"/>
    </row>
    <row r="71" spans="1:7">
      <c r="A71" s="24"/>
      <c r="B71" s="24"/>
      <c r="C71" s="24"/>
      <c r="D71" s="24"/>
      <c r="E71" s="24"/>
      <c r="F71" s="24"/>
      <c r="G71" s="24"/>
    </row>
    <row r="72" spans="1:7">
      <c r="A72" s="24"/>
      <c r="B72" s="24"/>
      <c r="C72" s="24"/>
      <c r="D72" s="24"/>
      <c r="E72" s="24"/>
      <c r="F72" s="24"/>
      <c r="G72" s="24"/>
    </row>
    <row r="73" spans="1:7">
      <c r="A73" s="24"/>
      <c r="B73" s="24"/>
      <c r="C73" s="24"/>
      <c r="D73" s="24"/>
      <c r="E73" s="24"/>
      <c r="F73" s="24"/>
      <c r="G73" s="24"/>
    </row>
    <row r="74" spans="1:7">
      <c r="A74" s="24"/>
      <c r="B74" s="24"/>
      <c r="C74" s="24"/>
      <c r="D74" s="24"/>
      <c r="E74" s="24"/>
      <c r="F74" s="24"/>
      <c r="G74" s="24"/>
    </row>
    <row r="75" spans="1:7">
      <c r="A75" s="24"/>
      <c r="B75" s="24"/>
      <c r="C75" s="24"/>
      <c r="D75" s="24"/>
      <c r="E75" s="24"/>
      <c r="F75" s="24"/>
      <c r="G75" s="24"/>
    </row>
    <row r="76" spans="1:7">
      <c r="A76" s="24"/>
      <c r="B76" s="24"/>
      <c r="C76" s="24"/>
      <c r="D76" s="24"/>
      <c r="E76" s="24"/>
      <c r="F76" s="24"/>
      <c r="G76" s="24"/>
    </row>
    <row r="77" spans="1:7">
      <c r="A77" s="24"/>
      <c r="B77" s="24"/>
      <c r="C77" s="24"/>
      <c r="D77" s="24"/>
      <c r="E77" s="24"/>
      <c r="F77" s="24"/>
      <c r="G77" s="24"/>
    </row>
    <row r="78" spans="1:7">
      <c r="A78" s="24"/>
      <c r="B78" s="24"/>
      <c r="C78" s="24"/>
      <c r="D78" s="24"/>
      <c r="E78" s="24"/>
      <c r="F78" s="24"/>
      <c r="G78" s="24"/>
    </row>
    <row r="79" spans="1:7">
      <c r="A79" s="24"/>
      <c r="B79" s="24"/>
      <c r="C79" s="24"/>
      <c r="D79" s="24"/>
      <c r="E79" s="24"/>
      <c r="F79" s="24"/>
      <c r="G79" s="24"/>
    </row>
    <row r="80" spans="1:7">
      <c r="A80" s="24"/>
      <c r="B80" s="24"/>
      <c r="C80" s="24"/>
      <c r="D80" s="24"/>
      <c r="E80" s="24"/>
      <c r="F80" s="24"/>
      <c r="G80" s="24"/>
    </row>
    <row r="81" spans="1:7">
      <c r="A81" s="24"/>
      <c r="B81" s="24"/>
      <c r="C81" s="24"/>
      <c r="D81" s="24"/>
      <c r="E81" s="24"/>
      <c r="F81" s="24"/>
      <c r="G81" s="24"/>
    </row>
    <row r="82" spans="1:7">
      <c r="A82" s="24"/>
      <c r="B82" s="24"/>
      <c r="C82" s="24"/>
      <c r="D82" s="24"/>
      <c r="E82" s="24"/>
      <c r="F82" s="24"/>
      <c r="G82" s="24"/>
    </row>
    <row r="83" spans="1:7">
      <c r="A83" s="24"/>
      <c r="B83" s="24"/>
      <c r="C83" s="24"/>
      <c r="D83" s="24"/>
      <c r="E83" s="24"/>
      <c r="F83" s="24"/>
      <c r="G83" s="24"/>
    </row>
    <row r="84" spans="1:7">
      <c r="A84" s="24"/>
      <c r="B84" s="24"/>
      <c r="C84" s="24"/>
      <c r="D84" s="24"/>
      <c r="E84" s="24"/>
      <c r="F84" s="24"/>
      <c r="G84" s="24"/>
    </row>
    <row r="85" spans="1:7">
      <c r="A85" s="24"/>
      <c r="B85" s="24"/>
      <c r="C85" s="24"/>
      <c r="D85" s="24"/>
      <c r="E85" s="24"/>
      <c r="F85" s="24"/>
      <c r="G85" s="24"/>
    </row>
    <row r="86" spans="1:7">
      <c r="A86" s="24"/>
      <c r="B86" s="24"/>
      <c r="C86" s="24"/>
      <c r="D86" s="24"/>
      <c r="E86" s="24"/>
      <c r="F86" s="24"/>
      <c r="G86" s="24"/>
    </row>
    <row r="87" spans="1:7">
      <c r="A87" s="24"/>
      <c r="B87" s="24"/>
      <c r="C87" s="24"/>
      <c r="D87" s="24"/>
      <c r="E87" s="24"/>
      <c r="F87" s="24"/>
      <c r="G87" s="24"/>
    </row>
    <row r="88" spans="1:7">
      <c r="A88" s="24"/>
      <c r="B88" s="24"/>
      <c r="C88" s="24"/>
      <c r="D88" s="24"/>
      <c r="E88" s="24"/>
      <c r="F88" s="24"/>
      <c r="G88" s="24"/>
    </row>
    <row r="89" spans="1:7">
      <c r="A89" s="24"/>
      <c r="B89" s="24"/>
      <c r="C89" s="24"/>
      <c r="D89" s="24"/>
      <c r="E89" s="24"/>
      <c r="F89" s="24"/>
      <c r="G89" s="24"/>
    </row>
    <row r="90" spans="1:7">
      <c r="A90" s="24"/>
      <c r="B90" s="24"/>
      <c r="C90" s="24"/>
      <c r="D90" s="24"/>
      <c r="E90" s="24"/>
      <c r="F90" s="24"/>
      <c r="G90" s="24"/>
    </row>
    <row r="91" spans="1:7">
      <c r="A91" s="24"/>
      <c r="B91" s="24"/>
      <c r="C91" s="24"/>
      <c r="D91" s="24"/>
      <c r="E91" s="24"/>
      <c r="F91" s="24"/>
      <c r="G91" s="24"/>
    </row>
    <row r="92" spans="1:7">
      <c r="A92" s="24"/>
      <c r="B92" s="24"/>
      <c r="C92" s="24"/>
      <c r="D92" s="24"/>
      <c r="E92" s="24"/>
      <c r="F92" s="24"/>
      <c r="G92" s="24"/>
    </row>
    <row r="93" spans="1:7">
      <c r="A93" s="24"/>
      <c r="B93" s="24"/>
      <c r="C93" s="24"/>
      <c r="D93" s="24"/>
      <c r="E93" s="24"/>
      <c r="F93" s="24"/>
      <c r="G93" s="24"/>
    </row>
    <row r="94" spans="1:7">
      <c r="A94" s="24"/>
      <c r="B94" s="24"/>
      <c r="C94" s="24"/>
      <c r="D94" s="24"/>
      <c r="E94" s="24"/>
      <c r="F94" s="24"/>
      <c r="G94" s="24"/>
    </row>
    <row r="95" spans="1:7">
      <c r="A95" s="24"/>
      <c r="B95" s="24"/>
      <c r="C95" s="24"/>
      <c r="D95" s="24"/>
      <c r="E95" s="24"/>
      <c r="F95" s="24"/>
      <c r="G95" s="24"/>
    </row>
    <row r="96" spans="1:7">
      <c r="A96" s="24"/>
      <c r="B96" s="24"/>
      <c r="C96" s="24"/>
      <c r="D96" s="24"/>
      <c r="E96" s="24"/>
      <c r="F96" s="24"/>
      <c r="G96" s="24"/>
    </row>
    <row r="97" spans="1:7">
      <c r="A97" s="24"/>
      <c r="B97" s="24"/>
      <c r="C97" s="24"/>
      <c r="D97" s="24"/>
      <c r="E97" s="24"/>
      <c r="F97" s="24"/>
      <c r="G97" s="24"/>
    </row>
    <row r="98" spans="1:7">
      <c r="A98" s="24"/>
      <c r="B98" s="24"/>
      <c r="C98" s="24"/>
      <c r="D98" s="24"/>
      <c r="E98" s="24"/>
      <c r="F98" s="24"/>
      <c r="G98" s="24"/>
    </row>
    <row r="99" spans="1:7">
      <c r="A99" s="24"/>
      <c r="B99" s="24"/>
      <c r="C99" s="24"/>
      <c r="D99" s="24"/>
      <c r="E99" s="24"/>
      <c r="F99" s="24"/>
      <c r="G99" s="24"/>
    </row>
    <row r="100" spans="1:7">
      <c r="A100" s="24"/>
      <c r="B100" s="24"/>
      <c r="C100" s="24"/>
      <c r="D100" s="24"/>
      <c r="E100" s="24"/>
      <c r="F100" s="24"/>
      <c r="G100" s="24"/>
    </row>
    <row r="101" spans="1:7">
      <c r="A101" s="24"/>
      <c r="B101" s="24"/>
      <c r="C101" s="24"/>
      <c r="D101" s="24"/>
      <c r="E101" s="24"/>
      <c r="F101" s="24"/>
      <c r="G101" s="24"/>
    </row>
    <row r="102" spans="1:7">
      <c r="A102" s="24"/>
      <c r="B102" s="24"/>
      <c r="C102" s="24"/>
      <c r="D102" s="24"/>
      <c r="E102" s="24"/>
      <c r="F102" s="24"/>
      <c r="G102" s="24"/>
    </row>
    <row r="103" spans="1:7">
      <c r="A103" s="24"/>
      <c r="B103" s="24"/>
      <c r="C103" s="24"/>
      <c r="D103" s="24"/>
      <c r="E103" s="24"/>
      <c r="F103" s="24"/>
      <c r="G103" s="24"/>
    </row>
    <row r="104" spans="1:7">
      <c r="A104" s="24"/>
      <c r="B104" s="24"/>
      <c r="C104" s="24"/>
      <c r="D104" s="24"/>
      <c r="E104" s="24"/>
      <c r="F104" s="24"/>
      <c r="G104" s="24"/>
    </row>
    <row r="105" spans="1:7">
      <c r="A105" s="24"/>
      <c r="B105" s="24"/>
      <c r="C105" s="24"/>
      <c r="D105" s="24"/>
      <c r="E105" s="24"/>
      <c r="F105" s="24"/>
      <c r="G105" s="24"/>
    </row>
    <row r="106" spans="1:7">
      <c r="A106" s="24"/>
      <c r="B106" s="24"/>
      <c r="C106" s="24"/>
      <c r="D106" s="24"/>
      <c r="E106" s="24"/>
      <c r="F106" s="24"/>
      <c r="G106" s="24"/>
    </row>
    <row r="107" spans="1:7">
      <c r="A107" s="24"/>
      <c r="B107" s="24"/>
      <c r="C107" s="24"/>
      <c r="D107" s="24"/>
      <c r="E107" s="24"/>
      <c r="F107" s="24"/>
      <c r="G107" s="24"/>
    </row>
    <row r="108" spans="1:7">
      <c r="A108" s="24"/>
      <c r="B108" s="24"/>
      <c r="C108" s="24"/>
      <c r="D108" s="24"/>
      <c r="E108" s="24"/>
      <c r="F108" s="24"/>
      <c r="G108" s="24"/>
    </row>
    <row r="109" spans="1:7">
      <c r="A109" s="24"/>
      <c r="B109" s="24"/>
      <c r="C109" s="24"/>
      <c r="D109" s="24"/>
      <c r="E109" s="24"/>
      <c r="F109" s="24"/>
      <c r="G109" s="24"/>
    </row>
    <row r="110" spans="1:7">
      <c r="A110" s="24"/>
      <c r="B110" s="24"/>
      <c r="C110" s="24"/>
      <c r="D110" s="24"/>
      <c r="E110" s="24"/>
      <c r="F110" s="24"/>
      <c r="G110" s="24"/>
    </row>
    <row r="111" spans="1:7">
      <c r="A111" s="24"/>
      <c r="B111" s="24"/>
      <c r="C111" s="24"/>
      <c r="D111" s="24"/>
      <c r="E111" s="24"/>
      <c r="F111" s="24"/>
      <c r="G111" s="24"/>
    </row>
    <row r="112" spans="1:7">
      <c r="A112" s="24"/>
      <c r="B112" s="24"/>
      <c r="C112" s="24"/>
      <c r="D112" s="24"/>
      <c r="E112" s="24"/>
      <c r="F112" s="24"/>
      <c r="G112" s="24"/>
    </row>
    <row r="113" spans="1:7">
      <c r="A113" s="24"/>
      <c r="B113" s="24"/>
      <c r="C113" s="24"/>
      <c r="D113" s="24"/>
      <c r="E113" s="24"/>
      <c r="F113" s="24"/>
      <c r="G113" s="24"/>
    </row>
    <row r="114" spans="1:7">
      <c r="A114" s="24"/>
      <c r="B114" s="24"/>
      <c r="C114" s="24"/>
      <c r="D114" s="24"/>
      <c r="E114" s="24"/>
      <c r="F114" s="24"/>
      <c r="G114" s="24"/>
    </row>
    <row r="115" spans="1:7">
      <c r="A115" s="24"/>
      <c r="B115" s="24"/>
      <c r="C115" s="24"/>
      <c r="D115" s="24"/>
      <c r="E115" s="24"/>
      <c r="F115" s="24"/>
      <c r="G115" s="24"/>
    </row>
    <row r="116" spans="1:7">
      <c r="A116" s="24"/>
      <c r="B116" s="24"/>
      <c r="C116" s="24"/>
      <c r="D116" s="24"/>
      <c r="E116" s="24"/>
      <c r="F116" s="24"/>
      <c r="G116" s="24"/>
    </row>
    <row r="117" spans="1:7">
      <c r="A117" s="24"/>
      <c r="B117" s="24"/>
      <c r="C117" s="24"/>
      <c r="D117" s="24"/>
      <c r="E117" s="24"/>
      <c r="F117" s="24"/>
      <c r="G117" s="24"/>
    </row>
    <row r="118" spans="1:7">
      <c r="A118" s="24"/>
      <c r="B118" s="24"/>
      <c r="C118" s="24"/>
      <c r="D118" s="24"/>
      <c r="E118" s="24"/>
      <c r="F118" s="24"/>
      <c r="G118" s="24"/>
    </row>
    <row r="119" spans="1:7">
      <c r="A119" s="24"/>
      <c r="B119" s="24"/>
      <c r="C119" s="24"/>
      <c r="D119" s="24"/>
      <c r="E119" s="24"/>
      <c r="F119" s="24"/>
      <c r="G119" s="24"/>
    </row>
    <row r="120" spans="1:7">
      <c r="A120" s="24"/>
      <c r="B120" s="24"/>
      <c r="C120" s="24"/>
      <c r="D120" s="24"/>
      <c r="E120" s="24"/>
      <c r="F120" s="24"/>
      <c r="G120" s="24"/>
    </row>
    <row r="121" spans="1:7">
      <c r="A121" s="24"/>
      <c r="B121" s="24"/>
      <c r="C121" s="24"/>
      <c r="D121" s="24"/>
      <c r="E121" s="24"/>
      <c r="F121" s="24"/>
      <c r="G121" s="24"/>
    </row>
    <row r="122" spans="1:7">
      <c r="A122" s="24"/>
      <c r="B122" s="24"/>
      <c r="C122" s="24"/>
      <c r="D122" s="24"/>
      <c r="E122" s="24"/>
      <c r="F122" s="24"/>
      <c r="G122" s="24"/>
    </row>
    <row r="123" spans="1:7">
      <c r="A123" s="24"/>
      <c r="B123" s="24"/>
      <c r="C123" s="24"/>
      <c r="D123" s="24"/>
      <c r="E123" s="24"/>
      <c r="F123" s="24"/>
      <c r="G123" s="24"/>
    </row>
    <row r="124" spans="1:7">
      <c r="A124" s="24"/>
      <c r="B124" s="24"/>
      <c r="C124" s="24"/>
      <c r="D124" s="24"/>
      <c r="E124" s="24"/>
      <c r="F124" s="24"/>
      <c r="G124" s="24"/>
    </row>
    <row r="125" spans="1:7">
      <c r="A125" s="24"/>
      <c r="B125" s="24"/>
      <c r="C125" s="24"/>
      <c r="D125" s="24"/>
      <c r="E125" s="24"/>
      <c r="F125" s="24"/>
      <c r="G125" s="24"/>
    </row>
    <row r="126" spans="1:7">
      <c r="A126" s="24"/>
      <c r="B126" s="24"/>
      <c r="C126" s="24"/>
      <c r="D126" s="24"/>
      <c r="E126" s="24"/>
      <c r="F126" s="24"/>
      <c r="G126" s="24"/>
    </row>
    <row r="127" spans="1:7">
      <c r="A127" s="24"/>
      <c r="B127" s="24"/>
      <c r="C127" s="24"/>
      <c r="D127" s="24"/>
      <c r="E127" s="24"/>
      <c r="F127" s="24"/>
      <c r="G127" s="24"/>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137"/>
  <sheetViews>
    <sheetView topLeftCell="A114" zoomScale="125" zoomScaleNormal="125" zoomScalePageLayoutView="125" workbookViewId="0">
      <selection activeCell="E157" sqref="E157"/>
    </sheetView>
  </sheetViews>
  <sheetFormatPr defaultColWidth="10.875" defaultRowHeight="15"/>
  <cols>
    <col min="1" max="1" width="20.125" style="5" customWidth="1"/>
    <col min="2" max="3" width="10.875" style="5"/>
    <col min="4" max="4" width="11" style="5" customWidth="1"/>
    <col min="5" max="5" width="39.875" style="5" customWidth="1"/>
    <col min="6" max="6" width="14.125" style="5" customWidth="1"/>
    <col min="7" max="16384" width="10.875" style="5"/>
  </cols>
  <sheetData>
    <row r="1" spans="1:6">
      <c r="A1" s="4" t="s">
        <v>1613</v>
      </c>
    </row>
    <row r="3" spans="1:6">
      <c r="A3" s="4" t="s">
        <v>1614</v>
      </c>
      <c r="B3" s="9" t="s">
        <v>1615</v>
      </c>
      <c r="C3" s="4"/>
      <c r="D3" s="4"/>
      <c r="E3" s="4"/>
      <c r="F3" s="4"/>
    </row>
    <row r="4" spans="1:6">
      <c r="A4" s="10">
        <v>25</v>
      </c>
      <c r="B4" s="10">
        <v>392</v>
      </c>
      <c r="C4" s="9">
        <f>SUM(A4+B4)</f>
        <v>417</v>
      </c>
    </row>
    <row r="5" spans="1:6">
      <c r="A5" s="5">
        <v>30</v>
      </c>
      <c r="B5" s="5">
        <v>83</v>
      </c>
      <c r="C5" s="5">
        <v>291</v>
      </c>
      <c r="D5" s="5">
        <v>392</v>
      </c>
      <c r="E5" s="11">
        <f>SUM(A5:D5)</f>
        <v>796</v>
      </c>
    </row>
    <row r="7" spans="1:6">
      <c r="A7" s="4" t="s">
        <v>1616</v>
      </c>
      <c r="B7" s="4" t="s">
        <v>1617</v>
      </c>
    </row>
    <row r="8" spans="1:6">
      <c r="A8" s="10">
        <v>390</v>
      </c>
      <c r="B8" s="10">
        <v>302</v>
      </c>
      <c r="C8" s="11">
        <f>A8-B8</f>
        <v>88</v>
      </c>
    </row>
    <row r="10" spans="1:6">
      <c r="A10" s="4" t="s">
        <v>1618</v>
      </c>
      <c r="B10" s="4" t="s">
        <v>1619</v>
      </c>
    </row>
    <row r="11" spans="1:6">
      <c r="A11" s="5">
        <v>20</v>
      </c>
      <c r="B11" s="5">
        <v>102</v>
      </c>
      <c r="C11" s="11">
        <f>A11*B11</f>
        <v>2040</v>
      </c>
    </row>
    <row r="12" spans="1:6">
      <c r="A12" s="5">
        <v>293</v>
      </c>
      <c r="B12" s="5">
        <v>10</v>
      </c>
      <c r="C12" s="5">
        <v>38</v>
      </c>
      <c r="D12" s="11">
        <f>A12*B12*C12</f>
        <v>111340</v>
      </c>
    </row>
    <row r="14" spans="1:6">
      <c r="A14" s="4" t="s">
        <v>1620</v>
      </c>
      <c r="B14" s="4" t="s">
        <v>1621</v>
      </c>
    </row>
    <row r="15" spans="1:6">
      <c r="A15" s="5">
        <v>2012</v>
      </c>
      <c r="B15" s="5">
        <v>30</v>
      </c>
      <c r="C15" s="11">
        <f>A15/B15</f>
        <v>67.066666666666663</v>
      </c>
    </row>
    <row r="17" spans="1:9">
      <c r="A17" s="4" t="s">
        <v>1622</v>
      </c>
      <c r="C17" s="4" t="s">
        <v>1623</v>
      </c>
    </row>
    <row r="18" spans="1:9">
      <c r="A18" s="5">
        <v>302</v>
      </c>
      <c r="B18" s="5">
        <v>23</v>
      </c>
      <c r="C18" s="5">
        <v>8</v>
      </c>
      <c r="D18" s="5">
        <v>391</v>
      </c>
      <c r="E18" s="5">
        <v>10</v>
      </c>
      <c r="F18" s="5">
        <v>3920</v>
      </c>
      <c r="G18" s="5">
        <v>4</v>
      </c>
      <c r="H18" s="11">
        <f>SUM(A18:C18)-D18*E18/F18</f>
        <v>332.00255102040819</v>
      </c>
      <c r="I18" s="9"/>
    </row>
    <row r="20" spans="1:9">
      <c r="A20" s="4" t="s">
        <v>1624</v>
      </c>
      <c r="B20" s="4" t="s">
        <v>1625</v>
      </c>
    </row>
    <row r="21" spans="1:9">
      <c r="A21" s="5">
        <v>102</v>
      </c>
      <c r="B21" s="5">
        <v>1567</v>
      </c>
      <c r="C21" s="11">
        <f>A21/B21*100</f>
        <v>6.5092533503509893</v>
      </c>
      <c r="F21" s="12"/>
    </row>
    <row r="23" spans="1:9">
      <c r="A23" s="4" t="s">
        <v>1626</v>
      </c>
      <c r="B23" s="4" t="s">
        <v>1621</v>
      </c>
    </row>
    <row r="24" spans="1:9">
      <c r="A24" s="5">
        <v>23</v>
      </c>
      <c r="B24" s="5">
        <v>100</v>
      </c>
      <c r="C24" s="11">
        <f>A24/B24</f>
        <v>0.23</v>
      </c>
    </row>
    <row r="26" spans="1:9">
      <c r="A26" s="4" t="s">
        <v>1627</v>
      </c>
      <c r="B26" s="4" t="s">
        <v>1628</v>
      </c>
      <c r="E26" s="13" t="s">
        <v>1629</v>
      </c>
    </row>
    <row r="27" spans="1:9">
      <c r="A27" s="5">
        <v>29393</v>
      </c>
      <c r="B27" s="5">
        <v>1000</v>
      </c>
      <c r="C27" s="11">
        <f>(A27-B27)/B27</f>
        <v>28.393000000000001</v>
      </c>
    </row>
    <row r="29" spans="1:9">
      <c r="A29" s="4" t="s">
        <v>1630</v>
      </c>
      <c r="B29" s="4" t="s">
        <v>1631</v>
      </c>
    </row>
    <row r="30" spans="1:9">
      <c r="A30" s="5">
        <v>2923.4939989999998</v>
      </c>
      <c r="B30" s="11">
        <f>ROUND(A30,2)</f>
        <v>2923.49</v>
      </c>
    </row>
    <row r="32" spans="1:9" ht="15.95">
      <c r="A32" s="6" t="s">
        <v>1632</v>
      </c>
      <c r="B32" s="4" t="s">
        <v>1633</v>
      </c>
      <c r="F32" s="14"/>
    </row>
    <row r="33" spans="1:6">
      <c r="A33" s="5">
        <v>203</v>
      </c>
      <c r="B33" s="5">
        <v>493</v>
      </c>
      <c r="C33" s="5">
        <v>20</v>
      </c>
      <c r="D33" s="5">
        <v>1200</v>
      </c>
      <c r="E33" s="11">
        <f>AVERAGE(A33:D33)</f>
        <v>479</v>
      </c>
      <c r="F33" s="15"/>
    </row>
    <row r="34" spans="1:6">
      <c r="F34" s="14"/>
    </row>
    <row r="35" spans="1:6">
      <c r="A35" s="4" t="s">
        <v>1634</v>
      </c>
      <c r="B35" s="4" t="s">
        <v>1635</v>
      </c>
      <c r="F35" s="4"/>
    </row>
    <row r="36" spans="1:6">
      <c r="A36" s="5">
        <v>203</v>
      </c>
      <c r="B36" s="5">
        <v>493</v>
      </c>
      <c r="C36" s="5">
        <v>20</v>
      </c>
      <c r="D36" s="5">
        <v>1200</v>
      </c>
      <c r="E36" s="11">
        <f>MEDIAN(A36:D36)</f>
        <v>348</v>
      </c>
    </row>
    <row r="38" spans="1:6">
      <c r="A38" s="4" t="s">
        <v>1636</v>
      </c>
      <c r="B38" s="4" t="s">
        <v>1637</v>
      </c>
      <c r="E38" s="4" t="s">
        <v>1638</v>
      </c>
    </row>
    <row r="39" spans="1:6">
      <c r="A39" s="5">
        <v>203</v>
      </c>
      <c r="B39" s="5">
        <v>493</v>
      </c>
      <c r="C39" s="5">
        <v>20</v>
      </c>
      <c r="D39" s="5">
        <v>1200</v>
      </c>
      <c r="E39" s="11" t="e">
        <f>MODE(A39:D39)</f>
        <v>#N/A</v>
      </c>
    </row>
    <row r="41" spans="1:6">
      <c r="A41" s="4" t="s">
        <v>1636</v>
      </c>
      <c r="B41" s="4" t="s">
        <v>1637</v>
      </c>
      <c r="E41" s="4" t="s">
        <v>1639</v>
      </c>
    </row>
    <row r="42" spans="1:6">
      <c r="A42" s="5">
        <v>203</v>
      </c>
      <c r="B42" s="5">
        <v>493</v>
      </c>
      <c r="C42" s="5">
        <v>20</v>
      </c>
      <c r="D42" s="5">
        <v>1200</v>
      </c>
      <c r="E42" s="5">
        <v>493</v>
      </c>
      <c r="F42" s="11">
        <f>MODE(A42:E42)</f>
        <v>493</v>
      </c>
    </row>
    <row r="44" spans="1:6">
      <c r="A44" s="4" t="s">
        <v>1640</v>
      </c>
      <c r="B44" s="4" t="s">
        <v>1641</v>
      </c>
    </row>
    <row r="45" spans="1:6">
      <c r="A45" s="5">
        <v>203</v>
      </c>
      <c r="B45" s="5">
        <v>493</v>
      </c>
      <c r="C45" s="5">
        <v>20</v>
      </c>
      <c r="D45" s="5">
        <v>1200</v>
      </c>
      <c r="E45" s="11">
        <f>MAX(A45:D45)</f>
        <v>1200</v>
      </c>
    </row>
    <row r="47" spans="1:6">
      <c r="A47" s="4" t="s">
        <v>1642</v>
      </c>
      <c r="B47" s="9" t="s">
        <v>1643</v>
      </c>
    </row>
    <row r="48" spans="1:6">
      <c r="A48" s="5">
        <v>203</v>
      </c>
      <c r="B48" s="5">
        <v>493</v>
      </c>
      <c r="C48" s="5">
        <v>20</v>
      </c>
      <c r="D48" s="5">
        <v>1200</v>
      </c>
      <c r="E48" s="11">
        <f>MIN(A48:D48)</f>
        <v>20</v>
      </c>
    </row>
    <row r="50" spans="1:5">
      <c r="A50" s="4" t="s">
        <v>1644</v>
      </c>
      <c r="B50" s="9" t="s">
        <v>1645</v>
      </c>
    </row>
    <row r="51" spans="1:5">
      <c r="A51" s="5">
        <v>203</v>
      </c>
      <c r="B51" s="5">
        <v>493</v>
      </c>
      <c r="C51" s="5">
        <v>20</v>
      </c>
      <c r="D51" s="5">
        <v>1200</v>
      </c>
      <c r="E51" s="16">
        <f>SMALL(A51:D51,2)</f>
        <v>203</v>
      </c>
    </row>
    <row r="53" spans="1:5">
      <c r="A53" s="4" t="s">
        <v>1646</v>
      </c>
      <c r="B53" s="9" t="s">
        <v>1647</v>
      </c>
    </row>
    <row r="54" spans="1:5">
      <c r="A54" s="5">
        <v>203</v>
      </c>
      <c r="B54" s="5">
        <v>493</v>
      </c>
      <c r="C54" s="5">
        <v>20</v>
      </c>
      <c r="D54" s="5">
        <v>1200</v>
      </c>
      <c r="E54" s="11">
        <f>LARGE(A54:D54,2)</f>
        <v>493</v>
      </c>
    </row>
    <row r="57" spans="1:5">
      <c r="A57" s="4" t="s">
        <v>1648</v>
      </c>
      <c r="B57" s="4" t="s">
        <v>1649</v>
      </c>
    </row>
    <row r="58" spans="1:5">
      <c r="A58" s="5">
        <v>29</v>
      </c>
      <c r="B58" s="5">
        <v>11</v>
      </c>
      <c r="C58" s="5" t="s">
        <v>1650</v>
      </c>
      <c r="D58" s="5">
        <v>393</v>
      </c>
      <c r="E58" s="11">
        <f>COUNT(A58:D58)</f>
        <v>3</v>
      </c>
    </row>
    <row r="60" spans="1:5">
      <c r="A60" s="4" t="s">
        <v>1651</v>
      </c>
      <c r="B60" s="4" t="s">
        <v>1652</v>
      </c>
    </row>
    <row r="61" spans="1:5">
      <c r="B61" s="5">
        <v>20</v>
      </c>
      <c r="C61" s="5">
        <v>1</v>
      </c>
      <c r="D61" s="5">
        <v>34</v>
      </c>
      <c r="E61" s="11">
        <f>COUNTBLANK(A61:D61)</f>
        <v>1</v>
      </c>
    </row>
    <row r="63" spans="1:5">
      <c r="A63" s="4" t="s">
        <v>1653</v>
      </c>
      <c r="B63" s="4" t="s">
        <v>1654</v>
      </c>
    </row>
    <row r="64" spans="1:5">
      <c r="A64" s="5" t="s">
        <v>1655</v>
      </c>
      <c r="C64" s="5">
        <v>22</v>
      </c>
      <c r="D64" s="5">
        <v>83</v>
      </c>
      <c r="E64" s="11">
        <f>COUNTA(A64:D64)</f>
        <v>3</v>
      </c>
    </row>
    <row r="66" spans="1:7">
      <c r="A66" s="4" t="s">
        <v>1656</v>
      </c>
      <c r="B66" s="4" t="s">
        <v>1657</v>
      </c>
    </row>
    <row r="67" spans="1:7">
      <c r="A67" s="5" t="s">
        <v>1658</v>
      </c>
      <c r="B67" s="11">
        <f>LEN(A67)</f>
        <v>10</v>
      </c>
    </row>
    <row r="68" spans="1:7">
      <c r="A68" s="5" t="s">
        <v>1659</v>
      </c>
      <c r="B68" s="11">
        <f>LEN(A68)</f>
        <v>10</v>
      </c>
    </row>
    <row r="70" spans="1:7">
      <c r="A70" s="4" t="s">
        <v>1660</v>
      </c>
      <c r="B70" s="14" t="s">
        <v>1661</v>
      </c>
    </row>
    <row r="71" spans="1:7">
      <c r="A71" s="5" t="s">
        <v>1662</v>
      </c>
      <c r="B71" s="11" t="str">
        <f>TRIM(A71)</f>
        <v>John Doe</v>
      </c>
    </row>
    <row r="72" spans="1:7">
      <c r="A72" s="5" t="s">
        <v>1663</v>
      </c>
      <c r="B72" s="11" t="str">
        <f>TRIM(A72)</f>
        <v>John Doe</v>
      </c>
    </row>
    <row r="73" spans="1:7">
      <c r="B73" s="4"/>
    </row>
    <row r="74" spans="1:7">
      <c r="A74" s="4" t="s">
        <v>1664</v>
      </c>
      <c r="B74" s="4" t="s">
        <v>1665</v>
      </c>
    </row>
    <row r="75" spans="1:7" ht="48.95">
      <c r="A75" s="60" t="s">
        <v>1666</v>
      </c>
      <c r="B75" s="13" t="str">
        <f>CLEAN(A75)</f>
        <v xml:space="preserve">John Doe                                     went                     Far                                                home    </v>
      </c>
      <c r="C75" s="13"/>
      <c r="D75" s="13"/>
      <c r="E75" s="59"/>
      <c r="F75" s="57"/>
      <c r="G75" s="57"/>
    </row>
    <row r="76" spans="1:7" ht="18.95" customHeight="1">
      <c r="A76" s="1" t="s">
        <v>1667</v>
      </c>
      <c r="B76" s="4" t="s">
        <v>1668</v>
      </c>
      <c r="E76" s="58"/>
      <c r="F76"/>
      <c r="G76"/>
    </row>
    <row r="77" spans="1:7" ht="72" customHeight="1">
      <c r="A77" s="60" t="s">
        <v>1666</v>
      </c>
      <c r="B77" s="13" t="str">
        <f>CLEAN(TRIM(A77))</f>
        <v>John Doe went Far home</v>
      </c>
      <c r="C77" s="13"/>
      <c r="E77" s="58"/>
      <c r="F77"/>
      <c r="G77"/>
    </row>
    <row r="78" spans="1:7" customFormat="1" ht="15.95"/>
    <row r="79" spans="1:7" customFormat="1" ht="15.95">
      <c r="A79" s="4" t="s">
        <v>1669</v>
      </c>
      <c r="B79" s="4" t="s">
        <v>1670</v>
      </c>
    </row>
    <row r="80" spans="1:7" customFormat="1" ht="15.95">
      <c r="A80" s="5" t="s">
        <v>1671</v>
      </c>
      <c r="B80" s="5"/>
      <c r="C80" s="36" t="str">
        <f>SUBSTITUTE(A80,","," ")</f>
        <v>219  W 40 St  floor 3  New York  NY</v>
      </c>
      <c r="D80" s="36"/>
      <c r="E80" s="36"/>
    </row>
    <row r="81" spans="1:5" customFormat="1" ht="15.95">
      <c r="A81" s="5"/>
      <c r="B81" s="5"/>
    </row>
    <row r="82" spans="1:5" customFormat="1" ht="15.95">
      <c r="A82" s="4" t="s">
        <v>1672</v>
      </c>
      <c r="B82" s="4" t="s">
        <v>1673</v>
      </c>
    </row>
    <row r="83" spans="1:5" customFormat="1" ht="15.95">
      <c r="A83" s="5" t="s">
        <v>1674</v>
      </c>
      <c r="B83" s="5"/>
      <c r="C83" s="36" t="str">
        <f>SUBSTITUTE(A83,CHAR(34),"")</f>
        <v>219, W 40 St, floor 3, New York, NY</v>
      </c>
      <c r="D83" s="36"/>
      <c r="E83" s="36"/>
    </row>
    <row r="84" spans="1:5" customFormat="1" ht="15.95">
      <c r="A84" s="5"/>
      <c r="B84" s="5"/>
    </row>
    <row r="85" spans="1:5" customFormat="1" ht="15.95">
      <c r="A85" s="4" t="s">
        <v>1675</v>
      </c>
      <c r="B85" s="4" t="s">
        <v>1676</v>
      </c>
      <c r="C85" s="1"/>
      <c r="D85" s="1"/>
    </row>
    <row r="86" spans="1:5" customFormat="1" ht="15.95">
      <c r="A86" s="5">
        <v>64</v>
      </c>
      <c r="B86" s="11" t="str">
        <f>CHAR(64)</f>
        <v>@</v>
      </c>
      <c r="C86" s="35" t="str">
        <f>CHAR(A86)</f>
        <v>@</v>
      </c>
    </row>
    <row r="87" spans="1:5" customFormat="1" ht="15.95">
      <c r="A87" s="5"/>
      <c r="B87" s="5"/>
    </row>
    <row r="88" spans="1:5" s="1" customFormat="1" ht="15.95">
      <c r="A88" s="4" t="s">
        <v>1677</v>
      </c>
      <c r="B88" s="4" t="s">
        <v>1678</v>
      </c>
    </row>
    <row r="89" spans="1:5" customFormat="1" ht="15.95">
      <c r="A89" s="5" t="s">
        <v>1679</v>
      </c>
      <c r="B89" s="13">
        <f>CODE("@")</f>
        <v>64</v>
      </c>
      <c r="C89" s="36">
        <f>CODE(A89)</f>
        <v>64</v>
      </c>
    </row>
    <row r="90" spans="1:5" ht="17.100000000000001" customHeight="1">
      <c r="A90" s="61"/>
    </row>
    <row r="91" spans="1:5">
      <c r="A91" s="4" t="s">
        <v>1680</v>
      </c>
      <c r="B91" s="4" t="s">
        <v>1681</v>
      </c>
    </row>
    <row r="92" spans="1:5">
      <c r="A92" s="5" t="s">
        <v>1682</v>
      </c>
      <c r="B92" s="5" t="s">
        <v>1682</v>
      </c>
      <c r="C92" s="11" t="b">
        <f>EXACT(A92,B92)</f>
        <v>1</v>
      </c>
    </row>
    <row r="93" spans="1:5">
      <c r="A93" s="5" t="s">
        <v>1683</v>
      </c>
      <c r="B93" s="5" t="s">
        <v>1682</v>
      </c>
      <c r="C93" s="11" t="b">
        <f>EXACT(A93,B93)</f>
        <v>0</v>
      </c>
    </row>
    <row r="94" spans="1:5">
      <c r="A94" s="5" t="s">
        <v>1684</v>
      </c>
      <c r="B94" s="5" t="s">
        <v>1685</v>
      </c>
      <c r="C94" s="11" t="b">
        <f>EXACT(A94,B94)</f>
        <v>0</v>
      </c>
    </row>
    <row r="97" spans="1:12">
      <c r="A97" s="4" t="s">
        <v>1686</v>
      </c>
      <c r="B97" s="4"/>
    </row>
    <row r="98" spans="1:12">
      <c r="A98" s="4"/>
      <c r="B98" s="4"/>
    </row>
    <row r="99" spans="1:12">
      <c r="A99" s="5">
        <v>1500</v>
      </c>
      <c r="B99" s="16" t="str">
        <f>IF(A99&gt;1000, "High")</f>
        <v>High</v>
      </c>
      <c r="C99" s="4" t="s">
        <v>1687</v>
      </c>
    </row>
    <row r="100" spans="1:12">
      <c r="A100" s="5">
        <v>190</v>
      </c>
      <c r="B100" s="16" t="str">
        <f>IF(A100&lt;500, "Low")</f>
        <v>Low</v>
      </c>
    </row>
    <row r="101" spans="1:12">
      <c r="A101" s="4"/>
    </row>
    <row r="103" spans="1:12">
      <c r="A103" s="9" t="s">
        <v>1688</v>
      </c>
      <c r="B103" s="9"/>
      <c r="C103" s="9"/>
      <c r="D103" s="10"/>
      <c r="E103" s="10"/>
      <c r="F103" s="10"/>
    </row>
    <row r="104" spans="1:12">
      <c r="A104" s="10"/>
      <c r="B104" s="10"/>
      <c r="C104" s="10"/>
      <c r="D104" s="10"/>
      <c r="E104" s="10"/>
      <c r="F104" s="10"/>
      <c r="L104" s="4"/>
    </row>
    <row r="105" spans="1:12">
      <c r="A105" s="9" t="s">
        <v>1689</v>
      </c>
      <c r="B105" s="9" t="s">
        <v>1690</v>
      </c>
      <c r="C105" s="9" t="s">
        <v>1691</v>
      </c>
      <c r="D105" s="9" t="s">
        <v>1692</v>
      </c>
      <c r="E105" s="9" t="s">
        <v>1693</v>
      </c>
    </row>
    <row r="106" spans="1:12">
      <c r="A106" s="10">
        <v>2015</v>
      </c>
      <c r="B106" s="10">
        <v>3</v>
      </c>
      <c r="C106" s="10">
        <v>29</v>
      </c>
      <c r="D106" s="17">
        <f>DATE(B106,C106,A106)</f>
        <v>3962</v>
      </c>
      <c r="E106" s="10"/>
    </row>
    <row r="107" spans="1:12">
      <c r="A107" s="10">
        <v>2000</v>
      </c>
      <c r="B107" s="10">
        <v>1</v>
      </c>
      <c r="C107" s="10">
        <v>30</v>
      </c>
      <c r="D107" s="17">
        <f t="shared" ref="D107:D109" si="0">DATE(B107,C107,A107)</f>
        <v>3247</v>
      </c>
      <c r="E107" s="10"/>
    </row>
    <row r="108" spans="1:12">
      <c r="A108" s="10">
        <v>1999</v>
      </c>
      <c r="B108" s="10">
        <v>9</v>
      </c>
      <c r="C108" s="10">
        <v>2</v>
      </c>
      <c r="D108" s="17">
        <f t="shared" si="0"/>
        <v>5318</v>
      </c>
      <c r="E108" s="10"/>
    </row>
    <row r="109" spans="1:12">
      <c r="A109" s="10">
        <v>2016</v>
      </c>
      <c r="B109" s="10">
        <v>12</v>
      </c>
      <c r="C109" s="10">
        <v>9</v>
      </c>
      <c r="D109" s="17">
        <f t="shared" si="0"/>
        <v>6643</v>
      </c>
      <c r="E109" s="10"/>
    </row>
    <row r="110" spans="1:12">
      <c r="A110" s="10"/>
      <c r="B110" s="10"/>
      <c r="C110" s="10"/>
      <c r="D110" s="10"/>
      <c r="E110" s="10"/>
    </row>
    <row r="111" spans="1:12">
      <c r="A111" s="9" t="s">
        <v>1584</v>
      </c>
      <c r="B111" s="9" t="s">
        <v>1690</v>
      </c>
      <c r="C111" s="9" t="s">
        <v>1691</v>
      </c>
      <c r="D111" s="9" t="s">
        <v>1689</v>
      </c>
      <c r="E111" s="9" t="s">
        <v>1694</v>
      </c>
    </row>
    <row r="112" spans="1:12">
      <c r="A112" s="18">
        <v>42083</v>
      </c>
      <c r="B112" s="19" t="str">
        <f>TEXT(A112,"mmmm")</f>
        <v>March</v>
      </c>
      <c r="C112" s="19" t="str">
        <f>TEXT(A112,"dddd")</f>
        <v>Friday</v>
      </c>
      <c r="D112" s="20" t="str">
        <f>TEXT(A112,"yyyy")</f>
        <v>2015</v>
      </c>
      <c r="E112" s="9" t="s">
        <v>1695</v>
      </c>
    </row>
    <row r="113" spans="1:7">
      <c r="A113" s="18">
        <v>42415</v>
      </c>
      <c r="B113" s="19" t="str">
        <f>TEXT(A113,"mmmm")</f>
        <v>February</v>
      </c>
      <c r="C113" s="19" t="str">
        <f>TEXT(A113,"dddd")</f>
        <v>Monday</v>
      </c>
      <c r="D113" s="20" t="str">
        <f>TEXT(A113,"yyyy")</f>
        <v>2016</v>
      </c>
      <c r="E113" s="9" t="s">
        <v>1696</v>
      </c>
    </row>
    <row r="114" spans="1:7">
      <c r="A114" s="10"/>
      <c r="B114" s="10"/>
      <c r="C114" s="10"/>
      <c r="D114" s="10"/>
      <c r="E114" s="10"/>
    </row>
    <row r="115" spans="1:7">
      <c r="A115" s="9" t="s">
        <v>1584</v>
      </c>
      <c r="B115" s="9" t="s">
        <v>1691</v>
      </c>
      <c r="C115" s="9" t="s">
        <v>1690</v>
      </c>
      <c r="D115" s="9" t="s">
        <v>1689</v>
      </c>
      <c r="E115" s="9" t="s">
        <v>1697</v>
      </c>
      <c r="F115" s="9" t="s">
        <v>1698</v>
      </c>
    </row>
    <row r="116" spans="1:7">
      <c r="A116" s="18">
        <v>42083</v>
      </c>
      <c r="B116" s="19">
        <f>DAY(A116)</f>
        <v>20</v>
      </c>
      <c r="C116" s="19">
        <f>MONTH(A116)</f>
        <v>3</v>
      </c>
      <c r="D116" s="20">
        <f>YEAR(A116)</f>
        <v>2015</v>
      </c>
      <c r="E116" s="11">
        <f>WEEKDAY(A116)</f>
        <v>6</v>
      </c>
      <c r="F116" s="9" t="s">
        <v>1699</v>
      </c>
    </row>
    <row r="117" spans="1:7">
      <c r="A117" s="18">
        <v>42415</v>
      </c>
      <c r="B117" s="19">
        <f>DAY(A117)</f>
        <v>15</v>
      </c>
      <c r="C117" s="19">
        <f>MONTH(A117)</f>
        <v>2</v>
      </c>
      <c r="D117" s="20">
        <f>YEAR(A117)</f>
        <v>2016</v>
      </c>
      <c r="E117" s="11">
        <f>WEEKDAY(A117,1)</f>
        <v>2</v>
      </c>
      <c r="F117" s="9" t="s">
        <v>1700</v>
      </c>
    </row>
    <row r="118" spans="1:7">
      <c r="A118" s="18"/>
      <c r="B118" s="10"/>
      <c r="C118" s="10"/>
      <c r="D118" s="10"/>
      <c r="E118" s="11">
        <f>WEEKDAY(A117,2)</f>
        <v>1</v>
      </c>
      <c r="F118" s="9" t="s">
        <v>1701</v>
      </c>
    </row>
    <row r="119" spans="1:7">
      <c r="F119" s="9" t="s">
        <v>1702</v>
      </c>
    </row>
    <row r="120" spans="1:7">
      <c r="F120" s="4" t="s">
        <v>1703</v>
      </c>
    </row>
    <row r="121" spans="1:7">
      <c r="F121" s="4"/>
    </row>
    <row r="122" spans="1:7">
      <c r="A122" s="4" t="s">
        <v>1704</v>
      </c>
      <c r="F122" s="4"/>
    </row>
    <row r="123" spans="1:7">
      <c r="A123" s="4" t="s">
        <v>1584</v>
      </c>
      <c r="B123" s="4" t="s">
        <v>1689</v>
      </c>
      <c r="C123" s="4" t="s">
        <v>1690</v>
      </c>
      <c r="D123" s="4" t="s">
        <v>1691</v>
      </c>
      <c r="E123" s="4" t="s">
        <v>1705</v>
      </c>
      <c r="F123" s="4" t="s">
        <v>1706</v>
      </c>
    </row>
    <row r="124" spans="1:7" ht="32.1">
      <c r="A124" s="8" t="s">
        <v>1707</v>
      </c>
      <c r="B124" s="11" t="str">
        <f>LEFT(A124,4)</f>
        <v>2016</v>
      </c>
      <c r="C124" s="11" t="str">
        <f>MID(A124,5,2)</f>
        <v>03</v>
      </c>
      <c r="D124" s="11" t="str">
        <f>RIGHT(A124,2)</f>
        <v>15</v>
      </c>
      <c r="E124" s="21">
        <f>DATE(B124,C124,D124)</f>
        <v>42444</v>
      </c>
      <c r="F124" s="6"/>
      <c r="G124" s="22" t="s">
        <v>1708</v>
      </c>
    </row>
    <row r="125" spans="1:7">
      <c r="A125" s="8"/>
      <c r="B125" s="4"/>
      <c r="C125" s="4"/>
      <c r="D125" s="4"/>
      <c r="E125" s="46"/>
      <c r="F125" s="6"/>
      <c r="G125" s="22"/>
    </row>
    <row r="126" spans="1:7">
      <c r="A126" s="4" t="s">
        <v>1709</v>
      </c>
      <c r="F126" s="4" t="s">
        <v>1710</v>
      </c>
    </row>
    <row r="127" spans="1:7">
      <c r="A127" s="23" t="s">
        <v>1584</v>
      </c>
      <c r="B127" s="4" t="s">
        <v>1711</v>
      </c>
      <c r="C127" s="4" t="s">
        <v>1712</v>
      </c>
    </row>
    <row r="128" spans="1:7">
      <c r="A128" s="8" t="s">
        <v>1713</v>
      </c>
      <c r="B128" s="5">
        <f>DATEVALUE(A128)</f>
        <v>42444</v>
      </c>
      <c r="C128" s="21">
        <f>DATEVALUE(A128)</f>
        <v>42444</v>
      </c>
    </row>
    <row r="129" spans="1:9">
      <c r="A129" s="8">
        <v>20160315</v>
      </c>
    </row>
    <row r="131" spans="1:9">
      <c r="A131" s="4" t="s">
        <v>1714</v>
      </c>
      <c r="B131" s="4" t="s">
        <v>1715</v>
      </c>
    </row>
    <row r="132" spans="1:9">
      <c r="A132" s="5" t="s">
        <v>1716</v>
      </c>
      <c r="B132" s="5" t="s">
        <v>88</v>
      </c>
      <c r="C132" s="5" t="s">
        <v>1717</v>
      </c>
      <c r="D132" s="5">
        <v>10018</v>
      </c>
      <c r="E132" s="11" t="str">
        <f>CONCATENATE(A132, ", ", B132, ", ", C132, ", ", D132)</f>
        <v>219 W 40 Street, New York, NY, 10018</v>
      </c>
      <c r="F132" s="13"/>
      <c r="G132" s="13"/>
    </row>
    <row r="133" spans="1:9">
      <c r="A133" s="5" t="s">
        <v>1718</v>
      </c>
      <c r="B133" s="5" t="s">
        <v>1719</v>
      </c>
      <c r="C133" s="5" t="s">
        <v>1720</v>
      </c>
      <c r="D133" s="11" t="str">
        <f>CONCATENATE(A133, " ", B133, " ", C133)</f>
        <v>Peter J. Jones</v>
      </c>
      <c r="I133" s="7"/>
    </row>
    <row r="135" spans="1:9">
      <c r="A135" s="4" t="s">
        <v>1721</v>
      </c>
      <c r="I135" s="7"/>
    </row>
    <row r="136" spans="1:9">
      <c r="A136" s="5" t="s">
        <v>1722</v>
      </c>
    </row>
    <row r="137" spans="1:9">
      <c r="A137" s="8"/>
      <c r="I137" s="7"/>
    </row>
  </sheetData>
  <pageMargins left="0.75" right="0.75" top="1" bottom="1" header="0.5" footer="0.5"/>
  <pageSetup orientation="portrait" horizontalDpi="4294967292" verticalDpi="4294967292"/>
  <ignoredErrors>
    <ignoredError sqref="A128" twoDigitTextYear="1"/>
    <ignoredError sqref="E61 E64"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School of Journalism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CUNY Graduate</dc:creator>
  <cp:keywords/>
  <dc:description/>
  <cp:lastModifiedBy/>
  <cp:revision/>
  <dcterms:created xsi:type="dcterms:W3CDTF">2016-06-06T17:34:16Z</dcterms:created>
  <dcterms:modified xsi:type="dcterms:W3CDTF">2021-10-28T19:34:10Z</dcterms:modified>
  <cp:category/>
  <cp:contentStatus/>
</cp:coreProperties>
</file>