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8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0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2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13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4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15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16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7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18.xml" ContentType="application/vnd.openxmlformats-officedocument.drawing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19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20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21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22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23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drawings/drawing24.xml" ContentType="application/vnd.openxmlformats-officedocument.drawing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25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drawings/drawing26.xml" ContentType="application/vnd.openxmlformats-officedocument.drawing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27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drawings/drawing28.xml" ContentType="application/vnd.openxmlformats-officedocument.drawing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drawings/drawing29.xml" ContentType="application/vnd.openxmlformats-officedocument.drawing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drawings/drawing30.xml" ContentType="application/vnd.openxmlformats-officedocument.drawing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31.xml" ContentType="application/vnd.openxmlformats-officedocument.drawing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32.xml" ContentType="application/vnd.openxmlformats-officedocument.drawing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drawings/drawing33.xml" ContentType="application/vnd.openxmlformats-officedocument.drawing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drawings/drawing34.xml" ContentType="application/vnd.openxmlformats-officedocument.drawing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drawings/drawing35.xml" ContentType="application/vnd.openxmlformats-officedocument.drawing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drawings/drawing36.xml" ContentType="application/vnd.openxmlformats-officedocument.drawing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37.xml" ContentType="application/vnd.openxmlformats-officedocument.drawing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drawings/drawing38.xml" ContentType="application/vnd.openxmlformats-officedocument.drawing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drawings/drawing39.xml" ContentType="application/vnd.openxmlformats-officedocument.drawing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drawings/drawing40.xml" ContentType="application/vnd.openxmlformats-officedocument.drawing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41.xml" ContentType="application/vnd.openxmlformats-officedocument.drawing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drawings/drawing42.xml" ContentType="application/vnd.openxmlformats-officedocument.drawing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drawings/drawing43.xml" ContentType="application/vnd.openxmlformats-officedocument.drawing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drawings/drawing44.xml" ContentType="application/vnd.openxmlformats-officedocument.drawing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drawings/drawing45.xml" ContentType="application/vnd.openxmlformats-officedocument.drawing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drawings/drawing46.xml" ContentType="application/vnd.openxmlformats-officedocument.drawing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drawings/drawing47.xml" ContentType="application/vnd.openxmlformats-officedocument.drawing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drawings/drawing48.xml" ContentType="application/vnd.openxmlformats-officedocument.drawing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drawings/drawing49.xml" ContentType="application/vnd.openxmlformats-officedocument.drawing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drawings/drawing50.xml" ContentType="application/vnd.openxmlformats-officedocument.drawing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drawings/drawing51.xml" ContentType="application/vnd.openxmlformats-officedocument.drawing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drawings/drawing52.xml" ContentType="application/vnd.openxmlformats-officedocument.drawing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drawings/drawing53.xml" ContentType="application/vnd.openxmlformats-officedocument.drawing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drawings/drawing54.xml" ContentType="application/vnd.openxmlformats-officedocument.drawing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drawings/drawing55.xml" ContentType="application/vnd.openxmlformats-officedocument.drawing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drawings/drawing56.xml" ContentType="application/vnd.openxmlformats-officedocument.drawing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drawings/drawing57.xml" ContentType="application/vnd.openxmlformats-officedocument.drawing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drawings/drawing58.xml" ContentType="application/vnd.openxmlformats-officedocument.drawing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drawings/drawing59.xml" ContentType="application/vnd.openxmlformats-officedocument.drawing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drawings/drawing60.xml" ContentType="application/vnd.openxmlformats-officedocument.drawing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drawings/drawing61.xml" ContentType="application/vnd.openxmlformats-officedocument.drawing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drawings/drawing62.xml" ContentType="application/vnd.openxmlformats-officedocument.drawing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drawings/drawing63.xml" ContentType="application/vnd.openxmlformats-officedocument.drawing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drawings/drawing64.xml" ContentType="application/vnd.openxmlformats-officedocument.drawing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drawings/drawing65.xml" ContentType="application/vnd.openxmlformats-officedocument.drawing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drawings/drawing66.xml" ContentType="application/vnd.openxmlformats-officedocument.drawing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drawings/drawing67.xml" ContentType="application/vnd.openxmlformats-officedocument.drawing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drawings/drawing68.xml" ContentType="application/vnd.openxmlformats-officedocument.drawing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drawings/drawing69.xml" ContentType="application/vnd.openxmlformats-officedocument.drawing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drawings/drawing70.xml" ContentType="application/vnd.openxmlformats-officedocument.drawing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drawings/drawing71.xml" ContentType="application/vnd.openxmlformats-officedocument.drawing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drawings/drawing72.xml" ContentType="application/vnd.openxmlformats-officedocument.drawing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drawings/drawing73.xml" ContentType="application/vnd.openxmlformats-officedocument.drawing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drawings/drawing74.xml" ContentType="application/vnd.openxmlformats-officedocument.drawing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drawings/drawing75.xml" ContentType="application/vnd.openxmlformats-officedocument.drawing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drawings/drawing76.xml" ContentType="application/vnd.openxmlformats-officedocument.drawing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drawings/drawing77.xml" ContentType="application/vnd.openxmlformats-officedocument.drawing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drawings/drawing78.xml" ContentType="application/vnd.openxmlformats-officedocument.drawing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drawings/drawing79.xml" ContentType="application/vnd.openxmlformats-officedocument.drawing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drawings/drawing80.xml" ContentType="application/vnd.openxmlformats-officedocument.drawing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drawings/drawing81.xml" ContentType="application/vnd.openxmlformats-officedocument.drawing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tnhkdds-fs\DDS-SPECIFY\Section\QE\CQE\SEAGATE\1.Customer Data\11.New QIP Format\Graph Performance\01.Jan'2022\WW_28\"/>
    </mc:Choice>
  </mc:AlternateContent>
  <bookViews>
    <workbookView xWindow="0" yWindow="0" windowWidth="20490" windowHeight="7245" tabRatio="865" activeTab="1"/>
  </bookViews>
  <sheets>
    <sheet name="Master " sheetId="131" r:id="rId1"/>
    <sheet name="Gram Load" sheetId="1" r:id="rId2"/>
    <sheet name="PSA" sheetId="5" r:id="rId3"/>
    <sheet name="RSA" sheetId="6" r:id="rId4"/>
    <sheet name="5.LB Twist" sheetId="7" r:id="rId5"/>
    <sheet name="6.Tib Tab Height" sheetId="8" r:id="rId6"/>
    <sheet name="Tail Hole X" sheetId="9" r:id="rId7"/>
    <sheet name="Tail Hole Y UPDN" sheetId="11" r:id="rId8"/>
    <sheet name="9.Circle Pad X-1" sheetId="29" r:id="rId9"/>
    <sheet name="10.Circle Pad X-2" sheetId="12" r:id="rId10"/>
    <sheet name="11.Circle Pad Y-1" sheetId="30" r:id="rId11"/>
    <sheet name="12.Circle Pad Y-2" sheetId="31" r:id="rId12"/>
    <sheet name="32.DCF" sheetId="32" r:id="rId13"/>
    <sheet name="33.Cs PZT-L" sheetId="33" r:id="rId14"/>
    <sheet name="34.Cs PZT-R" sheetId="34" r:id="rId15"/>
    <sheet name="35.Rs PZT-L" sheetId="35" r:id="rId16"/>
    <sheet name="36.Rs PZT-R" sheetId="21" r:id="rId17"/>
    <sheet name="37.Dimple X" sheetId="22" r:id="rId18"/>
    <sheet name="38.Dimple Y" sheetId="23" r:id="rId19"/>
    <sheet name="72.PZT-L Location X1_BL" sheetId="24" r:id="rId20"/>
    <sheet name="73.PZT-R Location X1_BR" sheetId="25" r:id="rId21"/>
    <sheet name="74.PZT-L Location Y1_BL" sheetId="26" r:id="rId22"/>
    <sheet name="75.PZT-R Location Y1_BR" sheetId="27" r:id="rId23"/>
    <sheet name="76.Ag  Paste Height Top Left" sheetId="28" r:id="rId24"/>
    <sheet name="77.Ag Paste Height Top Right" sheetId="17" r:id="rId25"/>
    <sheet name="78.Ag Paste Height Bottom Left" sheetId="18" r:id="rId26"/>
    <sheet name="79.Ag Paste Height Bottom Right" sheetId="19" r:id="rId27"/>
    <sheet name="86.Pitch Stiffness" sheetId="20" r:id="rId28"/>
    <sheet name="87.Roll Stiffness" sheetId="15" r:id="rId29"/>
    <sheet name="2.BP_T1 Freq" sheetId="16" r:id="rId30"/>
    <sheet name="3.BP_T1 Gain" sheetId="14" r:id="rId31"/>
    <sheet name="4.BP_GT Freq" sheetId="13" r:id="rId32"/>
    <sheet name="5.BP_GT Gain" sheetId="36" r:id="rId33"/>
    <sheet name="6.BP_1stSway Freq" sheetId="38" r:id="rId34"/>
    <sheet name="7.BP_1stSway Gain" sheetId="37" r:id="rId35"/>
    <sheet name="8.T1 Notch" sheetId="39" r:id="rId36"/>
    <sheet name="10.PZT_N_T1 Freq" sheetId="63" r:id="rId37"/>
    <sheet name="11.PZT_N_T1 Gain" sheetId="64" r:id="rId38"/>
    <sheet name="12.PZT_N_G1T Freq" sheetId="65" r:id="rId39"/>
    <sheet name="13.PZT_N_G1T Gain" sheetId="66" r:id="rId40"/>
    <sheet name="14.PZT_N_G1T Phase" sheetId="67" r:id="rId41"/>
    <sheet name="15.PZT_N_G2T Freq" sheetId="68" r:id="rId42"/>
    <sheet name="16.PZT_N_G2T Gain" sheetId="69" r:id="rId43"/>
    <sheet name="17.PZT_N_BT Freq" sheetId="70" r:id="rId44"/>
    <sheet name="18.PZT_N_BT Gain" sheetId="59" r:id="rId45"/>
    <sheet name="19.PZT_N_1stSway Freq" sheetId="60" r:id="rId46"/>
    <sheet name="20.PZT_N_1st Sway Gain" sheetId="61" r:id="rId47"/>
    <sheet name="21.PZT_N_G4T Freq" sheetId="62" r:id="rId48"/>
    <sheet name="23.PZT_N_G4T Delta Gain" sheetId="57" r:id="rId49"/>
    <sheet name="24.PZT_N_FX Yaw Freq" sheetId="58" r:id="rId50"/>
    <sheet name="25.PZT_N_FX Yaw Gain" sheetId="56" r:id="rId51"/>
    <sheet name="27.PZT_H_T1 Freq" sheetId="55" r:id="rId52"/>
    <sheet name="28.PZT_H_T1 Gain" sheetId="120" r:id="rId53"/>
    <sheet name="29.PZT_H_G1T Freq" sheetId="121" r:id="rId54"/>
    <sheet name="30.PZT_H_G1T Gain" sheetId="122" r:id="rId55"/>
    <sheet name="31.PZT_H_G1T Phase" sheetId="123" r:id="rId56"/>
    <sheet name="32.PZT_H_G2T Freq" sheetId="124" r:id="rId57"/>
    <sheet name="33.PZT_H_G2T Gain" sheetId="125" r:id="rId58"/>
    <sheet name="34.PZT_H_BT Freq" sheetId="126" r:id="rId59"/>
    <sheet name="35.PZT_H_BT Gain" sheetId="127" r:id="rId60"/>
    <sheet name="36.PZT_H_1stSway Freq" sheetId="128" r:id="rId61"/>
    <sheet name="37.PZT_H_1st Sway Gain" sheetId="129" r:id="rId62"/>
    <sheet name="38.PZT_H_G4T Freq" sheetId="130" r:id="rId63"/>
    <sheet name="40.PZT_H_G4T Delta Gain" sheetId="109" r:id="rId64"/>
    <sheet name="41.PZT_H_FX Yaw Freq" sheetId="110" r:id="rId65"/>
    <sheet name="42.PZT_H_FX Yaw Gain" sheetId="111" r:id="rId66"/>
    <sheet name="44.PZT_L_T1 Freq" sheetId="112" r:id="rId67"/>
    <sheet name="45.PZT_L_T1 Gain" sheetId="113" r:id="rId68"/>
    <sheet name="46.PZT_L_G1T Freq" sheetId="114" r:id="rId69"/>
    <sheet name="47.PZT_L_G1T Gain" sheetId="115" r:id="rId70"/>
    <sheet name="48.PZT_L_G1T Phase" sheetId="116" r:id="rId71"/>
    <sheet name="49.PZT_L_G2T Freq" sheetId="117" r:id="rId72"/>
    <sheet name="50.PZT_L_G2T Gain" sheetId="118" r:id="rId73"/>
    <sheet name="51.PZT_L_BT Freq" sheetId="119" r:id="rId74"/>
    <sheet name="52.PZT_L_BT Gain" sheetId="98" r:id="rId75"/>
    <sheet name="53.PZT_L_1stSway Freq" sheetId="99" r:id="rId76"/>
    <sheet name="54.PZT_L_1st Sway Gain" sheetId="100" r:id="rId77"/>
    <sheet name="55.PZT_L_G4T Freq" sheetId="101" r:id="rId78"/>
    <sheet name="57.PZT_L_G4T Delta Gain" sheetId="102" r:id="rId79"/>
    <sheet name="58.PZT_L_FX Yaw Freq" sheetId="103" r:id="rId80"/>
    <sheet name="59.PZT_L_FX Yaw Gain" sheetId="104" r:id="rId81"/>
    <sheet name="60.Stroke" sheetId="105" r:id="rId8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23" i="5" l="1"/>
  <c r="AR23" i="6"/>
  <c r="AR23" i="7"/>
  <c r="AR23" i="8"/>
  <c r="AR23" i="9"/>
  <c r="AR23" i="11"/>
  <c r="AR23" i="29"/>
  <c r="AR23" i="12"/>
  <c r="AR23" i="30"/>
  <c r="AR23" i="31"/>
  <c r="AR23" i="32"/>
  <c r="AR23" i="33"/>
  <c r="AR23" i="34"/>
  <c r="AR23" i="35"/>
  <c r="AR23" i="21"/>
  <c r="AR23" i="22"/>
  <c r="AR23" i="23"/>
  <c r="AR23" i="24"/>
  <c r="AR23" i="25"/>
  <c r="AR23" i="26"/>
  <c r="AR23" i="27"/>
  <c r="AR23" i="28"/>
  <c r="AR23" i="17"/>
  <c r="AR23" i="18"/>
  <c r="AR23" i="19"/>
  <c r="AR23" i="20"/>
  <c r="AR23" i="15"/>
  <c r="AR23" i="16"/>
  <c r="AR23" i="14"/>
  <c r="AR23" i="13"/>
  <c r="AR23" i="36"/>
  <c r="AR23" i="38"/>
  <c r="AR23" i="37"/>
  <c r="AR23" i="39"/>
  <c r="AR23" i="63"/>
  <c r="AR23" i="64"/>
  <c r="AR23" i="65"/>
  <c r="AR23" i="66"/>
  <c r="AR23" i="67"/>
  <c r="AR23" i="68"/>
  <c r="AR23" i="69"/>
  <c r="AR23" i="70"/>
  <c r="AR23" i="59"/>
  <c r="AR23" i="60"/>
  <c r="AR23" i="61"/>
  <c r="AR23" i="62"/>
  <c r="AR23" i="57"/>
  <c r="AR23" i="58"/>
  <c r="AR23" i="56"/>
  <c r="AR23" i="55"/>
  <c r="AR23" i="120"/>
  <c r="AR23" i="121"/>
  <c r="AR23" i="122"/>
  <c r="AR23" i="123"/>
  <c r="AR23" i="124"/>
  <c r="AR23" i="125"/>
  <c r="AR23" i="126"/>
  <c r="AR23" i="127"/>
  <c r="AR23" i="128"/>
  <c r="AR23" i="129"/>
  <c r="AR23" i="130"/>
  <c r="AR23" i="109"/>
  <c r="AR23" i="110"/>
  <c r="AR23" i="111"/>
  <c r="AR23" i="112"/>
  <c r="AR23" i="113"/>
  <c r="AR23" i="114"/>
  <c r="AR23" i="115"/>
  <c r="AR23" i="116"/>
  <c r="AR23" i="117"/>
  <c r="AR23" i="118"/>
  <c r="AR23" i="119"/>
  <c r="AR23" i="98"/>
  <c r="AR23" i="99"/>
  <c r="AR23" i="100"/>
  <c r="AR23" i="101"/>
  <c r="AR23" i="102"/>
  <c r="AR23" i="103"/>
  <c r="AR23" i="104"/>
  <c r="AR23" i="105"/>
  <c r="AR23" i="1"/>
  <c r="AP23" i="5"/>
  <c r="AO23" i="5"/>
  <c r="AN23" i="5"/>
  <c r="AM23" i="5"/>
  <c r="AL23" i="5"/>
  <c r="AK23" i="5"/>
  <c r="AJ23" i="5"/>
  <c r="AI23" i="5"/>
  <c r="AP23" i="6"/>
  <c r="AO23" i="6"/>
  <c r="AN23" i="6"/>
  <c r="AM23" i="6"/>
  <c r="AL23" i="6"/>
  <c r="AK23" i="6"/>
  <c r="AJ23" i="6"/>
  <c r="AI23" i="6"/>
  <c r="AP23" i="7"/>
  <c r="AO23" i="7"/>
  <c r="AN23" i="7"/>
  <c r="AM23" i="7"/>
  <c r="AL23" i="7"/>
  <c r="AK23" i="7"/>
  <c r="AJ23" i="7"/>
  <c r="AI23" i="7"/>
  <c r="AP23" i="8"/>
  <c r="AO23" i="8"/>
  <c r="AN23" i="8"/>
  <c r="AM23" i="8"/>
  <c r="AL23" i="8"/>
  <c r="AK23" i="8"/>
  <c r="AJ23" i="8"/>
  <c r="AI23" i="8"/>
  <c r="AP23" i="9"/>
  <c r="AO23" i="9"/>
  <c r="AN23" i="9"/>
  <c r="AM23" i="9"/>
  <c r="AL23" i="9"/>
  <c r="AK23" i="9"/>
  <c r="AJ23" i="9"/>
  <c r="AI23" i="9"/>
  <c r="AP23" i="11"/>
  <c r="AO23" i="11"/>
  <c r="AN23" i="11"/>
  <c r="AM23" i="11"/>
  <c r="AL23" i="11"/>
  <c r="AK23" i="11"/>
  <c r="AJ23" i="11"/>
  <c r="AI23" i="11"/>
  <c r="AP23" i="29"/>
  <c r="AO23" i="29"/>
  <c r="AN23" i="29"/>
  <c r="AM23" i="29"/>
  <c r="AL23" i="29"/>
  <c r="AK23" i="29"/>
  <c r="AJ23" i="29"/>
  <c r="AI23" i="29"/>
  <c r="AP23" i="12"/>
  <c r="AO23" i="12"/>
  <c r="AN23" i="12"/>
  <c r="AM23" i="12"/>
  <c r="AL23" i="12"/>
  <c r="AK23" i="12"/>
  <c r="AJ23" i="12"/>
  <c r="AI23" i="12"/>
  <c r="AP23" i="30"/>
  <c r="AO23" i="30"/>
  <c r="AN23" i="30"/>
  <c r="AM23" i="30"/>
  <c r="AL23" i="30"/>
  <c r="AK23" i="30"/>
  <c r="AJ23" i="30"/>
  <c r="AI23" i="30"/>
  <c r="AP23" i="31"/>
  <c r="AO23" i="31"/>
  <c r="AN23" i="31"/>
  <c r="AM23" i="31"/>
  <c r="AL23" i="31"/>
  <c r="AK23" i="31"/>
  <c r="AJ23" i="31"/>
  <c r="AI23" i="31"/>
  <c r="AP23" i="32"/>
  <c r="AO23" i="32"/>
  <c r="AN23" i="32"/>
  <c r="AM23" i="32"/>
  <c r="AL23" i="32"/>
  <c r="AK23" i="32"/>
  <c r="AJ23" i="32"/>
  <c r="AI23" i="32"/>
  <c r="AP23" i="33"/>
  <c r="AO23" i="33"/>
  <c r="AN23" i="33"/>
  <c r="AM23" i="33"/>
  <c r="AL23" i="33"/>
  <c r="AK23" i="33"/>
  <c r="AJ23" i="33"/>
  <c r="AI23" i="33"/>
  <c r="AP23" i="34"/>
  <c r="AO23" i="34"/>
  <c r="AN23" i="34"/>
  <c r="AM23" i="34"/>
  <c r="AL23" i="34"/>
  <c r="AK23" i="34"/>
  <c r="AJ23" i="34"/>
  <c r="AI23" i="34"/>
  <c r="AP23" i="35"/>
  <c r="AO23" i="35"/>
  <c r="AN23" i="35"/>
  <c r="AM23" i="35"/>
  <c r="AL23" i="35"/>
  <c r="AK23" i="35"/>
  <c r="AJ23" i="35"/>
  <c r="AI23" i="35"/>
  <c r="AP23" i="21"/>
  <c r="AO23" i="21"/>
  <c r="AN23" i="21"/>
  <c r="AM23" i="21"/>
  <c r="AL23" i="21"/>
  <c r="AK23" i="21"/>
  <c r="AJ23" i="21"/>
  <c r="AI23" i="21"/>
  <c r="AP23" i="22"/>
  <c r="AO23" i="22"/>
  <c r="AN23" i="22"/>
  <c r="AM23" i="22"/>
  <c r="AL23" i="22"/>
  <c r="AK23" i="22"/>
  <c r="AJ23" i="22"/>
  <c r="AI23" i="22"/>
  <c r="AP23" i="23"/>
  <c r="AO23" i="23"/>
  <c r="AN23" i="23"/>
  <c r="AM23" i="23"/>
  <c r="AL23" i="23"/>
  <c r="AK23" i="23"/>
  <c r="AJ23" i="23"/>
  <c r="AI23" i="23"/>
  <c r="AP23" i="24"/>
  <c r="AO23" i="24"/>
  <c r="AN23" i="24"/>
  <c r="AM23" i="24"/>
  <c r="AL23" i="24"/>
  <c r="AK23" i="24"/>
  <c r="AJ23" i="24"/>
  <c r="AI23" i="24"/>
  <c r="AP23" i="25"/>
  <c r="AO23" i="25"/>
  <c r="AN23" i="25"/>
  <c r="AM23" i="25"/>
  <c r="AL23" i="25"/>
  <c r="AK23" i="25"/>
  <c r="AJ23" i="25"/>
  <c r="AI23" i="25"/>
  <c r="AP23" i="26"/>
  <c r="AO23" i="26"/>
  <c r="AN23" i="26"/>
  <c r="AM23" i="26"/>
  <c r="AL23" i="26"/>
  <c r="AK23" i="26"/>
  <c r="AJ23" i="26"/>
  <c r="AI23" i="26"/>
  <c r="AP23" i="27"/>
  <c r="AO23" i="27"/>
  <c r="AN23" i="27"/>
  <c r="AM23" i="27"/>
  <c r="AL23" i="27"/>
  <c r="AK23" i="27"/>
  <c r="AJ23" i="27"/>
  <c r="AI23" i="27"/>
  <c r="AP23" i="28"/>
  <c r="AO23" i="28"/>
  <c r="AN23" i="28"/>
  <c r="AM23" i="28"/>
  <c r="AL23" i="28"/>
  <c r="AK23" i="28"/>
  <c r="AJ23" i="28"/>
  <c r="AI23" i="28"/>
  <c r="AP23" i="17"/>
  <c r="AO23" i="17"/>
  <c r="AN23" i="17"/>
  <c r="AM23" i="17"/>
  <c r="AL23" i="17"/>
  <c r="AK23" i="17"/>
  <c r="AJ23" i="17"/>
  <c r="AI23" i="17"/>
  <c r="AP23" i="18"/>
  <c r="AO23" i="18"/>
  <c r="AN23" i="18"/>
  <c r="AM23" i="18"/>
  <c r="AL23" i="18"/>
  <c r="AK23" i="18"/>
  <c r="AJ23" i="18"/>
  <c r="AI23" i="18"/>
  <c r="AP23" i="19"/>
  <c r="AO23" i="19"/>
  <c r="AN23" i="19"/>
  <c r="AM23" i="19"/>
  <c r="AL23" i="19"/>
  <c r="AK23" i="19"/>
  <c r="AJ23" i="19"/>
  <c r="AI23" i="19"/>
  <c r="AP23" i="20"/>
  <c r="AO23" i="20"/>
  <c r="AN23" i="20"/>
  <c r="AM23" i="20"/>
  <c r="AL23" i="20"/>
  <c r="AK23" i="20"/>
  <c r="AJ23" i="20"/>
  <c r="AP23" i="15"/>
  <c r="AO23" i="15"/>
  <c r="AN23" i="15"/>
  <c r="AM23" i="15"/>
  <c r="AL23" i="15"/>
  <c r="AK23" i="15"/>
  <c r="AJ23" i="15"/>
  <c r="AP23" i="16"/>
  <c r="AO23" i="16"/>
  <c r="AN23" i="16"/>
  <c r="AM23" i="16"/>
  <c r="AL23" i="16"/>
  <c r="AK23" i="16"/>
  <c r="AJ23" i="16"/>
  <c r="AI23" i="16"/>
  <c r="AP23" i="14"/>
  <c r="AO23" i="14"/>
  <c r="AN23" i="14"/>
  <c r="AM23" i="14"/>
  <c r="AL23" i="14"/>
  <c r="AK23" i="14"/>
  <c r="AJ23" i="14"/>
  <c r="AI23" i="14"/>
  <c r="AP23" i="13"/>
  <c r="AO23" i="13"/>
  <c r="AN23" i="13"/>
  <c r="AM23" i="13"/>
  <c r="AL23" i="13"/>
  <c r="AK23" i="13"/>
  <c r="AJ23" i="13"/>
  <c r="AI23" i="13"/>
  <c r="AP23" i="36"/>
  <c r="AO23" i="36"/>
  <c r="AN23" i="36"/>
  <c r="AM23" i="36"/>
  <c r="AL23" i="36"/>
  <c r="AK23" i="36"/>
  <c r="AJ23" i="36"/>
  <c r="AI23" i="36"/>
  <c r="AP23" i="38"/>
  <c r="AO23" i="38"/>
  <c r="AN23" i="38"/>
  <c r="AM23" i="38"/>
  <c r="AL23" i="38"/>
  <c r="AK23" i="38"/>
  <c r="AJ23" i="38"/>
  <c r="AI23" i="38"/>
  <c r="AP23" i="37"/>
  <c r="AO23" i="37"/>
  <c r="AN23" i="37"/>
  <c r="AM23" i="37"/>
  <c r="AL23" i="37"/>
  <c r="AK23" i="37"/>
  <c r="AJ23" i="37"/>
  <c r="AI23" i="37"/>
  <c r="AP23" i="39"/>
  <c r="AO23" i="39"/>
  <c r="AN23" i="39"/>
  <c r="AM23" i="39"/>
  <c r="AL23" i="39"/>
  <c r="AK23" i="39"/>
  <c r="AJ23" i="39"/>
  <c r="AI23" i="39"/>
  <c r="AP23" i="63"/>
  <c r="AO23" i="63"/>
  <c r="AN23" i="63"/>
  <c r="AM23" i="63"/>
  <c r="AL23" i="63"/>
  <c r="AK23" i="63"/>
  <c r="AJ23" i="63"/>
  <c r="AI23" i="63"/>
  <c r="AP23" i="64"/>
  <c r="AO23" i="64"/>
  <c r="AN23" i="64"/>
  <c r="AM23" i="64"/>
  <c r="AL23" i="64"/>
  <c r="AK23" i="64"/>
  <c r="AJ23" i="64"/>
  <c r="AI23" i="64"/>
  <c r="AP23" i="65"/>
  <c r="AO23" i="65"/>
  <c r="AN23" i="65"/>
  <c r="AM23" i="65"/>
  <c r="AL23" i="65"/>
  <c r="AK23" i="65"/>
  <c r="AJ23" i="65"/>
  <c r="AI23" i="65"/>
  <c r="AP23" i="66"/>
  <c r="AO23" i="66"/>
  <c r="AN23" i="66"/>
  <c r="AM23" i="66"/>
  <c r="AL23" i="66"/>
  <c r="AK23" i="66"/>
  <c r="AJ23" i="66"/>
  <c r="AI23" i="66"/>
  <c r="AP23" i="67"/>
  <c r="AO23" i="67"/>
  <c r="AN23" i="67"/>
  <c r="AM23" i="67"/>
  <c r="AL23" i="67"/>
  <c r="AK23" i="67"/>
  <c r="AJ23" i="67"/>
  <c r="AI23" i="67"/>
  <c r="AP23" i="68"/>
  <c r="AO23" i="68"/>
  <c r="AN23" i="68"/>
  <c r="AM23" i="68"/>
  <c r="AL23" i="68"/>
  <c r="AK23" i="68"/>
  <c r="AJ23" i="68"/>
  <c r="AI23" i="68"/>
  <c r="AP23" i="69"/>
  <c r="AO23" i="69"/>
  <c r="AN23" i="69"/>
  <c r="AM23" i="69"/>
  <c r="AL23" i="69"/>
  <c r="AK23" i="69"/>
  <c r="AJ23" i="69"/>
  <c r="AI23" i="69"/>
  <c r="AP23" i="70"/>
  <c r="AO23" i="70"/>
  <c r="AN23" i="70"/>
  <c r="AM23" i="70"/>
  <c r="AL23" i="70"/>
  <c r="AK23" i="70"/>
  <c r="AJ23" i="70"/>
  <c r="AI23" i="70"/>
  <c r="AP23" i="59"/>
  <c r="AO23" i="59"/>
  <c r="AN23" i="59"/>
  <c r="AM23" i="59"/>
  <c r="AL23" i="59"/>
  <c r="AK23" i="59"/>
  <c r="AJ23" i="59"/>
  <c r="AI23" i="59"/>
  <c r="AP23" i="60"/>
  <c r="AO23" i="60"/>
  <c r="AN23" i="60"/>
  <c r="AM23" i="60"/>
  <c r="AL23" i="60"/>
  <c r="AK23" i="60"/>
  <c r="AJ23" i="60"/>
  <c r="AI23" i="60"/>
  <c r="AP23" i="61"/>
  <c r="AO23" i="61"/>
  <c r="AN23" i="61"/>
  <c r="AM23" i="61"/>
  <c r="AL23" i="61"/>
  <c r="AK23" i="61"/>
  <c r="AJ23" i="61"/>
  <c r="AI23" i="61"/>
  <c r="AP23" i="62"/>
  <c r="AO23" i="62"/>
  <c r="AN23" i="62"/>
  <c r="AM23" i="62"/>
  <c r="AL23" i="62"/>
  <c r="AK23" i="62"/>
  <c r="AJ23" i="62"/>
  <c r="AI23" i="62"/>
  <c r="AP23" i="57"/>
  <c r="AO23" i="57"/>
  <c r="AN23" i="57"/>
  <c r="AM23" i="57"/>
  <c r="AL23" i="57"/>
  <c r="AK23" i="57"/>
  <c r="AJ23" i="57"/>
  <c r="AI23" i="57"/>
  <c r="AP23" i="58"/>
  <c r="AO23" i="58"/>
  <c r="AN23" i="58"/>
  <c r="AM23" i="58"/>
  <c r="AL23" i="58"/>
  <c r="AK23" i="58"/>
  <c r="AJ23" i="58"/>
  <c r="AI23" i="58"/>
  <c r="AP23" i="56"/>
  <c r="AO23" i="56"/>
  <c r="AN23" i="56"/>
  <c r="AM23" i="56"/>
  <c r="AL23" i="56"/>
  <c r="AK23" i="56"/>
  <c r="AJ23" i="56"/>
  <c r="AI23" i="56"/>
  <c r="AP23" i="55"/>
  <c r="AO23" i="55"/>
  <c r="AN23" i="55"/>
  <c r="AM23" i="55"/>
  <c r="AL23" i="55"/>
  <c r="AK23" i="55"/>
  <c r="AJ23" i="55"/>
  <c r="AI23" i="55"/>
  <c r="AP23" i="120"/>
  <c r="AO23" i="120"/>
  <c r="AN23" i="120"/>
  <c r="AM23" i="120"/>
  <c r="AL23" i="120"/>
  <c r="AK23" i="120"/>
  <c r="AJ23" i="120"/>
  <c r="AI23" i="120"/>
  <c r="AP23" i="121"/>
  <c r="AO23" i="121"/>
  <c r="AN23" i="121"/>
  <c r="AM23" i="121"/>
  <c r="AL23" i="121"/>
  <c r="AK23" i="121"/>
  <c r="AJ23" i="121"/>
  <c r="AI23" i="121"/>
  <c r="AP23" i="122"/>
  <c r="AO23" i="122"/>
  <c r="AN23" i="122"/>
  <c r="AM23" i="122"/>
  <c r="AL23" i="122"/>
  <c r="AK23" i="122"/>
  <c r="AJ23" i="122"/>
  <c r="AI23" i="122"/>
  <c r="AP23" i="123"/>
  <c r="AO23" i="123"/>
  <c r="AN23" i="123"/>
  <c r="AM23" i="123"/>
  <c r="AL23" i="123"/>
  <c r="AK23" i="123"/>
  <c r="AJ23" i="123"/>
  <c r="AI23" i="123"/>
  <c r="AP23" i="124"/>
  <c r="AO23" i="124"/>
  <c r="AN23" i="124"/>
  <c r="AM23" i="124"/>
  <c r="AL23" i="124"/>
  <c r="AK23" i="124"/>
  <c r="AJ23" i="124"/>
  <c r="AI23" i="124"/>
  <c r="AP23" i="125"/>
  <c r="AO23" i="125"/>
  <c r="AN23" i="125"/>
  <c r="AM23" i="125"/>
  <c r="AL23" i="125"/>
  <c r="AK23" i="125"/>
  <c r="AJ23" i="125"/>
  <c r="AI23" i="125"/>
  <c r="AP23" i="126"/>
  <c r="AO23" i="126"/>
  <c r="AN23" i="126"/>
  <c r="AM23" i="126"/>
  <c r="AL23" i="126"/>
  <c r="AK23" i="126"/>
  <c r="AJ23" i="126"/>
  <c r="AI23" i="126"/>
  <c r="AP23" i="127"/>
  <c r="AO23" i="127"/>
  <c r="AN23" i="127"/>
  <c r="AM23" i="127"/>
  <c r="AL23" i="127"/>
  <c r="AK23" i="127"/>
  <c r="AJ23" i="127"/>
  <c r="AI23" i="127"/>
  <c r="AP23" i="128"/>
  <c r="AO23" i="128"/>
  <c r="AN23" i="128"/>
  <c r="AM23" i="128"/>
  <c r="AL23" i="128"/>
  <c r="AK23" i="128"/>
  <c r="AJ23" i="128"/>
  <c r="AI23" i="128"/>
  <c r="AP23" i="129"/>
  <c r="AO23" i="129"/>
  <c r="AN23" i="129"/>
  <c r="AM23" i="129"/>
  <c r="AL23" i="129"/>
  <c r="AK23" i="129"/>
  <c r="AJ23" i="129"/>
  <c r="AI23" i="129"/>
  <c r="AP23" i="130"/>
  <c r="AO23" i="130"/>
  <c r="AN23" i="130"/>
  <c r="AM23" i="130"/>
  <c r="AL23" i="130"/>
  <c r="AK23" i="130"/>
  <c r="AJ23" i="130"/>
  <c r="AI23" i="130"/>
  <c r="AP23" i="109"/>
  <c r="AO23" i="109"/>
  <c r="AN23" i="109"/>
  <c r="AM23" i="109"/>
  <c r="AL23" i="109"/>
  <c r="AK23" i="109"/>
  <c r="AJ23" i="109"/>
  <c r="AI23" i="109"/>
  <c r="AP23" i="110"/>
  <c r="AO23" i="110"/>
  <c r="AN23" i="110"/>
  <c r="AM23" i="110"/>
  <c r="AL23" i="110"/>
  <c r="AK23" i="110"/>
  <c r="AJ23" i="110"/>
  <c r="AI23" i="110"/>
  <c r="AP23" i="111"/>
  <c r="AO23" i="111"/>
  <c r="AN23" i="111"/>
  <c r="AM23" i="111"/>
  <c r="AL23" i="111"/>
  <c r="AK23" i="111"/>
  <c r="AJ23" i="111"/>
  <c r="AI23" i="111"/>
  <c r="AP23" i="112"/>
  <c r="AO23" i="112"/>
  <c r="AN23" i="112"/>
  <c r="AM23" i="112"/>
  <c r="AL23" i="112"/>
  <c r="AK23" i="112"/>
  <c r="AJ23" i="112"/>
  <c r="AI23" i="112"/>
  <c r="AP23" i="113"/>
  <c r="AO23" i="113"/>
  <c r="AN23" i="113"/>
  <c r="AM23" i="113"/>
  <c r="AL23" i="113"/>
  <c r="AK23" i="113"/>
  <c r="AJ23" i="113"/>
  <c r="AI23" i="113"/>
  <c r="AP23" i="114"/>
  <c r="AO23" i="114"/>
  <c r="AN23" i="114"/>
  <c r="AM23" i="114"/>
  <c r="AL23" i="114"/>
  <c r="AK23" i="114"/>
  <c r="AJ23" i="114"/>
  <c r="AI23" i="114"/>
  <c r="AP23" i="115"/>
  <c r="AO23" i="115"/>
  <c r="AN23" i="115"/>
  <c r="AM23" i="115"/>
  <c r="AL23" i="115"/>
  <c r="AK23" i="115"/>
  <c r="AJ23" i="115"/>
  <c r="AI23" i="115"/>
  <c r="AP23" i="116"/>
  <c r="AO23" i="116"/>
  <c r="AN23" i="116"/>
  <c r="AM23" i="116"/>
  <c r="AL23" i="116"/>
  <c r="AK23" i="116"/>
  <c r="AJ23" i="116"/>
  <c r="AI23" i="116"/>
  <c r="AP23" i="117"/>
  <c r="AO23" i="117"/>
  <c r="AN23" i="117"/>
  <c r="AM23" i="117"/>
  <c r="AL23" i="117"/>
  <c r="AK23" i="117"/>
  <c r="AJ23" i="117"/>
  <c r="AI23" i="117"/>
  <c r="AP23" i="118"/>
  <c r="AO23" i="118"/>
  <c r="AN23" i="118"/>
  <c r="AM23" i="118"/>
  <c r="AL23" i="118"/>
  <c r="AK23" i="118"/>
  <c r="AJ23" i="118"/>
  <c r="AI23" i="118"/>
  <c r="AP23" i="119"/>
  <c r="AO23" i="119"/>
  <c r="AN23" i="119"/>
  <c r="AM23" i="119"/>
  <c r="AL23" i="119"/>
  <c r="AK23" i="119"/>
  <c r="AJ23" i="119"/>
  <c r="AI23" i="119"/>
  <c r="AP23" i="98"/>
  <c r="AO23" i="98"/>
  <c r="AN23" i="98"/>
  <c r="AM23" i="98"/>
  <c r="AL23" i="98"/>
  <c r="AK23" i="98"/>
  <c r="AJ23" i="98"/>
  <c r="AI23" i="98"/>
  <c r="AP23" i="99"/>
  <c r="AO23" i="99"/>
  <c r="AN23" i="99"/>
  <c r="AM23" i="99"/>
  <c r="AL23" i="99"/>
  <c r="AK23" i="99"/>
  <c r="AJ23" i="99"/>
  <c r="AI23" i="99"/>
  <c r="AP23" i="100"/>
  <c r="AO23" i="100"/>
  <c r="AN23" i="100"/>
  <c r="AM23" i="100"/>
  <c r="AL23" i="100"/>
  <c r="AK23" i="100"/>
  <c r="AJ23" i="100"/>
  <c r="AI23" i="100"/>
  <c r="AP23" i="101"/>
  <c r="AO23" i="101"/>
  <c r="AN23" i="101"/>
  <c r="AM23" i="101"/>
  <c r="AL23" i="101"/>
  <c r="AK23" i="101"/>
  <c r="AJ23" i="101"/>
  <c r="AI23" i="101"/>
  <c r="AP23" i="102"/>
  <c r="AO23" i="102"/>
  <c r="AN23" i="102"/>
  <c r="AM23" i="102"/>
  <c r="AL23" i="102"/>
  <c r="AK23" i="102"/>
  <c r="AJ23" i="102"/>
  <c r="AI23" i="102"/>
  <c r="AP23" i="103"/>
  <c r="AO23" i="103"/>
  <c r="AN23" i="103"/>
  <c r="AM23" i="103"/>
  <c r="AL23" i="103"/>
  <c r="AK23" i="103"/>
  <c r="AJ23" i="103"/>
  <c r="AI23" i="103"/>
  <c r="AP23" i="104"/>
  <c r="AO23" i="104"/>
  <c r="AN23" i="104"/>
  <c r="AM23" i="104"/>
  <c r="AL23" i="104"/>
  <c r="AK23" i="104"/>
  <c r="AJ23" i="104"/>
  <c r="AI23" i="104"/>
  <c r="AP23" i="105"/>
  <c r="AO23" i="105"/>
  <c r="AN23" i="105"/>
  <c r="AM23" i="105"/>
  <c r="AL23" i="105"/>
  <c r="AK23" i="105"/>
  <c r="AJ23" i="105"/>
  <c r="AI23" i="105"/>
  <c r="AP23" i="1"/>
  <c r="AO23" i="1"/>
  <c r="AN23" i="1"/>
  <c r="AM23" i="1"/>
  <c r="AL23" i="1"/>
  <c r="AK23" i="1"/>
  <c r="AJ23" i="1"/>
  <c r="AI23" i="1"/>
  <c r="AR13" i="5"/>
  <c r="AR13" i="6"/>
  <c r="AR13" i="7"/>
  <c r="AR13" i="8"/>
  <c r="AR13" i="9"/>
  <c r="AR13" i="11"/>
  <c r="AR13" i="29"/>
  <c r="AR13" i="12"/>
  <c r="AR13" i="30"/>
  <c r="AR13" i="31"/>
  <c r="AR13" i="32"/>
  <c r="AR13" i="33"/>
  <c r="AR13" i="34"/>
  <c r="AR13" i="35"/>
  <c r="AR13" i="21"/>
  <c r="AR13" i="22"/>
  <c r="AR13" i="23"/>
  <c r="AR13" i="24"/>
  <c r="AR13" i="25"/>
  <c r="AR13" i="26"/>
  <c r="AR13" i="27"/>
  <c r="AR13" i="28"/>
  <c r="AR13" i="17"/>
  <c r="AR13" i="18"/>
  <c r="AR13" i="19"/>
  <c r="AR13" i="20"/>
  <c r="AR13" i="15"/>
  <c r="AR13" i="16"/>
  <c r="AR13" i="14"/>
  <c r="AR13" i="13"/>
  <c r="AR13" i="36"/>
  <c r="AR13" i="38"/>
  <c r="AR13" i="37"/>
  <c r="AR13" i="39"/>
  <c r="AR13" i="63"/>
  <c r="AR13" i="64"/>
  <c r="AR13" i="65"/>
  <c r="AR13" i="66"/>
  <c r="AR13" i="67"/>
  <c r="AR13" i="68"/>
  <c r="AR13" i="69"/>
  <c r="AR13" i="70"/>
  <c r="AR13" i="59"/>
  <c r="AR13" i="60"/>
  <c r="AR13" i="61"/>
  <c r="AR13" i="62"/>
  <c r="AR13" i="57"/>
  <c r="AR13" i="58"/>
  <c r="AR13" i="56"/>
  <c r="AR13" i="55"/>
  <c r="AR13" i="120"/>
  <c r="AR13" i="121"/>
  <c r="AR13" i="122"/>
  <c r="AR13" i="123"/>
  <c r="AR13" i="124"/>
  <c r="AR13" i="125"/>
  <c r="AR13" i="126"/>
  <c r="AR13" i="127"/>
  <c r="AR13" i="128"/>
  <c r="AR13" i="129"/>
  <c r="AR13" i="130"/>
  <c r="AR13" i="109"/>
  <c r="AR13" i="110"/>
  <c r="AR13" i="111"/>
  <c r="AR13" i="112"/>
  <c r="AR13" i="113"/>
  <c r="AR13" i="114"/>
  <c r="AR13" i="115"/>
  <c r="AR13" i="116"/>
  <c r="AR13" i="117"/>
  <c r="AR13" i="118"/>
  <c r="AR13" i="119"/>
  <c r="AR13" i="98"/>
  <c r="AR13" i="99"/>
  <c r="AR13" i="100"/>
  <c r="AR13" i="101"/>
  <c r="AR13" i="102"/>
  <c r="AR13" i="103"/>
  <c r="AR13" i="104"/>
  <c r="AR13" i="105"/>
  <c r="AR13" i="1"/>
  <c r="AP13" i="5"/>
  <c r="AO13" i="5"/>
  <c r="AN13" i="5"/>
  <c r="AM13" i="5"/>
  <c r="AL13" i="5"/>
  <c r="AK13" i="5"/>
  <c r="AJ13" i="5"/>
  <c r="AI13" i="5"/>
  <c r="AP13" i="6"/>
  <c r="AO13" i="6"/>
  <c r="AN13" i="6"/>
  <c r="AM13" i="6"/>
  <c r="AL13" i="6"/>
  <c r="AK13" i="6"/>
  <c r="AJ13" i="6"/>
  <c r="AI13" i="6"/>
  <c r="AP13" i="7"/>
  <c r="AO13" i="7"/>
  <c r="AN13" i="7"/>
  <c r="AM13" i="7"/>
  <c r="AL13" i="7"/>
  <c r="AK13" i="7"/>
  <c r="AJ13" i="7"/>
  <c r="AI13" i="7"/>
  <c r="AP13" i="8"/>
  <c r="AO13" i="8"/>
  <c r="AN13" i="8"/>
  <c r="AM13" i="8"/>
  <c r="AL13" i="8"/>
  <c r="AK13" i="8"/>
  <c r="AJ13" i="8"/>
  <c r="AI13" i="8"/>
  <c r="AP13" i="9"/>
  <c r="AO13" i="9"/>
  <c r="AN13" i="9"/>
  <c r="AM13" i="9"/>
  <c r="AL13" i="9"/>
  <c r="AK13" i="9"/>
  <c r="AJ13" i="9"/>
  <c r="AI13" i="9"/>
  <c r="AP13" i="11"/>
  <c r="AO13" i="11"/>
  <c r="AN13" i="11"/>
  <c r="AM13" i="11"/>
  <c r="AL13" i="11"/>
  <c r="AK13" i="11"/>
  <c r="AJ13" i="11"/>
  <c r="AI13" i="11"/>
  <c r="AP13" i="29"/>
  <c r="AO13" i="29"/>
  <c r="AN13" i="29"/>
  <c r="AM13" i="29"/>
  <c r="AL13" i="29"/>
  <c r="AK13" i="29"/>
  <c r="AJ13" i="29"/>
  <c r="AI13" i="29"/>
  <c r="AP13" i="12"/>
  <c r="AO13" i="12"/>
  <c r="AN13" i="12"/>
  <c r="AM13" i="12"/>
  <c r="AL13" i="12"/>
  <c r="AK13" i="12"/>
  <c r="AJ13" i="12"/>
  <c r="AI13" i="12"/>
  <c r="AP13" i="30"/>
  <c r="AO13" i="30"/>
  <c r="AN13" i="30"/>
  <c r="AM13" i="30"/>
  <c r="AL13" i="30"/>
  <c r="AK13" i="30"/>
  <c r="AJ13" i="30"/>
  <c r="AI13" i="30"/>
  <c r="AP13" i="31"/>
  <c r="AO13" i="31"/>
  <c r="AN13" i="31"/>
  <c r="AM13" i="31"/>
  <c r="AL13" i="31"/>
  <c r="AK13" i="31"/>
  <c r="AJ13" i="31"/>
  <c r="AI13" i="31"/>
  <c r="AP13" i="32"/>
  <c r="AO13" i="32"/>
  <c r="AN13" i="32"/>
  <c r="AM13" i="32"/>
  <c r="AL13" i="32"/>
  <c r="AK13" i="32"/>
  <c r="AJ13" i="32"/>
  <c r="AI13" i="32"/>
  <c r="AP13" i="33"/>
  <c r="AO13" i="33"/>
  <c r="AN13" i="33"/>
  <c r="AM13" i="33"/>
  <c r="AL13" i="33"/>
  <c r="AK13" i="33"/>
  <c r="AJ13" i="33"/>
  <c r="AI13" i="33"/>
  <c r="AP13" i="34"/>
  <c r="AO13" i="34"/>
  <c r="AN13" i="34"/>
  <c r="AM13" i="34"/>
  <c r="AL13" i="34"/>
  <c r="AK13" i="34"/>
  <c r="AJ13" i="34"/>
  <c r="AI13" i="34"/>
  <c r="AP13" i="35"/>
  <c r="AO13" i="35"/>
  <c r="AN13" i="35"/>
  <c r="AM13" i="35"/>
  <c r="AL13" i="35"/>
  <c r="AK13" i="35"/>
  <c r="AJ13" i="35"/>
  <c r="AI13" i="35"/>
  <c r="AP13" i="21"/>
  <c r="AO13" i="21"/>
  <c r="AN13" i="21"/>
  <c r="AM13" i="21"/>
  <c r="AL13" i="21"/>
  <c r="AK13" i="21"/>
  <c r="AJ13" i="21"/>
  <c r="AI13" i="21"/>
  <c r="AP13" i="22"/>
  <c r="AO13" i="22"/>
  <c r="AN13" i="22"/>
  <c r="AM13" i="22"/>
  <c r="AL13" i="22"/>
  <c r="AK13" i="22"/>
  <c r="AJ13" i="22"/>
  <c r="AI13" i="22"/>
  <c r="AP13" i="23"/>
  <c r="AO13" i="23"/>
  <c r="AN13" i="23"/>
  <c r="AM13" i="23"/>
  <c r="AL13" i="23"/>
  <c r="AK13" i="23"/>
  <c r="AJ13" i="23"/>
  <c r="AI13" i="23"/>
  <c r="AP13" i="24"/>
  <c r="AO13" i="24"/>
  <c r="AN13" i="24"/>
  <c r="AM13" i="24"/>
  <c r="AL13" i="24"/>
  <c r="AK13" i="24"/>
  <c r="AJ13" i="24"/>
  <c r="AI13" i="24"/>
  <c r="AP13" i="25"/>
  <c r="AO13" i="25"/>
  <c r="AN13" i="25"/>
  <c r="AM13" i="25"/>
  <c r="AL13" i="25"/>
  <c r="AK13" i="25"/>
  <c r="AJ13" i="25"/>
  <c r="AI13" i="25"/>
  <c r="AP13" i="26"/>
  <c r="AO13" i="26"/>
  <c r="AN13" i="26"/>
  <c r="AM13" i="26"/>
  <c r="AL13" i="26"/>
  <c r="AK13" i="26"/>
  <c r="AJ13" i="26"/>
  <c r="AI13" i="26"/>
  <c r="AP13" i="27"/>
  <c r="AO13" i="27"/>
  <c r="AN13" i="27"/>
  <c r="AM13" i="27"/>
  <c r="AL13" i="27"/>
  <c r="AK13" i="27"/>
  <c r="AJ13" i="27"/>
  <c r="AI13" i="27"/>
  <c r="AP13" i="28"/>
  <c r="AO13" i="28"/>
  <c r="AN13" i="28"/>
  <c r="AM13" i="28"/>
  <c r="AL13" i="28"/>
  <c r="AK13" i="28"/>
  <c r="AJ13" i="28"/>
  <c r="AI13" i="28"/>
  <c r="AP13" i="17"/>
  <c r="AO13" i="17"/>
  <c r="AN13" i="17"/>
  <c r="AM13" i="17"/>
  <c r="AL13" i="17"/>
  <c r="AK13" i="17"/>
  <c r="AJ13" i="17"/>
  <c r="AI13" i="17"/>
  <c r="AP13" i="18"/>
  <c r="AO13" i="18"/>
  <c r="AN13" i="18"/>
  <c r="AM13" i="18"/>
  <c r="AL13" i="18"/>
  <c r="AK13" i="18"/>
  <c r="AJ13" i="18"/>
  <c r="AI13" i="18"/>
  <c r="AP13" i="19"/>
  <c r="AO13" i="19"/>
  <c r="AN13" i="19"/>
  <c r="AM13" i="19"/>
  <c r="AL13" i="19"/>
  <c r="AK13" i="19"/>
  <c r="AJ13" i="19"/>
  <c r="AI13" i="19"/>
  <c r="AP13" i="20"/>
  <c r="AO13" i="20"/>
  <c r="AN13" i="20"/>
  <c r="AM13" i="20"/>
  <c r="AL13" i="20"/>
  <c r="AK13" i="20"/>
  <c r="AJ13" i="20"/>
  <c r="AP13" i="15"/>
  <c r="AO13" i="15"/>
  <c r="AN13" i="15"/>
  <c r="AM13" i="15"/>
  <c r="AL13" i="15"/>
  <c r="AK13" i="15"/>
  <c r="AJ13" i="15"/>
  <c r="AP13" i="16"/>
  <c r="AO13" i="16"/>
  <c r="AN13" i="16"/>
  <c r="AM13" i="16"/>
  <c r="AL13" i="16"/>
  <c r="AK13" i="16"/>
  <c r="AJ13" i="16"/>
  <c r="AI13" i="16"/>
  <c r="AP13" i="14"/>
  <c r="AO13" i="14"/>
  <c r="AN13" i="14"/>
  <c r="AM13" i="14"/>
  <c r="AL13" i="14"/>
  <c r="AK13" i="14"/>
  <c r="AJ13" i="14"/>
  <c r="AI13" i="14"/>
  <c r="AP13" i="13"/>
  <c r="AO13" i="13"/>
  <c r="AN13" i="13"/>
  <c r="AM13" i="13"/>
  <c r="AL13" i="13"/>
  <c r="AK13" i="13"/>
  <c r="AJ13" i="13"/>
  <c r="AI13" i="13"/>
  <c r="AP13" i="36"/>
  <c r="AO13" i="36"/>
  <c r="AN13" i="36"/>
  <c r="AM13" i="36"/>
  <c r="AL13" i="36"/>
  <c r="AK13" i="36"/>
  <c r="AJ13" i="36"/>
  <c r="AI13" i="36"/>
  <c r="AP13" i="38"/>
  <c r="AO13" i="38"/>
  <c r="AN13" i="38"/>
  <c r="AM13" i="38"/>
  <c r="AL13" i="38"/>
  <c r="AK13" i="38"/>
  <c r="AJ13" i="38"/>
  <c r="AI13" i="38"/>
  <c r="AP13" i="37"/>
  <c r="AO13" i="37"/>
  <c r="AN13" i="37"/>
  <c r="AM13" i="37"/>
  <c r="AL13" i="37"/>
  <c r="AK13" i="37"/>
  <c r="AJ13" i="37"/>
  <c r="AI13" i="37"/>
  <c r="AP13" i="39"/>
  <c r="AO13" i="39"/>
  <c r="AN13" i="39"/>
  <c r="AM13" i="39"/>
  <c r="AL13" i="39"/>
  <c r="AK13" i="39"/>
  <c r="AJ13" i="39"/>
  <c r="AI13" i="39"/>
  <c r="AP13" i="63"/>
  <c r="AO13" i="63"/>
  <c r="AN13" i="63"/>
  <c r="AM13" i="63"/>
  <c r="AL13" i="63"/>
  <c r="AK13" i="63"/>
  <c r="AJ13" i="63"/>
  <c r="AI13" i="63"/>
  <c r="AP13" i="64"/>
  <c r="AO13" i="64"/>
  <c r="AN13" i="64"/>
  <c r="AM13" i="64"/>
  <c r="AL13" i="64"/>
  <c r="AK13" i="64"/>
  <c r="AJ13" i="64"/>
  <c r="AI13" i="64"/>
  <c r="AP13" i="65"/>
  <c r="AO13" i="65"/>
  <c r="AN13" i="65"/>
  <c r="AM13" i="65"/>
  <c r="AL13" i="65"/>
  <c r="AK13" i="65"/>
  <c r="AJ13" i="65"/>
  <c r="AI13" i="65"/>
  <c r="AP13" i="66"/>
  <c r="AO13" i="66"/>
  <c r="AN13" i="66"/>
  <c r="AM13" i="66"/>
  <c r="AL13" i="66"/>
  <c r="AK13" i="66"/>
  <c r="AJ13" i="66"/>
  <c r="AI13" i="66"/>
  <c r="AP13" i="67"/>
  <c r="AO13" i="67"/>
  <c r="AN13" i="67"/>
  <c r="AM13" i="67"/>
  <c r="AL13" i="67"/>
  <c r="AK13" i="67"/>
  <c r="AJ13" i="67"/>
  <c r="AI13" i="67"/>
  <c r="AP13" i="68"/>
  <c r="AO13" i="68"/>
  <c r="AN13" i="68"/>
  <c r="AM13" i="68"/>
  <c r="AL13" i="68"/>
  <c r="AK13" i="68"/>
  <c r="AJ13" i="68"/>
  <c r="AI13" i="68"/>
  <c r="AP13" i="69"/>
  <c r="AO13" i="69"/>
  <c r="AN13" i="69"/>
  <c r="AM13" i="69"/>
  <c r="AL13" i="69"/>
  <c r="AK13" i="69"/>
  <c r="AJ13" i="69"/>
  <c r="AI13" i="69"/>
  <c r="AP13" i="70"/>
  <c r="AO13" i="70"/>
  <c r="AN13" i="70"/>
  <c r="AM13" i="70"/>
  <c r="AL13" i="70"/>
  <c r="AK13" i="70"/>
  <c r="AJ13" i="70"/>
  <c r="AI13" i="70"/>
  <c r="AP13" i="59"/>
  <c r="AO13" i="59"/>
  <c r="AN13" i="59"/>
  <c r="AM13" i="59"/>
  <c r="AL13" i="59"/>
  <c r="AK13" i="59"/>
  <c r="AJ13" i="59"/>
  <c r="AI13" i="59"/>
  <c r="AP13" i="60"/>
  <c r="AO13" i="60"/>
  <c r="AN13" i="60"/>
  <c r="AM13" i="60"/>
  <c r="AL13" i="60"/>
  <c r="AK13" i="60"/>
  <c r="AJ13" i="60"/>
  <c r="AI13" i="60"/>
  <c r="AP13" i="61"/>
  <c r="AO13" i="61"/>
  <c r="AN13" i="61"/>
  <c r="AM13" i="61"/>
  <c r="AL13" i="61"/>
  <c r="AK13" i="61"/>
  <c r="AJ13" i="61"/>
  <c r="AI13" i="61"/>
  <c r="AP13" i="62"/>
  <c r="AO13" i="62"/>
  <c r="AN13" i="62"/>
  <c r="AM13" i="62"/>
  <c r="AL13" i="62"/>
  <c r="AK13" i="62"/>
  <c r="AJ13" i="62"/>
  <c r="AI13" i="62"/>
  <c r="AP13" i="57"/>
  <c r="AO13" i="57"/>
  <c r="AN13" i="57"/>
  <c r="AM13" i="57"/>
  <c r="AL13" i="57"/>
  <c r="AK13" i="57"/>
  <c r="AJ13" i="57"/>
  <c r="AI13" i="57"/>
  <c r="AP13" i="58"/>
  <c r="AO13" i="58"/>
  <c r="AN13" i="58"/>
  <c r="AM13" i="58"/>
  <c r="AL13" i="58"/>
  <c r="AK13" i="58"/>
  <c r="AJ13" i="58"/>
  <c r="AI13" i="58"/>
  <c r="AP13" i="56"/>
  <c r="AO13" i="56"/>
  <c r="AN13" i="56"/>
  <c r="AM13" i="56"/>
  <c r="AL13" i="56"/>
  <c r="AK13" i="56"/>
  <c r="AJ13" i="56"/>
  <c r="AI13" i="56"/>
  <c r="AP13" i="55"/>
  <c r="AO13" i="55"/>
  <c r="AN13" i="55"/>
  <c r="AM13" i="55"/>
  <c r="AL13" i="55"/>
  <c r="AK13" i="55"/>
  <c r="AJ13" i="55"/>
  <c r="AI13" i="55"/>
  <c r="AP13" i="120"/>
  <c r="AO13" i="120"/>
  <c r="AN13" i="120"/>
  <c r="AM13" i="120"/>
  <c r="AL13" i="120"/>
  <c r="AK13" i="120"/>
  <c r="AJ13" i="120"/>
  <c r="AI13" i="120"/>
  <c r="AP13" i="121"/>
  <c r="AO13" i="121"/>
  <c r="AN13" i="121"/>
  <c r="AM13" i="121"/>
  <c r="AL13" i="121"/>
  <c r="AK13" i="121"/>
  <c r="AJ13" i="121"/>
  <c r="AI13" i="121"/>
  <c r="AP13" i="122"/>
  <c r="AO13" i="122"/>
  <c r="AN13" i="122"/>
  <c r="AM13" i="122"/>
  <c r="AL13" i="122"/>
  <c r="AK13" i="122"/>
  <c r="AJ13" i="122"/>
  <c r="AI13" i="122"/>
  <c r="AP13" i="123"/>
  <c r="AO13" i="123"/>
  <c r="AN13" i="123"/>
  <c r="AM13" i="123"/>
  <c r="AL13" i="123"/>
  <c r="AK13" i="123"/>
  <c r="AJ13" i="123"/>
  <c r="AI13" i="123"/>
  <c r="AP13" i="124"/>
  <c r="AO13" i="124"/>
  <c r="AN13" i="124"/>
  <c r="AM13" i="124"/>
  <c r="AL13" i="124"/>
  <c r="AK13" i="124"/>
  <c r="AJ13" i="124"/>
  <c r="AI13" i="124"/>
  <c r="AP13" i="125"/>
  <c r="AO13" i="125"/>
  <c r="AN13" i="125"/>
  <c r="AM13" i="125"/>
  <c r="AL13" i="125"/>
  <c r="AK13" i="125"/>
  <c r="AJ13" i="125"/>
  <c r="AI13" i="125"/>
  <c r="AP13" i="126"/>
  <c r="AO13" i="126"/>
  <c r="AN13" i="126"/>
  <c r="AM13" i="126"/>
  <c r="AL13" i="126"/>
  <c r="AK13" i="126"/>
  <c r="AJ13" i="126"/>
  <c r="AI13" i="126"/>
  <c r="AP13" i="127"/>
  <c r="AO13" i="127"/>
  <c r="AN13" i="127"/>
  <c r="AM13" i="127"/>
  <c r="AL13" i="127"/>
  <c r="AK13" i="127"/>
  <c r="AJ13" i="127"/>
  <c r="AI13" i="127"/>
  <c r="AP13" i="128"/>
  <c r="AO13" i="128"/>
  <c r="AN13" i="128"/>
  <c r="AM13" i="128"/>
  <c r="AL13" i="128"/>
  <c r="AK13" i="128"/>
  <c r="AJ13" i="128"/>
  <c r="AI13" i="128"/>
  <c r="AP13" i="129"/>
  <c r="AO13" i="129"/>
  <c r="AN13" i="129"/>
  <c r="AM13" i="129"/>
  <c r="AL13" i="129"/>
  <c r="AK13" i="129"/>
  <c r="AJ13" i="129"/>
  <c r="AI13" i="129"/>
  <c r="AP13" i="130"/>
  <c r="AO13" i="130"/>
  <c r="AN13" i="130"/>
  <c r="AM13" i="130"/>
  <c r="AL13" i="130"/>
  <c r="AK13" i="130"/>
  <c r="AJ13" i="130"/>
  <c r="AI13" i="130"/>
  <c r="AP13" i="109"/>
  <c r="AO13" i="109"/>
  <c r="AN13" i="109"/>
  <c r="AM13" i="109"/>
  <c r="AL13" i="109"/>
  <c r="AK13" i="109"/>
  <c r="AJ13" i="109"/>
  <c r="AI13" i="109"/>
  <c r="AP13" i="110"/>
  <c r="AO13" i="110"/>
  <c r="AN13" i="110"/>
  <c r="AM13" i="110"/>
  <c r="AL13" i="110"/>
  <c r="AK13" i="110"/>
  <c r="AJ13" i="110"/>
  <c r="AI13" i="110"/>
  <c r="AP13" i="111"/>
  <c r="AO13" i="111"/>
  <c r="AN13" i="111"/>
  <c r="AM13" i="111"/>
  <c r="AL13" i="111"/>
  <c r="AK13" i="111"/>
  <c r="AJ13" i="111"/>
  <c r="AI13" i="111"/>
  <c r="AP13" i="112"/>
  <c r="AO13" i="112"/>
  <c r="AN13" i="112"/>
  <c r="AM13" i="112"/>
  <c r="AL13" i="112"/>
  <c r="AK13" i="112"/>
  <c r="AJ13" i="112"/>
  <c r="AI13" i="112"/>
  <c r="AP13" i="113"/>
  <c r="AO13" i="113"/>
  <c r="AN13" i="113"/>
  <c r="AM13" i="113"/>
  <c r="AL13" i="113"/>
  <c r="AK13" i="113"/>
  <c r="AJ13" i="113"/>
  <c r="AI13" i="113"/>
  <c r="AP13" i="114"/>
  <c r="AO13" i="114"/>
  <c r="AN13" i="114"/>
  <c r="AM13" i="114"/>
  <c r="AL13" i="114"/>
  <c r="AK13" i="114"/>
  <c r="AJ13" i="114"/>
  <c r="AI13" i="114"/>
  <c r="AP13" i="115"/>
  <c r="AO13" i="115"/>
  <c r="AN13" i="115"/>
  <c r="AM13" i="115"/>
  <c r="AL13" i="115"/>
  <c r="AK13" i="115"/>
  <c r="AJ13" i="115"/>
  <c r="AI13" i="115"/>
  <c r="AP13" i="116"/>
  <c r="AO13" i="116"/>
  <c r="AN13" i="116"/>
  <c r="AM13" i="116"/>
  <c r="AL13" i="116"/>
  <c r="AK13" i="116"/>
  <c r="AJ13" i="116"/>
  <c r="AI13" i="116"/>
  <c r="AP13" i="117"/>
  <c r="AO13" i="117"/>
  <c r="AN13" i="117"/>
  <c r="AM13" i="117"/>
  <c r="AL13" i="117"/>
  <c r="AK13" i="117"/>
  <c r="AJ13" i="117"/>
  <c r="AI13" i="117"/>
  <c r="AP13" i="118"/>
  <c r="AO13" i="118"/>
  <c r="AN13" i="118"/>
  <c r="AM13" i="118"/>
  <c r="AL13" i="118"/>
  <c r="AK13" i="118"/>
  <c r="AJ13" i="118"/>
  <c r="AI13" i="118"/>
  <c r="AP13" i="119"/>
  <c r="AO13" i="119"/>
  <c r="AN13" i="119"/>
  <c r="AM13" i="119"/>
  <c r="AL13" i="119"/>
  <c r="AK13" i="119"/>
  <c r="AJ13" i="119"/>
  <c r="AI13" i="119"/>
  <c r="AP13" i="98"/>
  <c r="AO13" i="98"/>
  <c r="AN13" i="98"/>
  <c r="AM13" i="98"/>
  <c r="AL13" i="98"/>
  <c r="AK13" i="98"/>
  <c r="AJ13" i="98"/>
  <c r="AI13" i="98"/>
  <c r="AP13" i="99"/>
  <c r="AO13" i="99"/>
  <c r="AN13" i="99"/>
  <c r="AM13" i="99"/>
  <c r="AL13" i="99"/>
  <c r="AK13" i="99"/>
  <c r="AJ13" i="99"/>
  <c r="AI13" i="99"/>
  <c r="AP13" i="100"/>
  <c r="AO13" i="100"/>
  <c r="AN13" i="100"/>
  <c r="AM13" i="100"/>
  <c r="AL13" i="100"/>
  <c r="AK13" i="100"/>
  <c r="AJ13" i="100"/>
  <c r="AI13" i="100"/>
  <c r="AP13" i="101"/>
  <c r="AO13" i="101"/>
  <c r="AN13" i="101"/>
  <c r="AM13" i="101"/>
  <c r="AL13" i="101"/>
  <c r="AK13" i="101"/>
  <c r="AJ13" i="101"/>
  <c r="AI13" i="101"/>
  <c r="AP13" i="102"/>
  <c r="AO13" i="102"/>
  <c r="AN13" i="102"/>
  <c r="AM13" i="102"/>
  <c r="AL13" i="102"/>
  <c r="AK13" i="102"/>
  <c r="AJ13" i="102"/>
  <c r="AI13" i="102"/>
  <c r="AP13" i="103"/>
  <c r="AO13" i="103"/>
  <c r="AN13" i="103"/>
  <c r="AM13" i="103"/>
  <c r="AL13" i="103"/>
  <c r="AK13" i="103"/>
  <c r="AJ13" i="103"/>
  <c r="AI13" i="103"/>
  <c r="AP13" i="104"/>
  <c r="AO13" i="104"/>
  <c r="AN13" i="104"/>
  <c r="AM13" i="104"/>
  <c r="AL13" i="104"/>
  <c r="AK13" i="104"/>
  <c r="AJ13" i="104"/>
  <c r="AI13" i="104"/>
  <c r="AP13" i="105"/>
  <c r="AO13" i="105"/>
  <c r="AN13" i="105"/>
  <c r="AM13" i="105"/>
  <c r="AL13" i="105"/>
  <c r="AK13" i="105"/>
  <c r="AJ13" i="105"/>
  <c r="AI13" i="105"/>
  <c r="AP13" i="1"/>
  <c r="AO13" i="1"/>
  <c r="AN13" i="1"/>
  <c r="AM13" i="1"/>
  <c r="AL13" i="1"/>
  <c r="AK13" i="1"/>
  <c r="AJ13" i="1"/>
  <c r="AI13" i="1"/>
  <c r="B23" i="5"/>
  <c r="B23" i="6"/>
  <c r="B23" i="7"/>
  <c r="B23" i="8"/>
  <c r="B23" i="9"/>
  <c r="B23" i="11"/>
  <c r="B23" i="29"/>
  <c r="B23" i="12"/>
  <c r="B23" i="30"/>
  <c r="B23" i="31"/>
  <c r="B23" i="32"/>
  <c r="B23" i="33"/>
  <c r="B23" i="34"/>
  <c r="B23" i="35"/>
  <c r="B23" i="21"/>
  <c r="B23" i="22"/>
  <c r="B23" i="23"/>
  <c r="B23" i="24"/>
  <c r="B23" i="25"/>
  <c r="B23" i="26"/>
  <c r="B23" i="27"/>
  <c r="B23" i="28"/>
  <c r="B23" i="17"/>
  <c r="B23" i="18"/>
  <c r="B23" i="19"/>
  <c r="B23" i="20"/>
  <c r="B23" i="15"/>
  <c r="B23" i="16"/>
  <c r="B23" i="14"/>
  <c r="B23" i="13"/>
  <c r="B23" i="36"/>
  <c r="B23" i="38"/>
  <c r="B23" i="37"/>
  <c r="B23" i="39"/>
  <c r="B23" i="63"/>
  <c r="B23" i="64"/>
  <c r="B23" i="65"/>
  <c r="B23" i="66"/>
  <c r="B23" i="67"/>
  <c r="B23" i="68"/>
  <c r="B23" i="69"/>
  <c r="B23" i="70"/>
  <c r="B23" i="59"/>
  <c r="B23" i="60"/>
  <c r="B23" i="61"/>
  <c r="B23" i="62"/>
  <c r="B23" i="57"/>
  <c r="B23" i="58"/>
  <c r="B23" i="56"/>
  <c r="B23" i="55"/>
  <c r="B23" i="120"/>
  <c r="B23" i="121"/>
  <c r="B23" i="122"/>
  <c r="B23" i="123"/>
  <c r="B23" i="124"/>
  <c r="B23" i="125"/>
  <c r="B23" i="126"/>
  <c r="B23" i="127"/>
  <c r="B23" i="128"/>
  <c r="B23" i="129"/>
  <c r="B23" i="130"/>
  <c r="B23" i="109"/>
  <c r="B23" i="110"/>
  <c r="B23" i="111"/>
  <c r="B23" i="112"/>
  <c r="B23" i="113"/>
  <c r="B23" i="114"/>
  <c r="B23" i="115"/>
  <c r="B23" i="116"/>
  <c r="B23" i="117"/>
  <c r="B23" i="118"/>
  <c r="B23" i="119"/>
  <c r="B23" i="98"/>
  <c r="B23" i="99"/>
  <c r="B23" i="100"/>
  <c r="B23" i="101"/>
  <c r="B23" i="102"/>
  <c r="B23" i="103"/>
  <c r="B23" i="104"/>
  <c r="B23" i="105"/>
  <c r="B23" i="1"/>
  <c r="B13" i="5"/>
  <c r="B13" i="6"/>
  <c r="B13" i="7"/>
  <c r="B13" i="8"/>
  <c r="B13" i="9"/>
  <c r="B13" i="11"/>
  <c r="B13" i="29"/>
  <c r="B13" i="12"/>
  <c r="B13" i="30"/>
  <c r="B13" i="31"/>
  <c r="B13" i="32"/>
  <c r="B13" i="33"/>
  <c r="B13" i="34"/>
  <c r="B13" i="35"/>
  <c r="B13" i="21"/>
  <c r="B13" i="22"/>
  <c r="B13" i="23"/>
  <c r="B13" i="24"/>
  <c r="B13" i="25"/>
  <c r="B13" i="26"/>
  <c r="B13" i="27"/>
  <c r="B13" i="28"/>
  <c r="B13" i="17"/>
  <c r="B13" i="18"/>
  <c r="B13" i="19"/>
  <c r="B13" i="20"/>
  <c r="B13" i="15"/>
  <c r="B13" i="16"/>
  <c r="B13" i="14"/>
  <c r="B13" i="13"/>
  <c r="B13" i="36"/>
  <c r="B13" i="38"/>
  <c r="B13" i="37"/>
  <c r="B13" i="39"/>
  <c r="B13" i="63"/>
  <c r="B13" i="64"/>
  <c r="B13" i="65"/>
  <c r="B13" i="66"/>
  <c r="B13" i="67"/>
  <c r="B13" i="68"/>
  <c r="B13" i="69"/>
  <c r="B13" i="70"/>
  <c r="B13" i="59"/>
  <c r="B13" i="60"/>
  <c r="B13" i="61"/>
  <c r="B13" i="62"/>
  <c r="B13" i="57"/>
  <c r="B13" i="58"/>
  <c r="B13" i="56"/>
  <c r="B13" i="55"/>
  <c r="B13" i="120"/>
  <c r="B13" i="121"/>
  <c r="B13" i="122"/>
  <c r="B13" i="123"/>
  <c r="B13" i="124"/>
  <c r="B13" i="125"/>
  <c r="B13" i="126"/>
  <c r="B13" i="127"/>
  <c r="B13" i="128"/>
  <c r="B13" i="129"/>
  <c r="B13" i="130"/>
  <c r="B13" i="109"/>
  <c r="B13" i="110"/>
  <c r="B13" i="111"/>
  <c r="B13" i="112"/>
  <c r="B13" i="113"/>
  <c r="B13" i="114"/>
  <c r="B13" i="115"/>
  <c r="B13" i="116"/>
  <c r="B13" i="117"/>
  <c r="B13" i="118"/>
  <c r="B13" i="119"/>
  <c r="B13" i="98"/>
  <c r="B13" i="99"/>
  <c r="B13" i="100"/>
  <c r="B13" i="101"/>
  <c r="B13" i="102"/>
  <c r="B13" i="103"/>
  <c r="B13" i="104"/>
  <c r="B13" i="105"/>
  <c r="B13" i="1"/>
  <c r="T23" i="5" l="1"/>
  <c r="T23" i="6"/>
  <c r="T23" i="7"/>
  <c r="T23" i="8"/>
  <c r="T23" i="9"/>
  <c r="T23" i="11"/>
  <c r="T23" i="29"/>
  <c r="T23" i="12"/>
  <c r="T23" i="30"/>
  <c r="T23" i="31"/>
  <c r="T23" i="32"/>
  <c r="T23" i="33"/>
  <c r="T23" i="34"/>
  <c r="T23" i="35"/>
  <c r="T23" i="21"/>
  <c r="T23" i="22"/>
  <c r="T23" i="23"/>
  <c r="T23" i="24"/>
  <c r="T23" i="25"/>
  <c r="T23" i="26"/>
  <c r="T23" i="27"/>
  <c r="T23" i="28"/>
  <c r="T23" i="17"/>
  <c r="T23" i="18"/>
  <c r="T23" i="19"/>
  <c r="T23" i="16"/>
  <c r="T23" i="14"/>
  <c r="T23" i="13"/>
  <c r="T23" i="36"/>
  <c r="T23" i="38"/>
  <c r="T23" i="37"/>
  <c r="T23" i="39"/>
  <c r="T23" i="63"/>
  <c r="T23" i="64"/>
  <c r="T23" i="65"/>
  <c r="T23" i="66"/>
  <c r="T23" i="67"/>
  <c r="T23" i="68"/>
  <c r="T23" i="69"/>
  <c r="T23" i="70"/>
  <c r="T23" i="59"/>
  <c r="T23" i="60"/>
  <c r="T23" i="61"/>
  <c r="T23" i="62"/>
  <c r="T23" i="57"/>
  <c r="T23" i="58"/>
  <c r="T23" i="56"/>
  <c r="T23" i="55"/>
  <c r="T23" i="120"/>
  <c r="T23" i="121"/>
  <c r="T23" i="122"/>
  <c r="T23" i="123"/>
  <c r="T23" i="124"/>
  <c r="T23" i="125"/>
  <c r="T23" i="126"/>
  <c r="T23" i="127"/>
  <c r="T23" i="128"/>
  <c r="T23" i="129"/>
  <c r="T23" i="130"/>
  <c r="T23" i="109"/>
  <c r="T23" i="110"/>
  <c r="T23" i="111"/>
  <c r="T23" i="112"/>
  <c r="T23" i="113"/>
  <c r="T23" i="114"/>
  <c r="T23" i="115"/>
  <c r="T23" i="116"/>
  <c r="T23" i="117"/>
  <c r="T23" i="118"/>
  <c r="T23" i="119"/>
  <c r="T23" i="98"/>
  <c r="T23" i="99"/>
  <c r="T23" i="100"/>
  <c r="T23" i="101"/>
  <c r="T23" i="102"/>
  <c r="T23" i="103"/>
  <c r="T23" i="104"/>
  <c r="T23" i="105"/>
  <c r="T23" i="1"/>
  <c r="T13" i="5"/>
  <c r="T13" i="6"/>
  <c r="T13" i="7"/>
  <c r="T13" i="8"/>
  <c r="T13" i="9"/>
  <c r="T13" i="11"/>
  <c r="T13" i="29"/>
  <c r="T13" i="12"/>
  <c r="T13" i="30"/>
  <c r="T13" i="31"/>
  <c r="T13" i="32"/>
  <c r="T13" i="33"/>
  <c r="T13" i="34"/>
  <c r="T13" i="35"/>
  <c r="T13" i="21"/>
  <c r="T13" i="22"/>
  <c r="T13" i="23"/>
  <c r="T13" i="24"/>
  <c r="T13" i="25"/>
  <c r="T13" i="26"/>
  <c r="T13" i="27"/>
  <c r="T13" i="28"/>
  <c r="T13" i="17"/>
  <c r="T13" i="18"/>
  <c r="T13" i="19"/>
  <c r="T13" i="20"/>
  <c r="T13" i="15"/>
  <c r="T13" i="16"/>
  <c r="T13" i="14"/>
  <c r="T13" i="13"/>
  <c r="T13" i="36"/>
  <c r="T13" i="38"/>
  <c r="T13" i="37"/>
  <c r="T13" i="39"/>
  <c r="T13" i="63"/>
  <c r="T13" i="64"/>
  <c r="T13" i="65"/>
  <c r="T13" i="66"/>
  <c r="T13" i="67"/>
  <c r="T13" i="68"/>
  <c r="T13" i="69"/>
  <c r="T13" i="70"/>
  <c r="T13" i="59"/>
  <c r="T13" i="60"/>
  <c r="T13" i="61"/>
  <c r="T13" i="62"/>
  <c r="T13" i="57"/>
  <c r="T13" i="58"/>
  <c r="T13" i="56"/>
  <c r="T13" i="55"/>
  <c r="T13" i="120"/>
  <c r="T13" i="121"/>
  <c r="T13" i="122"/>
  <c r="T13" i="123"/>
  <c r="T13" i="124"/>
  <c r="T13" i="125"/>
  <c r="T13" i="126"/>
  <c r="T13" i="127"/>
  <c r="T13" i="128"/>
  <c r="T13" i="129"/>
  <c r="T13" i="130"/>
  <c r="T13" i="109"/>
  <c r="T13" i="110"/>
  <c r="T13" i="111"/>
  <c r="T13" i="112"/>
  <c r="T13" i="113"/>
  <c r="T13" i="114"/>
  <c r="T13" i="115"/>
  <c r="T13" i="116"/>
  <c r="T13" i="117"/>
  <c r="T13" i="118"/>
  <c r="T13" i="119"/>
  <c r="T13" i="98"/>
  <c r="T13" i="99"/>
  <c r="T13" i="100"/>
  <c r="T13" i="101"/>
  <c r="T13" i="102"/>
  <c r="T13" i="103"/>
  <c r="T13" i="104"/>
  <c r="T13" i="105"/>
  <c r="T13" i="1"/>
  <c r="J5" i="1" l="1"/>
  <c r="L5" i="9"/>
  <c r="K5" i="9"/>
  <c r="F5" i="9"/>
  <c r="E5" i="9"/>
  <c r="L5" i="11"/>
  <c r="K5" i="11"/>
  <c r="F5" i="11"/>
  <c r="E5" i="11"/>
  <c r="I5" i="32"/>
  <c r="I5" i="33"/>
  <c r="I5" i="34"/>
  <c r="I5" i="35"/>
  <c r="I5" i="21"/>
  <c r="I5" i="22"/>
  <c r="I5" i="23"/>
  <c r="I5" i="24"/>
  <c r="I5" i="25"/>
  <c r="I5" i="26"/>
  <c r="I5" i="27"/>
  <c r="I5" i="28"/>
  <c r="I5" i="17"/>
  <c r="I5" i="18"/>
  <c r="I5" i="19"/>
  <c r="I5" i="20"/>
  <c r="I5" i="15"/>
  <c r="I5" i="14"/>
  <c r="I5" i="36"/>
  <c r="I5" i="37"/>
  <c r="I5" i="39"/>
  <c r="I5" i="63"/>
  <c r="I5" i="64"/>
  <c r="I5" i="65"/>
  <c r="I5" i="66"/>
  <c r="I5" i="67"/>
  <c r="I5" i="69"/>
  <c r="I5" i="59"/>
  <c r="I5" i="61"/>
  <c r="I5" i="57"/>
  <c r="I5" i="58"/>
  <c r="I5" i="56"/>
  <c r="I5" i="55"/>
  <c r="I5" i="120"/>
  <c r="I5" i="121"/>
  <c r="I5" i="122"/>
  <c r="I5" i="123"/>
  <c r="I5" i="125"/>
  <c r="I5" i="127"/>
  <c r="I5" i="129"/>
  <c r="I5" i="109"/>
  <c r="I5" i="110"/>
  <c r="I5" i="111"/>
  <c r="I5" i="112"/>
  <c r="I5" i="113"/>
  <c r="I5" i="114"/>
  <c r="I5" i="115"/>
  <c r="I5" i="116"/>
  <c r="I5" i="118"/>
  <c r="I5" i="98"/>
  <c r="I5" i="100"/>
  <c r="I5" i="102"/>
  <c r="I5" i="103"/>
  <c r="I5" i="104"/>
  <c r="I5" i="105"/>
  <c r="U2" i="6" l="1"/>
  <c r="S2" i="1"/>
  <c r="U5" i="131" s="1"/>
  <c r="R2" i="1"/>
  <c r="Q3" i="1"/>
  <c r="P5" i="131" s="1"/>
  <c r="Q2" i="1"/>
  <c r="O5" i="131" s="1"/>
  <c r="C13" i="1"/>
  <c r="C23" i="1"/>
  <c r="C24" i="1"/>
  <c r="C25" i="1"/>
  <c r="C26" i="1"/>
  <c r="L148" i="131"/>
  <c r="N148" i="131" s="1"/>
  <c r="K137" i="131"/>
  <c r="L134" i="131"/>
  <c r="N134" i="131" s="1"/>
  <c r="K134" i="131"/>
  <c r="L124" i="131"/>
  <c r="N124" i="131" s="1"/>
  <c r="L121" i="131"/>
  <c r="N121" i="131" s="1"/>
  <c r="L115" i="131"/>
  <c r="N115" i="131" s="1"/>
  <c r="K112" i="131"/>
  <c r="K103" i="131"/>
  <c r="L100" i="131"/>
  <c r="N100" i="131" s="1"/>
  <c r="K97" i="131"/>
  <c r="L93" i="131"/>
  <c r="N93" i="131" s="1"/>
  <c r="L90" i="131"/>
  <c r="N90" i="131" s="1"/>
  <c r="K90" i="131"/>
  <c r="K82" i="131"/>
  <c r="K78" i="131"/>
  <c r="L77" i="131"/>
  <c r="K70" i="131"/>
  <c r="L67" i="131"/>
  <c r="N67" i="131" s="1"/>
  <c r="K67" i="131"/>
  <c r="L60" i="131"/>
  <c r="N60" i="131" s="1"/>
  <c r="L57" i="131"/>
  <c r="N57" i="131" s="1"/>
  <c r="K55" i="131"/>
  <c r="L48" i="131"/>
  <c r="N48" i="131" s="1"/>
  <c r="K45" i="131"/>
  <c r="L37" i="131"/>
  <c r="K37" i="131"/>
  <c r="L36" i="131"/>
  <c r="K36" i="131"/>
  <c r="K19" i="131"/>
  <c r="K18" i="131"/>
  <c r="AA2" i="131"/>
  <c r="U2" i="131"/>
  <c r="O2" i="131"/>
  <c r="AS148" i="131"/>
  <c r="AR148" i="131"/>
  <c r="AQ148" i="131"/>
  <c r="AP148" i="131"/>
  <c r="AO148" i="131"/>
  <c r="AN148" i="131"/>
  <c r="G148" i="131"/>
  <c r="F148" i="131"/>
  <c r="K148" i="131" s="1"/>
  <c r="AS147" i="131"/>
  <c r="AR147" i="131"/>
  <c r="AQ147" i="131"/>
  <c r="AP147" i="131"/>
  <c r="AO147" i="131"/>
  <c r="AN147" i="131"/>
  <c r="G147" i="131"/>
  <c r="F147" i="131"/>
  <c r="AS146" i="131"/>
  <c r="AR146" i="131"/>
  <c r="AQ146" i="131"/>
  <c r="AP146" i="131"/>
  <c r="AO146" i="131"/>
  <c r="AN146" i="131"/>
  <c r="G146" i="131"/>
  <c r="L146" i="131" s="1"/>
  <c r="N146" i="131" s="1"/>
  <c r="F146" i="131"/>
  <c r="AS145" i="131"/>
  <c r="AR145" i="131"/>
  <c r="AQ145" i="131"/>
  <c r="AP145" i="131"/>
  <c r="AO145" i="131"/>
  <c r="AN145" i="131"/>
  <c r="G145" i="131"/>
  <c r="L145" i="131" s="1"/>
  <c r="F145" i="131"/>
  <c r="AS144" i="131"/>
  <c r="AR144" i="131"/>
  <c r="AQ144" i="131"/>
  <c r="AP144" i="131"/>
  <c r="AO144" i="131"/>
  <c r="AN144" i="131"/>
  <c r="G144" i="131"/>
  <c r="F144" i="131"/>
  <c r="AS143" i="131"/>
  <c r="AR143" i="131"/>
  <c r="AQ143" i="131"/>
  <c r="AP143" i="131"/>
  <c r="AO143" i="131"/>
  <c r="AN143" i="131"/>
  <c r="G143" i="131"/>
  <c r="F143" i="131"/>
  <c r="L143" i="131" s="1"/>
  <c r="N143" i="131" s="1"/>
  <c r="AS142" i="131"/>
  <c r="AR142" i="131"/>
  <c r="AQ142" i="131"/>
  <c r="AP142" i="131"/>
  <c r="AO142" i="131"/>
  <c r="AN142" i="131"/>
  <c r="G142" i="131"/>
  <c r="L142" i="131" s="1"/>
  <c r="N142" i="131" s="1"/>
  <c r="F142" i="131"/>
  <c r="AS141" i="131"/>
  <c r="AR141" i="131"/>
  <c r="AQ141" i="131"/>
  <c r="AP141" i="131"/>
  <c r="AO141" i="131"/>
  <c r="AN141" i="131"/>
  <c r="G141" i="131"/>
  <c r="F141" i="131"/>
  <c r="AS140" i="131"/>
  <c r="AR140" i="131"/>
  <c r="AQ140" i="131"/>
  <c r="AP140" i="131"/>
  <c r="AO140" i="131"/>
  <c r="AN140" i="131"/>
  <c r="G140" i="131"/>
  <c r="K140" i="131" s="1"/>
  <c r="F140" i="131"/>
  <c r="L140" i="131" s="1"/>
  <c r="N140" i="131" s="1"/>
  <c r="AS139" i="131"/>
  <c r="AR139" i="131"/>
  <c r="AQ139" i="131"/>
  <c r="AP139" i="131"/>
  <c r="AO139" i="131"/>
  <c r="AN139" i="131"/>
  <c r="G139" i="131"/>
  <c r="L139" i="131" s="1"/>
  <c r="N139" i="131" s="1"/>
  <c r="F139" i="131"/>
  <c r="AS138" i="131"/>
  <c r="AR138" i="131"/>
  <c r="AQ138" i="131"/>
  <c r="AP138" i="131"/>
  <c r="AO138" i="131"/>
  <c r="AN138" i="131"/>
  <c r="G138" i="131"/>
  <c r="F138" i="131"/>
  <c r="AS137" i="131"/>
  <c r="AR137" i="131"/>
  <c r="AQ137" i="131"/>
  <c r="AP137" i="131"/>
  <c r="AO137" i="131"/>
  <c r="AN137" i="131"/>
  <c r="G137" i="131"/>
  <c r="F137" i="131"/>
  <c r="L137" i="131" s="1"/>
  <c r="N137" i="131" s="1"/>
  <c r="AS136" i="131"/>
  <c r="AR136" i="131"/>
  <c r="AQ136" i="131"/>
  <c r="AP136" i="131"/>
  <c r="AO136" i="131"/>
  <c r="AN136" i="131"/>
  <c r="G136" i="131"/>
  <c r="L136" i="131" s="1"/>
  <c r="N136" i="131" s="1"/>
  <c r="F136" i="131"/>
  <c r="K136" i="131" s="1"/>
  <c r="AS135" i="131"/>
  <c r="AR135" i="131"/>
  <c r="AQ135" i="131"/>
  <c r="AP135" i="131"/>
  <c r="AO135" i="131"/>
  <c r="AN135" i="131"/>
  <c r="G135" i="131"/>
  <c r="F135" i="131"/>
  <c r="AS134" i="131"/>
  <c r="AR134" i="131"/>
  <c r="AQ134" i="131"/>
  <c r="AP134" i="131"/>
  <c r="AO134" i="131"/>
  <c r="AN134" i="131"/>
  <c r="G134" i="131"/>
  <c r="F134" i="131"/>
  <c r="AS133" i="131"/>
  <c r="AR133" i="131"/>
  <c r="AQ133" i="131"/>
  <c r="AP133" i="131"/>
  <c r="AO133" i="131"/>
  <c r="AN133" i="131"/>
  <c r="G133" i="131"/>
  <c r="F133" i="131"/>
  <c r="AS132" i="131"/>
  <c r="AR132" i="131"/>
  <c r="AQ132" i="131"/>
  <c r="AP132" i="131"/>
  <c r="AO132" i="131"/>
  <c r="AN132" i="131"/>
  <c r="G132" i="131"/>
  <c r="F132" i="131"/>
  <c r="AS131" i="131"/>
  <c r="AR131" i="131"/>
  <c r="AQ131" i="131"/>
  <c r="AP131" i="131"/>
  <c r="AO131" i="131"/>
  <c r="AN131" i="131"/>
  <c r="G131" i="131"/>
  <c r="F131" i="131"/>
  <c r="L131" i="131" s="1"/>
  <c r="AS130" i="131"/>
  <c r="AR130" i="131"/>
  <c r="AQ130" i="131"/>
  <c r="AP130" i="131"/>
  <c r="AO130" i="131"/>
  <c r="AN130" i="131"/>
  <c r="G130" i="131"/>
  <c r="L130" i="131" s="1"/>
  <c r="N130" i="131" s="1"/>
  <c r="F130" i="131"/>
  <c r="AS129" i="131"/>
  <c r="AR129" i="131"/>
  <c r="AQ129" i="131"/>
  <c r="AP129" i="131"/>
  <c r="AO129" i="131"/>
  <c r="AN129" i="131"/>
  <c r="G129" i="131"/>
  <c r="F129" i="131"/>
  <c r="AS128" i="131"/>
  <c r="AR128" i="131"/>
  <c r="AQ128" i="131"/>
  <c r="AP128" i="131"/>
  <c r="AO128" i="131"/>
  <c r="AN128" i="131"/>
  <c r="G128" i="131"/>
  <c r="K128" i="131" s="1"/>
  <c r="F128" i="131"/>
  <c r="L128" i="131" s="1"/>
  <c r="AS127" i="131"/>
  <c r="AR127" i="131"/>
  <c r="AQ127" i="131"/>
  <c r="AP127" i="131"/>
  <c r="AO127" i="131"/>
  <c r="AN127" i="131"/>
  <c r="G127" i="131"/>
  <c r="K127" i="131" s="1"/>
  <c r="F127" i="131"/>
  <c r="AS126" i="131"/>
  <c r="AR126" i="131"/>
  <c r="AQ126" i="131"/>
  <c r="AP126" i="131"/>
  <c r="AO126" i="131"/>
  <c r="AN126" i="131"/>
  <c r="G126" i="131"/>
  <c r="F126" i="131"/>
  <c r="AS125" i="131"/>
  <c r="AR125" i="131"/>
  <c r="AQ125" i="131"/>
  <c r="AP125" i="131"/>
  <c r="AO125" i="131"/>
  <c r="AN125" i="131"/>
  <c r="G125" i="131"/>
  <c r="F125" i="131"/>
  <c r="AS124" i="131"/>
  <c r="AR124" i="131"/>
  <c r="AQ124" i="131"/>
  <c r="AP124" i="131"/>
  <c r="AO124" i="131"/>
  <c r="AN124" i="131"/>
  <c r="G124" i="131"/>
  <c r="K124" i="131" s="1"/>
  <c r="F124" i="131"/>
  <c r="AS123" i="131"/>
  <c r="AR123" i="131"/>
  <c r="AQ123" i="131"/>
  <c r="AP123" i="131"/>
  <c r="AO123" i="131"/>
  <c r="AN123" i="131"/>
  <c r="G123" i="131"/>
  <c r="F123" i="131"/>
  <c r="AS122" i="131"/>
  <c r="AR122" i="131"/>
  <c r="AQ122" i="131"/>
  <c r="AP122" i="131"/>
  <c r="AO122" i="131"/>
  <c r="AN122" i="131"/>
  <c r="G122" i="131"/>
  <c r="F122" i="131"/>
  <c r="AS121" i="131"/>
  <c r="AR121" i="131"/>
  <c r="AQ121" i="131"/>
  <c r="AP121" i="131"/>
  <c r="AO121" i="131"/>
  <c r="AN121" i="131"/>
  <c r="G121" i="131"/>
  <c r="K121" i="131" s="1"/>
  <c r="F121" i="131"/>
  <c r="AS120" i="131"/>
  <c r="AR120" i="131"/>
  <c r="AQ120" i="131"/>
  <c r="AP120" i="131"/>
  <c r="AO120" i="131"/>
  <c r="AN120" i="131"/>
  <c r="G120" i="131"/>
  <c r="F120" i="131"/>
  <c r="AS119" i="131"/>
  <c r="AR119" i="131"/>
  <c r="AQ119" i="131"/>
  <c r="AP119" i="131"/>
  <c r="AO119" i="131"/>
  <c r="AN119" i="131"/>
  <c r="G119" i="131"/>
  <c r="F119" i="131"/>
  <c r="L119" i="131" s="1"/>
  <c r="N119" i="131" s="1"/>
  <c r="AS118" i="131"/>
  <c r="AR118" i="131"/>
  <c r="AQ118" i="131"/>
  <c r="AP118" i="131"/>
  <c r="AO118" i="131"/>
  <c r="AN118" i="131"/>
  <c r="G118" i="131"/>
  <c r="L118" i="131" s="1"/>
  <c r="N118" i="131" s="1"/>
  <c r="F118" i="131"/>
  <c r="AS117" i="131"/>
  <c r="AR117" i="131"/>
  <c r="AQ117" i="131"/>
  <c r="AP117" i="131"/>
  <c r="AO117" i="131"/>
  <c r="AN117" i="131"/>
  <c r="G117" i="131"/>
  <c r="F117" i="131"/>
  <c r="AS116" i="131"/>
  <c r="AR116" i="131"/>
  <c r="AQ116" i="131"/>
  <c r="AP116" i="131"/>
  <c r="AO116" i="131"/>
  <c r="AN116" i="131"/>
  <c r="G116" i="131"/>
  <c r="K116" i="131" s="1"/>
  <c r="F116" i="131"/>
  <c r="L116" i="131" s="1"/>
  <c r="N116" i="131" s="1"/>
  <c r="AS115" i="131"/>
  <c r="AR115" i="131"/>
  <c r="AQ115" i="131"/>
  <c r="AP115" i="131"/>
  <c r="AO115" i="131"/>
  <c r="AN115" i="131"/>
  <c r="G115" i="131"/>
  <c r="F115" i="131"/>
  <c r="AS114" i="131"/>
  <c r="AR114" i="131"/>
  <c r="AQ114" i="131"/>
  <c r="AP114" i="131"/>
  <c r="AO114" i="131"/>
  <c r="AN114" i="131"/>
  <c r="G114" i="131"/>
  <c r="F114" i="131"/>
  <c r="AS113" i="131"/>
  <c r="AR113" i="131"/>
  <c r="AQ113" i="131"/>
  <c r="AP113" i="131"/>
  <c r="AO113" i="131"/>
  <c r="AN113" i="131"/>
  <c r="G113" i="131"/>
  <c r="F113" i="131"/>
  <c r="AS112" i="131"/>
  <c r="AR112" i="131"/>
  <c r="AQ112" i="131"/>
  <c r="AP112" i="131"/>
  <c r="AO112" i="131"/>
  <c r="AN112" i="131"/>
  <c r="G112" i="131"/>
  <c r="L112" i="131" s="1"/>
  <c r="N112" i="131" s="1"/>
  <c r="F112" i="131"/>
  <c r="AS111" i="131"/>
  <c r="AR111" i="131"/>
  <c r="AQ111" i="131"/>
  <c r="AP111" i="131"/>
  <c r="AO111" i="131"/>
  <c r="AN111" i="131"/>
  <c r="G111" i="131"/>
  <c r="F111" i="131"/>
  <c r="AS110" i="131"/>
  <c r="AR110" i="131"/>
  <c r="AQ110" i="131"/>
  <c r="AP110" i="131"/>
  <c r="AO110" i="131"/>
  <c r="AN110" i="131"/>
  <c r="G110" i="131"/>
  <c r="F110" i="131"/>
  <c r="AS109" i="131"/>
  <c r="AR109" i="131"/>
  <c r="AQ109" i="131"/>
  <c r="AP109" i="131"/>
  <c r="AO109" i="131"/>
  <c r="AN109" i="131"/>
  <c r="G109" i="131"/>
  <c r="L109" i="131" s="1"/>
  <c r="N109" i="131" s="1"/>
  <c r="F109" i="131"/>
  <c r="AS108" i="131"/>
  <c r="AR108" i="131"/>
  <c r="AQ108" i="131"/>
  <c r="AP108" i="131"/>
  <c r="AO108" i="131"/>
  <c r="AN108" i="131"/>
  <c r="G108" i="131"/>
  <c r="F108" i="131"/>
  <c r="AS107" i="131"/>
  <c r="AR107" i="131"/>
  <c r="AQ107" i="131"/>
  <c r="AP107" i="131"/>
  <c r="AO107" i="131"/>
  <c r="AN107" i="131"/>
  <c r="G107" i="131"/>
  <c r="F107" i="131"/>
  <c r="AS106" i="131"/>
  <c r="AR106" i="131"/>
  <c r="AQ106" i="131"/>
  <c r="AP106" i="131"/>
  <c r="AO106" i="131"/>
  <c r="AN106" i="131"/>
  <c r="G106" i="131"/>
  <c r="L106" i="131" s="1"/>
  <c r="N106" i="131" s="1"/>
  <c r="F106" i="131"/>
  <c r="AS105" i="131"/>
  <c r="AR105" i="131"/>
  <c r="AQ105" i="131"/>
  <c r="AP105" i="131"/>
  <c r="AO105" i="131"/>
  <c r="AN105" i="131"/>
  <c r="G105" i="131"/>
  <c r="F105" i="131"/>
  <c r="AS104" i="131"/>
  <c r="AR104" i="131"/>
  <c r="AQ104" i="131"/>
  <c r="AP104" i="131"/>
  <c r="AO104" i="131"/>
  <c r="AN104" i="131"/>
  <c r="G104" i="131"/>
  <c r="F104" i="131"/>
  <c r="AS103" i="131"/>
  <c r="AR103" i="131"/>
  <c r="AQ103" i="131"/>
  <c r="AP103" i="131"/>
  <c r="AO103" i="131"/>
  <c r="AN103" i="131"/>
  <c r="G103" i="131"/>
  <c r="L103" i="131" s="1"/>
  <c r="N103" i="131" s="1"/>
  <c r="F103" i="131"/>
  <c r="AS102" i="131"/>
  <c r="AR102" i="131"/>
  <c r="AQ102" i="131"/>
  <c r="AP102" i="131"/>
  <c r="AO102" i="131"/>
  <c r="AN102" i="131"/>
  <c r="G102" i="131"/>
  <c r="F102" i="131"/>
  <c r="AS101" i="131"/>
  <c r="AR101" i="131"/>
  <c r="AQ101" i="131"/>
  <c r="AP101" i="131"/>
  <c r="AO101" i="131"/>
  <c r="AN101" i="131"/>
  <c r="G101" i="131"/>
  <c r="F101" i="131"/>
  <c r="L101" i="131" s="1"/>
  <c r="N101" i="131" s="1"/>
  <c r="AS100" i="131"/>
  <c r="AR100" i="131"/>
  <c r="AQ100" i="131"/>
  <c r="AP100" i="131"/>
  <c r="AO100" i="131"/>
  <c r="AN100" i="131"/>
  <c r="G100" i="131"/>
  <c r="K100" i="131" s="1"/>
  <c r="F100" i="131"/>
  <c r="AS99" i="131"/>
  <c r="AR99" i="131"/>
  <c r="AQ99" i="131"/>
  <c r="AP99" i="131"/>
  <c r="AO99" i="131"/>
  <c r="AN99" i="131"/>
  <c r="G99" i="131"/>
  <c r="F99" i="131"/>
  <c r="AS98" i="131"/>
  <c r="AR98" i="131"/>
  <c r="AQ98" i="131"/>
  <c r="AP98" i="131"/>
  <c r="AO98" i="131"/>
  <c r="AN98" i="131"/>
  <c r="G98" i="131"/>
  <c r="K98" i="131" s="1"/>
  <c r="F98" i="131"/>
  <c r="L98" i="131" s="1"/>
  <c r="N98" i="131" s="1"/>
  <c r="AS97" i="131"/>
  <c r="AR97" i="131"/>
  <c r="AQ97" i="131"/>
  <c r="AP97" i="131"/>
  <c r="AO97" i="131"/>
  <c r="AN97" i="131"/>
  <c r="G97" i="131"/>
  <c r="L97" i="131" s="1"/>
  <c r="F97" i="131"/>
  <c r="AS96" i="131"/>
  <c r="AR96" i="131"/>
  <c r="AQ96" i="131"/>
  <c r="AP96" i="131"/>
  <c r="AO96" i="131"/>
  <c r="AN96" i="131"/>
  <c r="G96" i="131"/>
  <c r="F96" i="131"/>
  <c r="AS95" i="131"/>
  <c r="AR95" i="131"/>
  <c r="AQ95" i="131"/>
  <c r="AP95" i="131"/>
  <c r="AO95" i="131"/>
  <c r="AN95" i="131"/>
  <c r="G95" i="131"/>
  <c r="F95" i="131"/>
  <c r="AS94" i="131"/>
  <c r="AR94" i="131"/>
  <c r="AQ94" i="131"/>
  <c r="AP94" i="131"/>
  <c r="AO94" i="131"/>
  <c r="AN94" i="131"/>
  <c r="G94" i="131"/>
  <c r="F94" i="131"/>
  <c r="L94" i="131" s="1"/>
  <c r="N94" i="131" s="1"/>
  <c r="AS93" i="131"/>
  <c r="AR93" i="131"/>
  <c r="AQ93" i="131"/>
  <c r="AP93" i="131"/>
  <c r="AO93" i="131"/>
  <c r="AN93" i="131"/>
  <c r="G93" i="131"/>
  <c r="K93" i="131" s="1"/>
  <c r="F93" i="131"/>
  <c r="AS92" i="131"/>
  <c r="AR92" i="131"/>
  <c r="AQ92" i="131"/>
  <c r="AP92" i="131"/>
  <c r="AO92" i="131"/>
  <c r="AN92" i="131"/>
  <c r="G92" i="131"/>
  <c r="F92" i="131"/>
  <c r="AS91" i="131"/>
  <c r="AR91" i="131"/>
  <c r="AQ91" i="131"/>
  <c r="AP91" i="131"/>
  <c r="AO91" i="131"/>
  <c r="AN91" i="131"/>
  <c r="G91" i="131"/>
  <c r="F91" i="131"/>
  <c r="AS90" i="131"/>
  <c r="AR90" i="131"/>
  <c r="AQ90" i="131"/>
  <c r="AP90" i="131"/>
  <c r="AO90" i="131"/>
  <c r="AN90" i="131"/>
  <c r="G90" i="131"/>
  <c r="F90" i="131"/>
  <c r="AS89" i="131"/>
  <c r="AR89" i="131"/>
  <c r="AQ89" i="131"/>
  <c r="AP89" i="131"/>
  <c r="AO89" i="131"/>
  <c r="AN89" i="131"/>
  <c r="G89" i="131"/>
  <c r="L89" i="131" s="1"/>
  <c r="F89" i="131"/>
  <c r="AS88" i="131"/>
  <c r="AR88" i="131"/>
  <c r="AQ88" i="131"/>
  <c r="AP88" i="131"/>
  <c r="AO88" i="131"/>
  <c r="AN88" i="131"/>
  <c r="G88" i="131"/>
  <c r="F88" i="131"/>
  <c r="AS87" i="131"/>
  <c r="AR87" i="131"/>
  <c r="AQ87" i="131"/>
  <c r="AP87" i="131"/>
  <c r="AO87" i="131"/>
  <c r="AN87" i="131"/>
  <c r="G87" i="131"/>
  <c r="F87" i="131"/>
  <c r="AS86" i="131"/>
  <c r="AR86" i="131"/>
  <c r="AQ86" i="131"/>
  <c r="AP86" i="131"/>
  <c r="AO86" i="131"/>
  <c r="AN86" i="131"/>
  <c r="G86" i="131"/>
  <c r="K86" i="131" s="1"/>
  <c r="F86" i="131"/>
  <c r="L86" i="131" s="1"/>
  <c r="AS85" i="131"/>
  <c r="AR85" i="131"/>
  <c r="AQ85" i="131"/>
  <c r="AP85" i="131"/>
  <c r="AO85" i="131"/>
  <c r="AN85" i="131"/>
  <c r="G85" i="131"/>
  <c r="L85" i="131" s="1"/>
  <c r="F85" i="131"/>
  <c r="AS84" i="131"/>
  <c r="AR84" i="131"/>
  <c r="AQ84" i="131"/>
  <c r="AP84" i="131"/>
  <c r="AO84" i="131"/>
  <c r="AN84" i="131"/>
  <c r="G84" i="131"/>
  <c r="F84" i="131"/>
  <c r="AS83" i="131"/>
  <c r="AR83" i="131"/>
  <c r="AQ83" i="131"/>
  <c r="AP83" i="131"/>
  <c r="AO83" i="131"/>
  <c r="AN83" i="131"/>
  <c r="G83" i="131"/>
  <c r="F83" i="131"/>
  <c r="AS82" i="131"/>
  <c r="AR82" i="131"/>
  <c r="AQ82" i="131"/>
  <c r="AP82" i="131"/>
  <c r="AO82" i="131"/>
  <c r="AN82" i="131"/>
  <c r="G82" i="131"/>
  <c r="L82" i="131" s="1"/>
  <c r="F82" i="131"/>
  <c r="AS81" i="131"/>
  <c r="AR81" i="131"/>
  <c r="AQ81" i="131"/>
  <c r="AP81" i="131"/>
  <c r="AO81" i="131"/>
  <c r="AN81" i="131"/>
  <c r="G81" i="131"/>
  <c r="L81" i="131" s="1"/>
  <c r="F81" i="131"/>
  <c r="AS80" i="131"/>
  <c r="AR80" i="131"/>
  <c r="AQ80" i="131"/>
  <c r="AP80" i="131"/>
  <c r="AO80" i="131"/>
  <c r="AN80" i="131"/>
  <c r="G80" i="131"/>
  <c r="F80" i="131"/>
  <c r="AS79" i="131"/>
  <c r="AR79" i="131"/>
  <c r="AQ79" i="131"/>
  <c r="AP79" i="131"/>
  <c r="AO79" i="131"/>
  <c r="AN79" i="131"/>
  <c r="G79" i="131"/>
  <c r="F79" i="131"/>
  <c r="AS78" i="131"/>
  <c r="AR78" i="131"/>
  <c r="AQ78" i="131"/>
  <c r="AP78" i="131"/>
  <c r="AO78" i="131"/>
  <c r="AN78" i="131"/>
  <c r="G78" i="131"/>
  <c r="F78" i="131"/>
  <c r="L78" i="131" s="1"/>
  <c r="AS77" i="131"/>
  <c r="AR77" i="131"/>
  <c r="AQ77" i="131"/>
  <c r="AP77" i="131"/>
  <c r="AO77" i="131"/>
  <c r="AN77" i="131"/>
  <c r="G77" i="131"/>
  <c r="F77" i="131"/>
  <c r="AS76" i="131"/>
  <c r="AR76" i="131"/>
  <c r="AQ76" i="131"/>
  <c r="AP76" i="131"/>
  <c r="AO76" i="131"/>
  <c r="AN76" i="131"/>
  <c r="G76" i="131"/>
  <c r="F76" i="131"/>
  <c r="AS75" i="131"/>
  <c r="AR75" i="131"/>
  <c r="AQ75" i="131"/>
  <c r="AP75" i="131"/>
  <c r="AO75" i="131"/>
  <c r="AN75" i="131"/>
  <c r="G75" i="131"/>
  <c r="F75" i="131"/>
  <c r="AS74" i="131"/>
  <c r="AR74" i="131"/>
  <c r="AQ74" i="131"/>
  <c r="AP74" i="131"/>
  <c r="AO74" i="131"/>
  <c r="AN74" i="131"/>
  <c r="G74" i="131"/>
  <c r="L74" i="131" s="1"/>
  <c r="F74" i="131"/>
  <c r="AS73" i="131"/>
  <c r="AR73" i="131"/>
  <c r="AQ73" i="131"/>
  <c r="AP73" i="131"/>
  <c r="AO73" i="131"/>
  <c r="AN73" i="131"/>
  <c r="G73" i="131"/>
  <c r="L73" i="131" s="1"/>
  <c r="F73" i="131"/>
  <c r="AS72" i="131"/>
  <c r="AR72" i="131"/>
  <c r="AQ72" i="131"/>
  <c r="AP72" i="131"/>
  <c r="AO72" i="131"/>
  <c r="AN72" i="131"/>
  <c r="G72" i="131"/>
  <c r="F72" i="131"/>
  <c r="AS71" i="131"/>
  <c r="AR71" i="131"/>
  <c r="AQ71" i="131"/>
  <c r="AP71" i="131"/>
  <c r="AO71" i="131"/>
  <c r="AN71" i="131"/>
  <c r="G71" i="131"/>
  <c r="F71" i="131"/>
  <c r="L71" i="131" s="1"/>
  <c r="N71" i="131" s="1"/>
  <c r="AS70" i="131"/>
  <c r="AR70" i="131"/>
  <c r="AQ70" i="131"/>
  <c r="AP70" i="131"/>
  <c r="AO70" i="131"/>
  <c r="AN70" i="131"/>
  <c r="G70" i="131"/>
  <c r="L70" i="131" s="1"/>
  <c r="N70" i="131" s="1"/>
  <c r="F70" i="131"/>
  <c r="AS69" i="131"/>
  <c r="AR69" i="131"/>
  <c r="AQ69" i="131"/>
  <c r="AP69" i="131"/>
  <c r="AO69" i="131"/>
  <c r="AN69" i="131"/>
  <c r="G69" i="131"/>
  <c r="F69" i="131"/>
  <c r="AS68" i="131"/>
  <c r="AR68" i="131"/>
  <c r="AQ68" i="131"/>
  <c r="AP68" i="131"/>
  <c r="AO68" i="131"/>
  <c r="AN68" i="131"/>
  <c r="G68" i="131"/>
  <c r="F68" i="131"/>
  <c r="AS67" i="131"/>
  <c r="AR67" i="131"/>
  <c r="AQ67" i="131"/>
  <c r="AP67" i="131"/>
  <c r="AO67" i="131"/>
  <c r="AN67" i="131"/>
  <c r="G67" i="131"/>
  <c r="F67" i="131"/>
  <c r="AS66" i="131"/>
  <c r="AR66" i="131"/>
  <c r="AQ66" i="131"/>
  <c r="AP66" i="131"/>
  <c r="AO66" i="131"/>
  <c r="AN66" i="131"/>
  <c r="G66" i="131"/>
  <c r="F66" i="131"/>
  <c r="AS65" i="131"/>
  <c r="AR65" i="131"/>
  <c r="AQ65" i="131"/>
  <c r="AP65" i="131"/>
  <c r="AO65" i="131"/>
  <c r="AN65" i="131"/>
  <c r="G65" i="131"/>
  <c r="F65" i="131"/>
  <c r="AS64" i="131"/>
  <c r="AR64" i="131"/>
  <c r="AQ64" i="131"/>
  <c r="AP64" i="131"/>
  <c r="AO64" i="131"/>
  <c r="AN64" i="131"/>
  <c r="G64" i="131"/>
  <c r="K64" i="131" s="1"/>
  <c r="F64" i="131"/>
  <c r="L64" i="131" s="1"/>
  <c r="N64" i="131" s="1"/>
  <c r="AS63" i="131"/>
  <c r="AR63" i="131"/>
  <c r="AQ63" i="131"/>
  <c r="AP63" i="131"/>
  <c r="AO63" i="131"/>
  <c r="AN63" i="131"/>
  <c r="G63" i="131"/>
  <c r="F63" i="131"/>
  <c r="AS62" i="131"/>
  <c r="AR62" i="131"/>
  <c r="AQ62" i="131"/>
  <c r="AP62" i="131"/>
  <c r="AO62" i="131"/>
  <c r="AN62" i="131"/>
  <c r="G62" i="131"/>
  <c r="F62" i="131"/>
  <c r="AS61" i="131"/>
  <c r="AR61" i="131"/>
  <c r="AQ61" i="131"/>
  <c r="AP61" i="131"/>
  <c r="AO61" i="131"/>
  <c r="AN61" i="131"/>
  <c r="G61" i="131"/>
  <c r="L61" i="131" s="1"/>
  <c r="N61" i="131" s="1"/>
  <c r="F61" i="131"/>
  <c r="AS60" i="131"/>
  <c r="AR60" i="131"/>
  <c r="AQ60" i="131"/>
  <c r="AP60" i="131"/>
  <c r="AO60" i="131"/>
  <c r="AN60" i="131"/>
  <c r="G60" i="131"/>
  <c r="F60" i="131"/>
  <c r="AS59" i="131"/>
  <c r="AR59" i="131"/>
  <c r="AQ59" i="131"/>
  <c r="AP59" i="131"/>
  <c r="AO59" i="131"/>
  <c r="AN59" i="131"/>
  <c r="G59" i="131"/>
  <c r="F59" i="131"/>
  <c r="AS58" i="131"/>
  <c r="AR58" i="131"/>
  <c r="AQ58" i="131"/>
  <c r="AP58" i="131"/>
  <c r="AO58" i="131"/>
  <c r="AN58" i="131"/>
  <c r="G58" i="131"/>
  <c r="F58" i="131"/>
  <c r="L58" i="131" s="1"/>
  <c r="N58" i="131" s="1"/>
  <c r="AS57" i="131"/>
  <c r="AR57" i="131"/>
  <c r="AQ57" i="131"/>
  <c r="AP57" i="131"/>
  <c r="AO57" i="131"/>
  <c r="AN57" i="131"/>
  <c r="G57" i="131"/>
  <c r="F57" i="131"/>
  <c r="AS56" i="131"/>
  <c r="AR56" i="131"/>
  <c r="AQ56" i="131"/>
  <c r="AP56" i="131"/>
  <c r="AO56" i="131"/>
  <c r="AN56" i="131"/>
  <c r="G56" i="131"/>
  <c r="F56" i="131"/>
  <c r="AS55" i="131"/>
  <c r="AR55" i="131"/>
  <c r="AQ55" i="131"/>
  <c r="AP55" i="131"/>
  <c r="AO55" i="131"/>
  <c r="AN55" i="131"/>
  <c r="G55" i="131"/>
  <c r="F55" i="131"/>
  <c r="L55" i="131" s="1"/>
  <c r="N55" i="131" s="1"/>
  <c r="AS54" i="131"/>
  <c r="AR54" i="131"/>
  <c r="AQ54" i="131"/>
  <c r="AP54" i="131"/>
  <c r="AO54" i="131"/>
  <c r="AN54" i="131"/>
  <c r="G54" i="131"/>
  <c r="L54" i="131" s="1"/>
  <c r="N54" i="131" s="1"/>
  <c r="F54" i="131"/>
  <c r="AS53" i="131"/>
  <c r="AR53" i="131"/>
  <c r="AQ53" i="131"/>
  <c r="AP53" i="131"/>
  <c r="AO53" i="131"/>
  <c r="AN53" i="131"/>
  <c r="G53" i="131"/>
  <c r="F53" i="131"/>
  <c r="AS52" i="131"/>
  <c r="AR52" i="131"/>
  <c r="AQ52" i="131"/>
  <c r="AP52" i="131"/>
  <c r="AO52" i="131"/>
  <c r="AN52" i="131"/>
  <c r="G52" i="131"/>
  <c r="F52" i="131"/>
  <c r="AS51" i="131"/>
  <c r="AR51" i="131"/>
  <c r="AQ51" i="131"/>
  <c r="AP51" i="131"/>
  <c r="AO51" i="131"/>
  <c r="AN51" i="131"/>
  <c r="G51" i="131"/>
  <c r="L51" i="131" s="1"/>
  <c r="N51" i="131" s="1"/>
  <c r="F51" i="131"/>
  <c r="AS50" i="131"/>
  <c r="AR50" i="131"/>
  <c r="AQ50" i="131"/>
  <c r="AP50" i="131"/>
  <c r="AO50" i="131"/>
  <c r="AN50" i="131"/>
  <c r="G50" i="131"/>
  <c r="F50" i="131"/>
  <c r="AS49" i="131"/>
  <c r="AR49" i="131"/>
  <c r="AQ49" i="131"/>
  <c r="AP49" i="131"/>
  <c r="AO49" i="131"/>
  <c r="AN49" i="131"/>
  <c r="G49" i="131"/>
  <c r="F49" i="131"/>
  <c r="AS48" i="131"/>
  <c r="AR48" i="131"/>
  <c r="AQ48" i="131"/>
  <c r="AP48" i="131"/>
  <c r="AO48" i="131"/>
  <c r="AN48" i="131"/>
  <c r="G48" i="131"/>
  <c r="K48" i="131" s="1"/>
  <c r="F48" i="131"/>
  <c r="AS47" i="131"/>
  <c r="AR47" i="131"/>
  <c r="AQ47" i="131"/>
  <c r="AP47" i="131"/>
  <c r="AO47" i="131"/>
  <c r="AN47" i="131"/>
  <c r="G47" i="131"/>
  <c r="F47" i="131"/>
  <c r="AS46" i="131"/>
  <c r="AR46" i="131"/>
  <c r="AQ46" i="131"/>
  <c r="AP46" i="131"/>
  <c r="AO46" i="131"/>
  <c r="AN46" i="131"/>
  <c r="G46" i="131"/>
  <c r="F46" i="131"/>
  <c r="AS45" i="131"/>
  <c r="AR45" i="131"/>
  <c r="AQ45" i="131"/>
  <c r="AP45" i="131"/>
  <c r="AO45" i="131"/>
  <c r="AN45" i="131"/>
  <c r="G45" i="131"/>
  <c r="F45" i="131"/>
  <c r="L45" i="131" s="1"/>
  <c r="N45" i="131" s="1"/>
  <c r="AS44" i="131"/>
  <c r="AR44" i="131"/>
  <c r="AQ44" i="131"/>
  <c r="AP44" i="131"/>
  <c r="AO44" i="131"/>
  <c r="AN44" i="131"/>
  <c r="G44" i="131"/>
  <c r="L44" i="131" s="1"/>
  <c r="N44" i="131" s="1"/>
  <c r="F44" i="131"/>
  <c r="AS43" i="131"/>
  <c r="AR43" i="131"/>
  <c r="AQ43" i="131"/>
  <c r="AP43" i="131"/>
  <c r="AO43" i="131"/>
  <c r="AN43" i="131"/>
  <c r="G43" i="131"/>
  <c r="F43" i="131"/>
  <c r="AS42" i="131"/>
  <c r="AR42" i="131"/>
  <c r="AQ42" i="131"/>
  <c r="AP42" i="131"/>
  <c r="AO42" i="131"/>
  <c r="AN42" i="131"/>
  <c r="G42" i="131"/>
  <c r="K42" i="131" s="1"/>
  <c r="F42" i="131"/>
  <c r="L42" i="131" s="1"/>
  <c r="N42" i="131" s="1"/>
  <c r="AS41" i="131"/>
  <c r="AR41" i="131"/>
  <c r="AQ41" i="131"/>
  <c r="AP41" i="131"/>
  <c r="AO41" i="131"/>
  <c r="AN41" i="131"/>
  <c r="G41" i="131"/>
  <c r="L41" i="131" s="1"/>
  <c r="N41" i="131" s="1"/>
  <c r="F41" i="131"/>
  <c r="AS40" i="131"/>
  <c r="AR40" i="131"/>
  <c r="AQ40" i="131"/>
  <c r="AP40" i="131"/>
  <c r="AO40" i="131"/>
  <c r="AN40" i="131"/>
  <c r="G40" i="131"/>
  <c r="F40" i="131"/>
  <c r="AS39" i="131"/>
  <c r="AR39" i="131"/>
  <c r="AQ39" i="131"/>
  <c r="AP39" i="131"/>
  <c r="AO39" i="131"/>
  <c r="AN39" i="131"/>
  <c r="G39" i="131"/>
  <c r="F39" i="131"/>
  <c r="AS38" i="131"/>
  <c r="AR38" i="131"/>
  <c r="AQ38" i="131"/>
  <c r="AP38" i="131"/>
  <c r="AO38" i="131"/>
  <c r="AN38" i="131"/>
  <c r="G38" i="131"/>
  <c r="F38" i="131"/>
  <c r="L38" i="131" s="1"/>
  <c r="N38" i="131" s="1"/>
  <c r="AS37" i="131"/>
  <c r="AR37" i="131"/>
  <c r="AQ37" i="131"/>
  <c r="AP37" i="131"/>
  <c r="AO37" i="131"/>
  <c r="AN37" i="131"/>
  <c r="AS36" i="131"/>
  <c r="AR36" i="131"/>
  <c r="AQ36" i="131"/>
  <c r="AP36" i="131"/>
  <c r="AO36" i="131"/>
  <c r="AN36" i="131"/>
  <c r="AS35" i="131"/>
  <c r="AR35" i="131"/>
  <c r="AQ35" i="131"/>
  <c r="AP35" i="131"/>
  <c r="AO35" i="131"/>
  <c r="AN35" i="131"/>
  <c r="G35" i="131"/>
  <c r="K35" i="131" s="1"/>
  <c r="F35" i="131"/>
  <c r="AS34" i="131"/>
  <c r="AR34" i="131"/>
  <c r="AQ34" i="131"/>
  <c r="AP34" i="131"/>
  <c r="AO34" i="131"/>
  <c r="AN34" i="131"/>
  <c r="G34" i="131"/>
  <c r="L34" i="131" s="1"/>
  <c r="N34" i="131" s="1"/>
  <c r="F34" i="131"/>
  <c r="AS33" i="131"/>
  <c r="AR33" i="131"/>
  <c r="AQ33" i="131"/>
  <c r="AP33" i="131"/>
  <c r="AO33" i="131"/>
  <c r="AN33" i="131"/>
  <c r="G33" i="131"/>
  <c r="F33" i="131"/>
  <c r="AS32" i="131"/>
  <c r="AR32" i="131"/>
  <c r="AQ32" i="131"/>
  <c r="AP32" i="131"/>
  <c r="AO32" i="131"/>
  <c r="AN32" i="131"/>
  <c r="G32" i="131"/>
  <c r="K32" i="131" s="1"/>
  <c r="F32" i="131"/>
  <c r="AS31" i="131"/>
  <c r="AR31" i="131"/>
  <c r="AQ31" i="131"/>
  <c r="AP31" i="131"/>
  <c r="AO31" i="131"/>
  <c r="AN31" i="131"/>
  <c r="G31" i="131"/>
  <c r="L31" i="131" s="1"/>
  <c r="N31" i="131" s="1"/>
  <c r="F31" i="131"/>
  <c r="AS30" i="131"/>
  <c r="AR30" i="131"/>
  <c r="AQ30" i="131"/>
  <c r="AP30" i="131"/>
  <c r="AO30" i="131"/>
  <c r="AN30" i="131"/>
  <c r="G30" i="131"/>
  <c r="F30" i="131"/>
  <c r="AS29" i="131"/>
  <c r="AR29" i="131"/>
  <c r="AQ29" i="131"/>
  <c r="AP29" i="131"/>
  <c r="AO29" i="131"/>
  <c r="AN29" i="131"/>
  <c r="G29" i="131"/>
  <c r="K29" i="131" s="1"/>
  <c r="F29" i="131"/>
  <c r="AS28" i="131"/>
  <c r="AR28" i="131"/>
  <c r="AQ28" i="131"/>
  <c r="AP28" i="131"/>
  <c r="AO28" i="131"/>
  <c r="AN28" i="131"/>
  <c r="G28" i="131"/>
  <c r="L28" i="131" s="1"/>
  <c r="N28" i="131" s="1"/>
  <c r="F28" i="131"/>
  <c r="AS27" i="131"/>
  <c r="AR27" i="131"/>
  <c r="AQ27" i="131"/>
  <c r="AP27" i="131"/>
  <c r="AO27" i="131"/>
  <c r="AN27" i="131"/>
  <c r="G27" i="131"/>
  <c r="F27" i="131"/>
  <c r="AS26" i="131"/>
  <c r="AR26" i="131"/>
  <c r="AQ26" i="131"/>
  <c r="AP26" i="131"/>
  <c r="AO26" i="131"/>
  <c r="AN26" i="131"/>
  <c r="G26" i="131"/>
  <c r="L26" i="131" s="1"/>
  <c r="N26" i="131" s="1"/>
  <c r="F26" i="131"/>
  <c r="AS25" i="131"/>
  <c r="AR25" i="131"/>
  <c r="AQ25" i="131"/>
  <c r="AP25" i="131"/>
  <c r="AO25" i="131"/>
  <c r="AN25" i="131"/>
  <c r="G25" i="131"/>
  <c r="F25" i="131"/>
  <c r="AS24" i="131"/>
  <c r="AR24" i="131"/>
  <c r="AQ24" i="131"/>
  <c r="AP24" i="131"/>
  <c r="AO24" i="131"/>
  <c r="AN24" i="131"/>
  <c r="G24" i="131"/>
  <c r="F24" i="131"/>
  <c r="AS23" i="131"/>
  <c r="AR23" i="131"/>
  <c r="AQ23" i="131"/>
  <c r="AP23" i="131"/>
  <c r="AO23" i="131"/>
  <c r="AN23" i="131"/>
  <c r="G23" i="131"/>
  <c r="K23" i="131" s="1"/>
  <c r="F23" i="131"/>
  <c r="AS22" i="131"/>
  <c r="AR22" i="131"/>
  <c r="AQ22" i="131"/>
  <c r="AP22" i="131"/>
  <c r="AO22" i="131"/>
  <c r="AN22" i="131"/>
  <c r="G22" i="131"/>
  <c r="F22" i="131"/>
  <c r="AS21" i="131"/>
  <c r="AR21" i="131"/>
  <c r="AQ21" i="131"/>
  <c r="AP21" i="131"/>
  <c r="AO21" i="131"/>
  <c r="AN21" i="131"/>
  <c r="G21" i="131"/>
  <c r="K21" i="131" s="1"/>
  <c r="F21" i="131"/>
  <c r="AS20" i="131"/>
  <c r="AR20" i="131"/>
  <c r="AQ20" i="131"/>
  <c r="AP20" i="131"/>
  <c r="AO20" i="131"/>
  <c r="AN20" i="131"/>
  <c r="G20" i="131"/>
  <c r="L20" i="131" s="1"/>
  <c r="N20" i="131" s="1"/>
  <c r="F20" i="131"/>
  <c r="K20" i="131" s="1"/>
  <c r="AS19" i="131"/>
  <c r="AR19" i="131"/>
  <c r="AQ19" i="131"/>
  <c r="AP19" i="131"/>
  <c r="AO19" i="131"/>
  <c r="AN19" i="131"/>
  <c r="G19" i="131"/>
  <c r="L19" i="131" s="1"/>
  <c r="N19" i="131" s="1"/>
  <c r="F19" i="131"/>
  <c r="AS18" i="131"/>
  <c r="AR18" i="131"/>
  <c r="AQ18" i="131"/>
  <c r="AP18" i="131"/>
  <c r="AO18" i="131"/>
  <c r="AN18" i="131"/>
  <c r="G18" i="131"/>
  <c r="L18" i="131" s="1"/>
  <c r="N18" i="131" s="1"/>
  <c r="F18" i="131"/>
  <c r="AS17" i="131"/>
  <c r="AR17" i="131"/>
  <c r="AQ17" i="131"/>
  <c r="AP17" i="131"/>
  <c r="AO17" i="131"/>
  <c r="AN17" i="131"/>
  <c r="G17" i="131"/>
  <c r="F17" i="131"/>
  <c r="AS16" i="131"/>
  <c r="AR16" i="131"/>
  <c r="AQ16" i="131"/>
  <c r="AP16" i="131"/>
  <c r="AO16" i="131"/>
  <c r="AN16" i="131"/>
  <c r="G16" i="131"/>
  <c r="K16" i="131" s="1"/>
  <c r="F16" i="131"/>
  <c r="AS15" i="131"/>
  <c r="AR15" i="131"/>
  <c r="AQ15" i="131"/>
  <c r="AP15" i="131"/>
  <c r="AO15" i="131"/>
  <c r="AN15" i="131"/>
  <c r="G15" i="131"/>
  <c r="L15" i="131" s="1"/>
  <c r="N15" i="131" s="1"/>
  <c r="F15" i="131"/>
  <c r="AS14" i="131"/>
  <c r="AR14" i="131"/>
  <c r="AQ14" i="131"/>
  <c r="AP14" i="131"/>
  <c r="AO14" i="131"/>
  <c r="AN14" i="131"/>
  <c r="G14" i="131"/>
  <c r="F14" i="131"/>
  <c r="AS13" i="131"/>
  <c r="AR13" i="131"/>
  <c r="AQ13" i="131"/>
  <c r="AP13" i="131"/>
  <c r="AO13" i="131"/>
  <c r="AN13" i="131"/>
  <c r="G13" i="131"/>
  <c r="L13" i="131" s="1"/>
  <c r="N13" i="131" s="1"/>
  <c r="F13" i="131"/>
  <c r="AS12" i="131"/>
  <c r="AR12" i="131"/>
  <c r="AQ12" i="131"/>
  <c r="AP12" i="131"/>
  <c r="AO12" i="131"/>
  <c r="AN12" i="131"/>
  <c r="G12" i="131"/>
  <c r="L12" i="131" s="1"/>
  <c r="N12" i="131" s="1"/>
  <c r="F12" i="131"/>
  <c r="AS11" i="131"/>
  <c r="AR11" i="131"/>
  <c r="AQ11" i="131"/>
  <c r="AP11" i="131"/>
  <c r="AO11" i="131"/>
  <c r="AN11" i="131"/>
  <c r="G11" i="131"/>
  <c r="F11" i="131"/>
  <c r="AS10" i="131"/>
  <c r="AR10" i="131"/>
  <c r="AQ10" i="131"/>
  <c r="AP10" i="131"/>
  <c r="AO10" i="131"/>
  <c r="AN10" i="131"/>
  <c r="G10" i="131"/>
  <c r="L10" i="131" s="1"/>
  <c r="N10" i="131" s="1"/>
  <c r="F10" i="131"/>
  <c r="AS9" i="131"/>
  <c r="AR9" i="131"/>
  <c r="AQ9" i="131"/>
  <c r="AP9" i="131"/>
  <c r="AO9" i="131"/>
  <c r="AN9" i="131"/>
  <c r="G9" i="131"/>
  <c r="L9" i="131" s="1"/>
  <c r="N9" i="131" s="1"/>
  <c r="F9" i="131"/>
  <c r="AS8" i="131"/>
  <c r="AR8" i="131"/>
  <c r="AQ8" i="131"/>
  <c r="AP8" i="131"/>
  <c r="AO8" i="131"/>
  <c r="AN8" i="131"/>
  <c r="G8" i="131"/>
  <c r="F8" i="131"/>
  <c r="AS7" i="131"/>
  <c r="AR7" i="131"/>
  <c r="AQ7" i="131"/>
  <c r="AP7" i="131"/>
  <c r="AO7" i="131"/>
  <c r="AN7" i="131"/>
  <c r="G7" i="131"/>
  <c r="L7" i="131" s="1"/>
  <c r="N7" i="131" s="1"/>
  <c r="F7" i="131"/>
  <c r="AS6" i="131"/>
  <c r="AR6" i="131"/>
  <c r="AQ6" i="131"/>
  <c r="AP6" i="131"/>
  <c r="AO6" i="131"/>
  <c r="AN6" i="131"/>
  <c r="G6" i="131"/>
  <c r="L6" i="131" s="1"/>
  <c r="N6" i="131" s="1"/>
  <c r="F6" i="131"/>
  <c r="AS5" i="131"/>
  <c r="AR5" i="131"/>
  <c r="AQ5" i="131"/>
  <c r="AP5" i="131"/>
  <c r="AO5" i="131"/>
  <c r="AN5" i="131"/>
  <c r="G5" i="131"/>
  <c r="F5" i="131"/>
  <c r="U3" i="5"/>
  <c r="AB6" i="131" s="1"/>
  <c r="U3" i="6"/>
  <c r="AB7" i="131" s="1"/>
  <c r="U3" i="7"/>
  <c r="AB8" i="131" s="1"/>
  <c r="U3" i="8"/>
  <c r="AB9" i="131" s="1"/>
  <c r="U3" i="9"/>
  <c r="AB10" i="131" s="1"/>
  <c r="U3" i="11"/>
  <c r="AB11" i="131" s="1"/>
  <c r="U3" i="29"/>
  <c r="AB12" i="131" s="1"/>
  <c r="U3" i="12"/>
  <c r="AB13" i="131" s="1"/>
  <c r="U3" i="30"/>
  <c r="AB14" i="131" s="1"/>
  <c r="U3" i="31"/>
  <c r="AB15" i="131" s="1"/>
  <c r="U3" i="32"/>
  <c r="AB16" i="131" s="1"/>
  <c r="U3" i="33"/>
  <c r="AB17" i="131" s="1"/>
  <c r="U3" i="34"/>
  <c r="AB18" i="131" s="1"/>
  <c r="U3" i="35"/>
  <c r="AB19" i="131" s="1"/>
  <c r="U3" i="21"/>
  <c r="AB20" i="131" s="1"/>
  <c r="U3" i="22"/>
  <c r="AB21" i="131" s="1"/>
  <c r="U3" i="23"/>
  <c r="AB22" i="131" s="1"/>
  <c r="U3" i="24"/>
  <c r="AB23" i="131" s="1"/>
  <c r="U3" i="25"/>
  <c r="AB24" i="131" s="1"/>
  <c r="U3" i="26"/>
  <c r="AB25" i="131" s="1"/>
  <c r="U3" i="27"/>
  <c r="AB26" i="131" s="1"/>
  <c r="U3" i="28"/>
  <c r="AB27" i="131" s="1"/>
  <c r="U3" i="17"/>
  <c r="AB28" i="131" s="1"/>
  <c r="U3" i="18"/>
  <c r="AB29" i="131" s="1"/>
  <c r="U3" i="19"/>
  <c r="AB30" i="131" s="1"/>
  <c r="U3" i="20"/>
  <c r="AB36" i="131" s="1"/>
  <c r="U3" i="15"/>
  <c r="AB37" i="131" s="1"/>
  <c r="U3" i="16"/>
  <c r="AB90" i="131" s="1"/>
  <c r="U3" i="14"/>
  <c r="AB91" i="131" s="1"/>
  <c r="U3" i="13"/>
  <c r="AB92" i="131" s="1"/>
  <c r="U3" i="36"/>
  <c r="AB93" i="131" s="1"/>
  <c r="U3" i="38"/>
  <c r="AB94" i="131" s="1"/>
  <c r="U3" i="37"/>
  <c r="AB95" i="131" s="1"/>
  <c r="U3" i="39"/>
  <c r="AB96" i="131" s="1"/>
  <c r="U3" i="63"/>
  <c r="AB98" i="131" s="1"/>
  <c r="U3" i="64"/>
  <c r="AB99" i="131" s="1"/>
  <c r="U3" i="65"/>
  <c r="AB100" i="131" s="1"/>
  <c r="U3" i="66"/>
  <c r="AB101" i="131" s="1"/>
  <c r="U3" i="67"/>
  <c r="AB102" i="131" s="1"/>
  <c r="U3" i="68"/>
  <c r="AB103" i="131" s="1"/>
  <c r="U3" i="69"/>
  <c r="AB104" i="131" s="1"/>
  <c r="U3" i="70"/>
  <c r="AB105" i="131" s="1"/>
  <c r="U3" i="59"/>
  <c r="AB106" i="131" s="1"/>
  <c r="U3" i="60"/>
  <c r="AB107" i="131" s="1"/>
  <c r="U3" i="61"/>
  <c r="AB108" i="131" s="1"/>
  <c r="U3" i="62"/>
  <c r="AB109" i="131" s="1"/>
  <c r="U3" i="57"/>
  <c r="AB111" i="131" s="1"/>
  <c r="U3" i="58"/>
  <c r="AB112" i="131" s="1"/>
  <c r="U3" i="56"/>
  <c r="AB113" i="131" s="1"/>
  <c r="U3" i="55"/>
  <c r="AB115" i="131" s="1"/>
  <c r="U3" i="120"/>
  <c r="AB116" i="131" s="1"/>
  <c r="U3" i="121"/>
  <c r="AB117" i="131" s="1"/>
  <c r="U3" i="122"/>
  <c r="AB118" i="131" s="1"/>
  <c r="U3" i="123"/>
  <c r="AB119" i="131" s="1"/>
  <c r="U3" i="124"/>
  <c r="AB120" i="131" s="1"/>
  <c r="U3" i="125"/>
  <c r="AB121" i="131" s="1"/>
  <c r="U3" i="126"/>
  <c r="AB122" i="131" s="1"/>
  <c r="U3" i="127"/>
  <c r="AB123" i="131" s="1"/>
  <c r="U3" i="128"/>
  <c r="AB124" i="131" s="1"/>
  <c r="U3" i="129"/>
  <c r="AB125" i="131" s="1"/>
  <c r="U3" i="130"/>
  <c r="AB126" i="131" s="1"/>
  <c r="U3" i="109"/>
  <c r="AB128" i="131" s="1"/>
  <c r="U3" i="110"/>
  <c r="AB129" i="131" s="1"/>
  <c r="U3" i="111"/>
  <c r="AB130" i="131" s="1"/>
  <c r="U3" i="112"/>
  <c r="AB132" i="131" s="1"/>
  <c r="U3" i="113"/>
  <c r="AB133" i="131" s="1"/>
  <c r="U3" i="114"/>
  <c r="AB134" i="131" s="1"/>
  <c r="U3" i="115"/>
  <c r="AB135" i="131" s="1"/>
  <c r="U3" i="116"/>
  <c r="AB136" i="131" s="1"/>
  <c r="U3" i="117"/>
  <c r="AB137" i="131" s="1"/>
  <c r="U3" i="118"/>
  <c r="AB138" i="131" s="1"/>
  <c r="U3" i="119"/>
  <c r="AB139" i="131" s="1"/>
  <c r="U3" i="98"/>
  <c r="AB140" i="131" s="1"/>
  <c r="U3" i="99"/>
  <c r="AB141" i="131" s="1"/>
  <c r="U3" i="100"/>
  <c r="AB142" i="131" s="1"/>
  <c r="U3" i="101"/>
  <c r="AB143" i="131" s="1"/>
  <c r="U3" i="102"/>
  <c r="AB145" i="131" s="1"/>
  <c r="U3" i="103"/>
  <c r="AB146" i="131" s="1"/>
  <c r="U3" i="104"/>
  <c r="AB147" i="131" s="1"/>
  <c r="U3" i="105"/>
  <c r="AB148" i="131" s="1"/>
  <c r="U3" i="1"/>
  <c r="AB5" i="131" s="1"/>
  <c r="U2" i="5"/>
  <c r="AA6" i="131" s="1"/>
  <c r="AA7" i="131"/>
  <c r="U2" i="7"/>
  <c r="AA8" i="131" s="1"/>
  <c r="U2" i="8"/>
  <c r="AA9" i="131" s="1"/>
  <c r="U2" i="9"/>
  <c r="AA10" i="131" s="1"/>
  <c r="U2" i="11"/>
  <c r="AA11" i="131" s="1"/>
  <c r="U2" i="29"/>
  <c r="AA12" i="131" s="1"/>
  <c r="U2" i="12"/>
  <c r="AA13" i="131" s="1"/>
  <c r="U2" i="30"/>
  <c r="AA14" i="131" s="1"/>
  <c r="U2" i="31"/>
  <c r="AA15" i="131" s="1"/>
  <c r="U2" i="32"/>
  <c r="AA16" i="131" s="1"/>
  <c r="U2" i="33"/>
  <c r="AA17" i="131" s="1"/>
  <c r="U2" i="34"/>
  <c r="AA18" i="131" s="1"/>
  <c r="U2" i="35"/>
  <c r="AA19" i="131" s="1"/>
  <c r="U2" i="21"/>
  <c r="AA20" i="131" s="1"/>
  <c r="U2" i="22"/>
  <c r="AA21" i="131" s="1"/>
  <c r="U2" i="23"/>
  <c r="AA22" i="131" s="1"/>
  <c r="U2" i="24"/>
  <c r="AA23" i="131" s="1"/>
  <c r="U2" i="25"/>
  <c r="AA24" i="131" s="1"/>
  <c r="U2" i="26"/>
  <c r="AA25" i="131" s="1"/>
  <c r="U2" i="27"/>
  <c r="AA26" i="131" s="1"/>
  <c r="U2" i="28"/>
  <c r="AA27" i="131" s="1"/>
  <c r="U2" i="17"/>
  <c r="AA28" i="131" s="1"/>
  <c r="U2" i="18"/>
  <c r="AA29" i="131" s="1"/>
  <c r="U2" i="19"/>
  <c r="AA30" i="131" s="1"/>
  <c r="U2" i="20"/>
  <c r="AA36" i="131" s="1"/>
  <c r="U2" i="15"/>
  <c r="AA37" i="131" s="1"/>
  <c r="U2" i="16"/>
  <c r="AA90" i="131" s="1"/>
  <c r="U2" i="14"/>
  <c r="AA91" i="131" s="1"/>
  <c r="U2" i="13"/>
  <c r="AA92" i="131" s="1"/>
  <c r="U2" i="36"/>
  <c r="AA93" i="131" s="1"/>
  <c r="U2" i="38"/>
  <c r="AA94" i="131" s="1"/>
  <c r="U2" i="37"/>
  <c r="AA95" i="131" s="1"/>
  <c r="U2" i="39"/>
  <c r="AA96" i="131" s="1"/>
  <c r="U2" i="63"/>
  <c r="AA98" i="131" s="1"/>
  <c r="U2" i="64"/>
  <c r="AA99" i="131" s="1"/>
  <c r="U2" i="65"/>
  <c r="AA100" i="131" s="1"/>
  <c r="U2" i="66"/>
  <c r="AA101" i="131" s="1"/>
  <c r="U2" i="67"/>
  <c r="AA102" i="131" s="1"/>
  <c r="U2" i="68"/>
  <c r="AA103" i="131" s="1"/>
  <c r="U2" i="69"/>
  <c r="AA104" i="131" s="1"/>
  <c r="U2" i="70"/>
  <c r="AA105" i="131" s="1"/>
  <c r="U2" i="59"/>
  <c r="AA106" i="131" s="1"/>
  <c r="U2" i="60"/>
  <c r="AA107" i="131" s="1"/>
  <c r="U2" i="61"/>
  <c r="AA108" i="131" s="1"/>
  <c r="U2" i="62"/>
  <c r="AA109" i="131" s="1"/>
  <c r="U2" i="57"/>
  <c r="AA111" i="131" s="1"/>
  <c r="U2" i="58"/>
  <c r="AA112" i="131" s="1"/>
  <c r="U2" i="56"/>
  <c r="AA113" i="131" s="1"/>
  <c r="U2" i="55"/>
  <c r="AA115" i="131" s="1"/>
  <c r="U2" i="120"/>
  <c r="AA116" i="131" s="1"/>
  <c r="U2" i="121"/>
  <c r="AA117" i="131" s="1"/>
  <c r="U2" i="122"/>
  <c r="AA118" i="131" s="1"/>
  <c r="U2" i="123"/>
  <c r="AA119" i="131" s="1"/>
  <c r="U2" i="124"/>
  <c r="AA120" i="131" s="1"/>
  <c r="U2" i="125"/>
  <c r="AA121" i="131" s="1"/>
  <c r="U2" i="126"/>
  <c r="AA122" i="131" s="1"/>
  <c r="U2" i="127"/>
  <c r="AA123" i="131" s="1"/>
  <c r="U2" i="128"/>
  <c r="AA124" i="131" s="1"/>
  <c r="U2" i="129"/>
  <c r="AA125" i="131" s="1"/>
  <c r="U2" i="130"/>
  <c r="AA126" i="131" s="1"/>
  <c r="U2" i="109"/>
  <c r="AA128" i="131" s="1"/>
  <c r="U2" i="110"/>
  <c r="AA129" i="131" s="1"/>
  <c r="U2" i="111"/>
  <c r="AA130" i="131" s="1"/>
  <c r="U2" i="112"/>
  <c r="AA132" i="131" s="1"/>
  <c r="U2" i="113"/>
  <c r="AA133" i="131" s="1"/>
  <c r="U2" i="114"/>
  <c r="AA134" i="131" s="1"/>
  <c r="U2" i="115"/>
  <c r="AA135" i="131" s="1"/>
  <c r="U2" i="116"/>
  <c r="AA136" i="131" s="1"/>
  <c r="U2" i="117"/>
  <c r="AA137" i="131" s="1"/>
  <c r="U2" i="118"/>
  <c r="AA138" i="131" s="1"/>
  <c r="U2" i="119"/>
  <c r="AA139" i="131" s="1"/>
  <c r="U2" i="98"/>
  <c r="AA140" i="131" s="1"/>
  <c r="U2" i="99"/>
  <c r="AA141" i="131" s="1"/>
  <c r="U2" i="100"/>
  <c r="AA142" i="131" s="1"/>
  <c r="U2" i="101"/>
  <c r="AA143" i="131" s="1"/>
  <c r="U2" i="102"/>
  <c r="AA145" i="131" s="1"/>
  <c r="U2" i="103"/>
  <c r="AA146" i="131" s="1"/>
  <c r="U2" i="104"/>
  <c r="AA147" i="131" s="1"/>
  <c r="U2" i="105"/>
  <c r="AA148" i="131" s="1"/>
  <c r="U2" i="1"/>
  <c r="AA5" i="131" s="1"/>
  <c r="V3" i="5"/>
  <c r="AE6" i="131" s="1"/>
  <c r="V3" i="6"/>
  <c r="AE7" i="131" s="1"/>
  <c r="V3" i="7"/>
  <c r="AE8" i="131" s="1"/>
  <c r="V3" i="8"/>
  <c r="AE9" i="131" s="1"/>
  <c r="V3" i="9"/>
  <c r="AE10" i="131" s="1"/>
  <c r="V3" i="11"/>
  <c r="AE11" i="131" s="1"/>
  <c r="V3" i="29"/>
  <c r="AE12" i="131" s="1"/>
  <c r="V3" i="12"/>
  <c r="AE13" i="131" s="1"/>
  <c r="V3" i="30"/>
  <c r="AE14" i="131" s="1"/>
  <c r="V3" i="31"/>
  <c r="AE15" i="131" s="1"/>
  <c r="V3" i="32"/>
  <c r="AE16" i="131" s="1"/>
  <c r="V3" i="33"/>
  <c r="AE17" i="131" s="1"/>
  <c r="V3" i="34"/>
  <c r="AE18" i="131" s="1"/>
  <c r="V3" i="35"/>
  <c r="AE19" i="131" s="1"/>
  <c r="V3" i="21"/>
  <c r="AE20" i="131" s="1"/>
  <c r="V3" i="22"/>
  <c r="AE21" i="131" s="1"/>
  <c r="V3" i="23"/>
  <c r="AE22" i="131" s="1"/>
  <c r="V3" i="24"/>
  <c r="AE23" i="131" s="1"/>
  <c r="V3" i="25"/>
  <c r="AE24" i="131" s="1"/>
  <c r="V3" i="26"/>
  <c r="AE25" i="131" s="1"/>
  <c r="V3" i="27"/>
  <c r="AE26" i="131" s="1"/>
  <c r="V3" i="28"/>
  <c r="AE27" i="131" s="1"/>
  <c r="V3" i="17"/>
  <c r="AE28" i="131" s="1"/>
  <c r="V3" i="18"/>
  <c r="AE29" i="131" s="1"/>
  <c r="V3" i="19"/>
  <c r="AE30" i="131" s="1"/>
  <c r="V3" i="20"/>
  <c r="AE36" i="131" s="1"/>
  <c r="V3" i="15"/>
  <c r="AE37" i="131" s="1"/>
  <c r="V3" i="16"/>
  <c r="AE90" i="131" s="1"/>
  <c r="V3" i="14"/>
  <c r="AE91" i="131" s="1"/>
  <c r="V3" i="13"/>
  <c r="AE92" i="131" s="1"/>
  <c r="V3" i="36"/>
  <c r="AE93" i="131" s="1"/>
  <c r="V3" i="38"/>
  <c r="AE94" i="131" s="1"/>
  <c r="V3" i="37"/>
  <c r="AE95" i="131" s="1"/>
  <c r="V3" i="39"/>
  <c r="AE96" i="131" s="1"/>
  <c r="V3" i="63"/>
  <c r="AE98" i="131" s="1"/>
  <c r="V3" i="64"/>
  <c r="AE99" i="131" s="1"/>
  <c r="V3" i="65"/>
  <c r="AE100" i="131" s="1"/>
  <c r="V3" i="66"/>
  <c r="AE101" i="131" s="1"/>
  <c r="V3" i="67"/>
  <c r="AE102" i="131" s="1"/>
  <c r="V3" i="68"/>
  <c r="AE103" i="131" s="1"/>
  <c r="V3" i="69"/>
  <c r="AE104" i="131" s="1"/>
  <c r="V3" i="70"/>
  <c r="AE105" i="131" s="1"/>
  <c r="V3" i="59"/>
  <c r="AE106" i="131" s="1"/>
  <c r="V3" i="60"/>
  <c r="AE107" i="131" s="1"/>
  <c r="V3" i="61"/>
  <c r="AE108" i="131" s="1"/>
  <c r="V3" i="62"/>
  <c r="AE109" i="131" s="1"/>
  <c r="V3" i="57"/>
  <c r="AE111" i="131" s="1"/>
  <c r="V3" i="58"/>
  <c r="AE112" i="131" s="1"/>
  <c r="V3" i="56"/>
  <c r="AE113" i="131" s="1"/>
  <c r="V3" i="55"/>
  <c r="AE115" i="131" s="1"/>
  <c r="V3" i="120"/>
  <c r="AE116" i="131" s="1"/>
  <c r="V3" i="121"/>
  <c r="AE117" i="131" s="1"/>
  <c r="V3" i="122"/>
  <c r="AE118" i="131" s="1"/>
  <c r="V3" i="123"/>
  <c r="AE119" i="131" s="1"/>
  <c r="V3" i="124"/>
  <c r="AE120" i="131" s="1"/>
  <c r="V3" i="125"/>
  <c r="AE121" i="131" s="1"/>
  <c r="V3" i="126"/>
  <c r="AE122" i="131" s="1"/>
  <c r="V3" i="127"/>
  <c r="AE123" i="131" s="1"/>
  <c r="V3" i="128"/>
  <c r="AE124" i="131" s="1"/>
  <c r="V3" i="129"/>
  <c r="AE125" i="131" s="1"/>
  <c r="V3" i="130"/>
  <c r="AE126" i="131" s="1"/>
  <c r="V3" i="109"/>
  <c r="AE128" i="131" s="1"/>
  <c r="V3" i="110"/>
  <c r="AE129" i="131" s="1"/>
  <c r="V3" i="111"/>
  <c r="AE130" i="131" s="1"/>
  <c r="V3" i="112"/>
  <c r="AE132" i="131" s="1"/>
  <c r="V3" i="113"/>
  <c r="AE133" i="131" s="1"/>
  <c r="V3" i="114"/>
  <c r="AE134" i="131" s="1"/>
  <c r="V3" i="115"/>
  <c r="AE135" i="131" s="1"/>
  <c r="V3" i="116"/>
  <c r="AE136" i="131" s="1"/>
  <c r="V3" i="117"/>
  <c r="AE137" i="131" s="1"/>
  <c r="V3" i="118"/>
  <c r="AE138" i="131" s="1"/>
  <c r="V3" i="119"/>
  <c r="AE139" i="131" s="1"/>
  <c r="V3" i="98"/>
  <c r="AE140" i="131" s="1"/>
  <c r="V3" i="99"/>
  <c r="AE141" i="131" s="1"/>
  <c r="V3" i="100"/>
  <c r="AE142" i="131" s="1"/>
  <c r="V3" i="101"/>
  <c r="AE143" i="131" s="1"/>
  <c r="V3" i="102"/>
  <c r="AE145" i="131" s="1"/>
  <c r="V3" i="103"/>
  <c r="AE146" i="131" s="1"/>
  <c r="V3" i="104"/>
  <c r="AE147" i="131" s="1"/>
  <c r="V3" i="105"/>
  <c r="AE148" i="131" s="1"/>
  <c r="V3" i="1"/>
  <c r="AE5" i="131" s="1"/>
  <c r="V2" i="5"/>
  <c r="AD6" i="131" s="1"/>
  <c r="V2" i="6"/>
  <c r="AD7" i="131" s="1"/>
  <c r="V2" i="7"/>
  <c r="AD8" i="131" s="1"/>
  <c r="V2" i="8"/>
  <c r="AD9" i="131" s="1"/>
  <c r="V2" i="9"/>
  <c r="AD10" i="131" s="1"/>
  <c r="V2" i="11"/>
  <c r="AD11" i="131" s="1"/>
  <c r="V2" i="29"/>
  <c r="AD12" i="131" s="1"/>
  <c r="V2" i="12"/>
  <c r="AD13" i="131" s="1"/>
  <c r="V2" i="30"/>
  <c r="AD14" i="131" s="1"/>
  <c r="V2" i="31"/>
  <c r="AD15" i="131" s="1"/>
  <c r="V2" i="32"/>
  <c r="AD16" i="131" s="1"/>
  <c r="V2" i="33"/>
  <c r="AD17" i="131" s="1"/>
  <c r="V2" i="34"/>
  <c r="AD18" i="131" s="1"/>
  <c r="V2" i="35"/>
  <c r="AD19" i="131" s="1"/>
  <c r="V2" i="21"/>
  <c r="AD20" i="131" s="1"/>
  <c r="V2" i="22"/>
  <c r="AD21" i="131" s="1"/>
  <c r="V2" i="23"/>
  <c r="AD22" i="131" s="1"/>
  <c r="V2" i="24"/>
  <c r="AD23" i="131" s="1"/>
  <c r="V2" i="25"/>
  <c r="AD24" i="131" s="1"/>
  <c r="V2" i="26"/>
  <c r="AD25" i="131" s="1"/>
  <c r="V2" i="27"/>
  <c r="AD26" i="131" s="1"/>
  <c r="V2" i="28"/>
  <c r="AD27" i="131" s="1"/>
  <c r="V2" i="17"/>
  <c r="AD28" i="131" s="1"/>
  <c r="V2" i="18"/>
  <c r="AD29" i="131" s="1"/>
  <c r="V2" i="19"/>
  <c r="AD30" i="131" s="1"/>
  <c r="V2" i="20"/>
  <c r="AD36" i="131" s="1"/>
  <c r="V2" i="15"/>
  <c r="AD37" i="131" s="1"/>
  <c r="V2" i="16"/>
  <c r="AD90" i="131" s="1"/>
  <c r="V2" i="14"/>
  <c r="AD91" i="131" s="1"/>
  <c r="V2" i="13"/>
  <c r="AD92" i="131" s="1"/>
  <c r="V2" i="36"/>
  <c r="AD93" i="131" s="1"/>
  <c r="V2" i="38"/>
  <c r="AD94" i="131" s="1"/>
  <c r="V2" i="37"/>
  <c r="AD95" i="131" s="1"/>
  <c r="V2" i="39"/>
  <c r="AD96" i="131" s="1"/>
  <c r="V2" i="63"/>
  <c r="AD98" i="131" s="1"/>
  <c r="V2" i="64"/>
  <c r="AD99" i="131" s="1"/>
  <c r="V2" i="65"/>
  <c r="AD100" i="131" s="1"/>
  <c r="V2" i="66"/>
  <c r="AD101" i="131" s="1"/>
  <c r="V2" i="67"/>
  <c r="AD102" i="131" s="1"/>
  <c r="V2" i="68"/>
  <c r="AD103" i="131" s="1"/>
  <c r="V2" i="69"/>
  <c r="AD104" i="131" s="1"/>
  <c r="V2" i="70"/>
  <c r="AD105" i="131" s="1"/>
  <c r="V2" i="59"/>
  <c r="AD106" i="131" s="1"/>
  <c r="V2" i="60"/>
  <c r="AD107" i="131" s="1"/>
  <c r="V2" i="61"/>
  <c r="AD108" i="131" s="1"/>
  <c r="V2" i="62"/>
  <c r="AD109" i="131" s="1"/>
  <c r="V2" i="57"/>
  <c r="AD111" i="131" s="1"/>
  <c r="V2" i="58"/>
  <c r="AD112" i="131" s="1"/>
  <c r="V2" i="56"/>
  <c r="AD113" i="131" s="1"/>
  <c r="V2" i="55"/>
  <c r="AD115" i="131" s="1"/>
  <c r="V2" i="120"/>
  <c r="AD116" i="131" s="1"/>
  <c r="V2" i="121"/>
  <c r="AD117" i="131" s="1"/>
  <c r="V2" i="122"/>
  <c r="AD118" i="131" s="1"/>
  <c r="V2" i="123"/>
  <c r="AD119" i="131" s="1"/>
  <c r="V2" i="124"/>
  <c r="AD120" i="131" s="1"/>
  <c r="V2" i="125"/>
  <c r="AD121" i="131" s="1"/>
  <c r="V2" i="126"/>
  <c r="AD122" i="131" s="1"/>
  <c r="V2" i="127"/>
  <c r="AD123" i="131" s="1"/>
  <c r="V2" i="128"/>
  <c r="AD124" i="131" s="1"/>
  <c r="V2" i="129"/>
  <c r="AD125" i="131" s="1"/>
  <c r="V2" i="130"/>
  <c r="AD126" i="131" s="1"/>
  <c r="V2" i="109"/>
  <c r="AD128" i="131" s="1"/>
  <c r="V2" i="110"/>
  <c r="AD129" i="131" s="1"/>
  <c r="V2" i="111"/>
  <c r="AD130" i="131" s="1"/>
  <c r="V2" i="112"/>
  <c r="AD132" i="131" s="1"/>
  <c r="V2" i="113"/>
  <c r="AD133" i="131" s="1"/>
  <c r="V2" i="114"/>
  <c r="AD134" i="131" s="1"/>
  <c r="V2" i="115"/>
  <c r="AD135" i="131" s="1"/>
  <c r="V2" i="116"/>
  <c r="AD136" i="131" s="1"/>
  <c r="V2" i="117"/>
  <c r="AD137" i="131" s="1"/>
  <c r="V2" i="118"/>
  <c r="AD138" i="131" s="1"/>
  <c r="V2" i="119"/>
  <c r="AD139" i="131" s="1"/>
  <c r="V2" i="98"/>
  <c r="AD140" i="131" s="1"/>
  <c r="V2" i="99"/>
  <c r="AD141" i="131" s="1"/>
  <c r="V2" i="100"/>
  <c r="AD142" i="131" s="1"/>
  <c r="V2" i="101"/>
  <c r="AD143" i="131" s="1"/>
  <c r="V2" i="102"/>
  <c r="AD145" i="131" s="1"/>
  <c r="V2" i="103"/>
  <c r="AD146" i="131" s="1"/>
  <c r="V2" i="104"/>
  <c r="AD147" i="131" s="1"/>
  <c r="V2" i="105"/>
  <c r="AD148" i="131" s="1"/>
  <c r="V2" i="1"/>
  <c r="AD5" i="131" s="1"/>
  <c r="K12" i="131" l="1"/>
  <c r="L16" i="131"/>
  <c r="N16" i="131" s="1"/>
  <c r="K38" i="131"/>
  <c r="K9" i="131"/>
  <c r="K51" i="131"/>
  <c r="K61" i="131"/>
  <c r="K106" i="131"/>
  <c r="L127" i="131"/>
  <c r="K26" i="131"/>
  <c r="K6" i="131"/>
  <c r="K15" i="131"/>
  <c r="K54" i="131"/>
  <c r="K74" i="131"/>
  <c r="K109" i="131"/>
  <c r="K118" i="131"/>
  <c r="L39" i="131"/>
  <c r="N39" i="131" s="1"/>
  <c r="K39" i="131"/>
  <c r="L40" i="131"/>
  <c r="N40" i="131" s="1"/>
  <c r="K40" i="131"/>
  <c r="L5" i="131"/>
  <c r="N5" i="131" s="1"/>
  <c r="K7" i="131"/>
  <c r="L8" i="131"/>
  <c r="N8" i="131" s="1"/>
  <c r="K10" i="131"/>
  <c r="L11" i="131"/>
  <c r="N11" i="131" s="1"/>
  <c r="K13" i="131"/>
  <c r="L14" i="131"/>
  <c r="N14" i="131" s="1"/>
  <c r="L17" i="131"/>
  <c r="N17" i="131" s="1"/>
  <c r="L22" i="131"/>
  <c r="N22" i="131" s="1"/>
  <c r="L23" i="131"/>
  <c r="N23" i="131" s="1"/>
  <c r="L29" i="131"/>
  <c r="N29" i="131" s="1"/>
  <c r="L32" i="131"/>
  <c r="N32" i="131" s="1"/>
  <c r="L35" i="131"/>
  <c r="N35" i="131" s="1"/>
  <c r="K146" i="131"/>
  <c r="K41" i="131"/>
  <c r="L43" i="131"/>
  <c r="N43" i="131" s="1"/>
  <c r="K43" i="131"/>
  <c r="K44" i="131"/>
  <c r="L46" i="131"/>
  <c r="N46" i="131" s="1"/>
  <c r="K46" i="131"/>
  <c r="L47" i="131"/>
  <c r="N47" i="131" s="1"/>
  <c r="K47" i="131"/>
  <c r="L49" i="131"/>
  <c r="N49" i="131" s="1"/>
  <c r="L50" i="131"/>
  <c r="N50" i="131" s="1"/>
  <c r="K50" i="131"/>
  <c r="L52" i="131"/>
  <c r="N52" i="131" s="1"/>
  <c r="L53" i="131"/>
  <c r="N53" i="131" s="1"/>
  <c r="K53" i="131"/>
  <c r="L56" i="131"/>
  <c r="N56" i="131" s="1"/>
  <c r="K56" i="131"/>
  <c r="K57" i="131"/>
  <c r="L59" i="131"/>
  <c r="N59" i="131" s="1"/>
  <c r="K59" i="131"/>
  <c r="K60" i="131"/>
  <c r="L62" i="131"/>
  <c r="N62" i="131" s="1"/>
  <c r="K62" i="131"/>
  <c r="L63" i="131"/>
  <c r="N63" i="131" s="1"/>
  <c r="K63" i="131"/>
  <c r="L65" i="131"/>
  <c r="N65" i="131" s="1"/>
  <c r="L66" i="131"/>
  <c r="N66" i="131" s="1"/>
  <c r="K66" i="131"/>
  <c r="L68" i="131"/>
  <c r="N68" i="131" s="1"/>
  <c r="L69" i="131"/>
  <c r="N69" i="131" s="1"/>
  <c r="K69" i="131"/>
  <c r="L72" i="131"/>
  <c r="K72" i="131"/>
  <c r="K73" i="131"/>
  <c r="L75" i="131"/>
  <c r="L76" i="131"/>
  <c r="K76" i="131"/>
  <c r="K77" i="131"/>
  <c r="L79" i="131"/>
  <c r="L80" i="131"/>
  <c r="K80" i="131"/>
  <c r="K81" i="131"/>
  <c r="L83" i="131"/>
  <c r="L84" i="131"/>
  <c r="K84" i="131"/>
  <c r="K85" i="131"/>
  <c r="L87" i="131"/>
  <c r="L88" i="131"/>
  <c r="K88" i="131"/>
  <c r="K89" i="131"/>
  <c r="L91" i="131"/>
  <c r="K91" i="131"/>
  <c r="L92" i="131"/>
  <c r="N92" i="131" s="1"/>
  <c r="K92" i="131"/>
  <c r="L95" i="131"/>
  <c r="N95" i="131" s="1"/>
  <c r="K95" i="131"/>
  <c r="L96" i="131"/>
  <c r="K96" i="131"/>
  <c r="L99" i="131"/>
  <c r="N99" i="131" s="1"/>
  <c r="K99" i="131"/>
  <c r="L102" i="131"/>
  <c r="N102" i="131" s="1"/>
  <c r="K102" i="131"/>
  <c r="L104" i="131"/>
  <c r="N104" i="131" s="1"/>
  <c r="L105" i="131"/>
  <c r="N105" i="131" s="1"/>
  <c r="K105" i="131"/>
  <c r="L107" i="131"/>
  <c r="N107" i="131" s="1"/>
  <c r="L108" i="131"/>
  <c r="N108" i="131" s="1"/>
  <c r="K108" i="131"/>
  <c r="L110" i="131"/>
  <c r="N110" i="131" s="1"/>
  <c r="L111" i="131"/>
  <c r="N111" i="131" s="1"/>
  <c r="K111" i="131"/>
  <c r="L113" i="131"/>
  <c r="N113" i="131" s="1"/>
  <c r="L114" i="131"/>
  <c r="K114" i="131"/>
  <c r="K115" i="131"/>
  <c r="L117" i="131"/>
  <c r="N117" i="131" s="1"/>
  <c r="K117" i="131"/>
  <c r="L120" i="131"/>
  <c r="N120" i="131" s="1"/>
  <c r="K120" i="131"/>
  <c r="L122" i="131"/>
  <c r="N122" i="131" s="1"/>
  <c r="L123" i="131"/>
  <c r="N123" i="131" s="1"/>
  <c r="K123" i="131"/>
  <c r="L125" i="131"/>
  <c r="N125" i="131" s="1"/>
  <c r="L126" i="131"/>
  <c r="N126" i="131" s="1"/>
  <c r="K126" i="131"/>
  <c r="L129" i="131"/>
  <c r="N129" i="131" s="1"/>
  <c r="K129" i="131"/>
  <c r="K130" i="131"/>
  <c r="L132" i="131"/>
  <c r="N132" i="131" s="1"/>
  <c r="K132" i="131"/>
  <c r="L133" i="131"/>
  <c r="N133" i="131" s="1"/>
  <c r="K133" i="131"/>
  <c r="L135" i="131"/>
  <c r="N135" i="131" s="1"/>
  <c r="K135" i="131"/>
  <c r="L138" i="131"/>
  <c r="N138" i="131" s="1"/>
  <c r="K138" i="131"/>
  <c r="K139" i="131"/>
  <c r="L141" i="131"/>
  <c r="N141" i="131" s="1"/>
  <c r="K141" i="131"/>
  <c r="K142" i="131"/>
  <c r="L144" i="131"/>
  <c r="K144" i="131"/>
  <c r="K145" i="131"/>
  <c r="L147" i="131"/>
  <c r="N147" i="131" s="1"/>
  <c r="K147" i="131"/>
  <c r="K49" i="131"/>
  <c r="K68" i="131"/>
  <c r="K75" i="131"/>
  <c r="K83" i="131"/>
  <c r="K104" i="131"/>
  <c r="K110" i="131"/>
  <c r="K122" i="131"/>
  <c r="K5" i="131"/>
  <c r="K8" i="131"/>
  <c r="K11" i="131"/>
  <c r="K14" i="131"/>
  <c r="K17" i="131"/>
  <c r="K58" i="131"/>
  <c r="K71" i="131"/>
  <c r="K94" i="131"/>
  <c r="K101" i="131"/>
  <c r="K119" i="131"/>
  <c r="K131" i="131"/>
  <c r="K143" i="131"/>
  <c r="L21" i="131"/>
  <c r="N21" i="131" s="1"/>
  <c r="K22" i="131"/>
  <c r="L24" i="131"/>
  <c r="N24" i="131" s="1"/>
  <c r="K24" i="131"/>
  <c r="L25" i="131"/>
  <c r="N25" i="131" s="1"/>
  <c r="K25" i="131"/>
  <c r="L27" i="131"/>
  <c r="N27" i="131" s="1"/>
  <c r="K27" i="131"/>
  <c r="K28" i="131"/>
  <c r="L30" i="131"/>
  <c r="N30" i="131" s="1"/>
  <c r="K30" i="131"/>
  <c r="K31" i="131"/>
  <c r="L33" i="131"/>
  <c r="N33" i="131" s="1"/>
  <c r="K33" i="131"/>
  <c r="K34" i="131"/>
  <c r="K52" i="131"/>
  <c r="K65" i="131"/>
  <c r="K79" i="131"/>
  <c r="K87" i="131"/>
  <c r="K107" i="131"/>
  <c r="K113" i="131"/>
  <c r="K125" i="131"/>
  <c r="N91" i="131"/>
  <c r="N145" i="131"/>
  <c r="N96" i="131"/>
  <c r="N128" i="131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N25" i="36"/>
  <c r="M25" i="36"/>
  <c r="L25" i="36"/>
  <c r="K25" i="36"/>
  <c r="J25" i="36"/>
  <c r="I25" i="36"/>
  <c r="H25" i="36"/>
  <c r="G25" i="36"/>
  <c r="F25" i="36"/>
  <c r="E25" i="36"/>
  <c r="D25" i="36"/>
  <c r="C25" i="36"/>
  <c r="B25" i="36"/>
  <c r="N26" i="38"/>
  <c r="M26" i="38"/>
  <c r="L26" i="38"/>
  <c r="K26" i="38"/>
  <c r="J26" i="38"/>
  <c r="I26" i="38"/>
  <c r="H26" i="38"/>
  <c r="G26" i="38"/>
  <c r="F26" i="38"/>
  <c r="E26" i="38"/>
  <c r="D26" i="38"/>
  <c r="C26" i="38"/>
  <c r="B26" i="38"/>
  <c r="N25" i="38"/>
  <c r="M25" i="38"/>
  <c r="L25" i="38"/>
  <c r="K25" i="38"/>
  <c r="J25" i="38"/>
  <c r="I25" i="38"/>
  <c r="H25" i="38"/>
  <c r="G25" i="38"/>
  <c r="F25" i="38"/>
  <c r="E25" i="38"/>
  <c r="D25" i="38"/>
  <c r="C25" i="38"/>
  <c r="B25" i="38"/>
  <c r="N24" i="38"/>
  <c r="M24" i="38"/>
  <c r="L24" i="38"/>
  <c r="K24" i="38"/>
  <c r="J24" i="38"/>
  <c r="I24" i="38"/>
  <c r="H24" i="38"/>
  <c r="G24" i="38"/>
  <c r="F24" i="38"/>
  <c r="E24" i="38"/>
  <c r="D24" i="38"/>
  <c r="C24" i="38"/>
  <c r="B24" i="38"/>
  <c r="N25" i="37"/>
  <c r="M25" i="37"/>
  <c r="L25" i="37"/>
  <c r="K25" i="37"/>
  <c r="J25" i="37"/>
  <c r="I25" i="37"/>
  <c r="H25" i="37"/>
  <c r="G25" i="37"/>
  <c r="F25" i="37"/>
  <c r="E25" i="37"/>
  <c r="D25" i="37"/>
  <c r="C25" i="37"/>
  <c r="B25" i="37"/>
  <c r="N26" i="39"/>
  <c r="M26" i="39"/>
  <c r="L26" i="39"/>
  <c r="K26" i="39"/>
  <c r="J26" i="39"/>
  <c r="I26" i="39"/>
  <c r="H26" i="39"/>
  <c r="G26" i="39"/>
  <c r="F26" i="39"/>
  <c r="E26" i="39"/>
  <c r="D26" i="39"/>
  <c r="C26" i="39"/>
  <c r="B26" i="39"/>
  <c r="N25" i="39"/>
  <c r="M25" i="39"/>
  <c r="L25" i="39"/>
  <c r="K25" i="39"/>
  <c r="J25" i="39"/>
  <c r="I25" i="39"/>
  <c r="H25" i="39"/>
  <c r="G25" i="39"/>
  <c r="F25" i="39"/>
  <c r="E25" i="39"/>
  <c r="D25" i="39"/>
  <c r="C25" i="39"/>
  <c r="B25" i="39"/>
  <c r="N24" i="39"/>
  <c r="M24" i="39"/>
  <c r="L24" i="39"/>
  <c r="K24" i="39"/>
  <c r="J24" i="39"/>
  <c r="I24" i="39"/>
  <c r="H24" i="39"/>
  <c r="G24" i="39"/>
  <c r="F24" i="39"/>
  <c r="E24" i="39"/>
  <c r="D24" i="39"/>
  <c r="C24" i="39"/>
  <c r="B24" i="39"/>
  <c r="N26" i="63"/>
  <c r="M26" i="63"/>
  <c r="L26" i="63"/>
  <c r="K26" i="63"/>
  <c r="J26" i="63"/>
  <c r="I26" i="63"/>
  <c r="H26" i="63"/>
  <c r="G26" i="63"/>
  <c r="F26" i="63"/>
  <c r="E26" i="63"/>
  <c r="E23" i="63" s="1"/>
  <c r="D26" i="63"/>
  <c r="C26" i="63"/>
  <c r="B26" i="63"/>
  <c r="N25" i="63"/>
  <c r="M25" i="63"/>
  <c r="L25" i="63"/>
  <c r="K25" i="63"/>
  <c r="J25" i="63"/>
  <c r="I25" i="63"/>
  <c r="H25" i="63"/>
  <c r="G25" i="63"/>
  <c r="F25" i="63"/>
  <c r="E25" i="63"/>
  <c r="D25" i="63"/>
  <c r="C25" i="63"/>
  <c r="B25" i="63"/>
  <c r="N24" i="63"/>
  <c r="M24" i="63"/>
  <c r="L24" i="63"/>
  <c r="K24" i="63"/>
  <c r="J24" i="63"/>
  <c r="I24" i="63"/>
  <c r="H24" i="63"/>
  <c r="G24" i="63"/>
  <c r="F24" i="63"/>
  <c r="E24" i="63"/>
  <c r="D24" i="63"/>
  <c r="C24" i="63"/>
  <c r="B24" i="63"/>
  <c r="N25" i="64"/>
  <c r="M25" i="64"/>
  <c r="L25" i="64"/>
  <c r="K25" i="64"/>
  <c r="J25" i="64"/>
  <c r="I25" i="64"/>
  <c r="H25" i="64"/>
  <c r="G25" i="64"/>
  <c r="F25" i="64"/>
  <c r="E25" i="64"/>
  <c r="D25" i="64"/>
  <c r="C25" i="64"/>
  <c r="B25" i="64"/>
  <c r="N26" i="65"/>
  <c r="M26" i="65"/>
  <c r="L26" i="65"/>
  <c r="K26" i="65"/>
  <c r="J26" i="65"/>
  <c r="I26" i="65"/>
  <c r="H26" i="65"/>
  <c r="G26" i="65"/>
  <c r="F26" i="65"/>
  <c r="E26" i="65"/>
  <c r="D26" i="65"/>
  <c r="C26" i="65"/>
  <c r="B26" i="65"/>
  <c r="N25" i="65"/>
  <c r="M25" i="65"/>
  <c r="L25" i="65"/>
  <c r="K25" i="65"/>
  <c r="J25" i="65"/>
  <c r="I25" i="65"/>
  <c r="H25" i="65"/>
  <c r="G25" i="65"/>
  <c r="F25" i="65"/>
  <c r="E25" i="65"/>
  <c r="D25" i="65"/>
  <c r="C25" i="65"/>
  <c r="B25" i="65"/>
  <c r="N24" i="65"/>
  <c r="M24" i="65"/>
  <c r="L24" i="65"/>
  <c r="K24" i="65"/>
  <c r="J24" i="65"/>
  <c r="I24" i="65"/>
  <c r="H24" i="65"/>
  <c r="G24" i="65"/>
  <c r="F24" i="65"/>
  <c r="E24" i="65"/>
  <c r="D24" i="65"/>
  <c r="C24" i="65"/>
  <c r="B24" i="65"/>
  <c r="N25" i="66"/>
  <c r="M25" i="66"/>
  <c r="L25" i="66"/>
  <c r="K25" i="66"/>
  <c r="J25" i="66"/>
  <c r="I25" i="66"/>
  <c r="H25" i="66"/>
  <c r="G25" i="66"/>
  <c r="F25" i="66"/>
  <c r="E25" i="66"/>
  <c r="D25" i="66"/>
  <c r="C25" i="66"/>
  <c r="B25" i="66"/>
  <c r="N26" i="67"/>
  <c r="M26" i="67"/>
  <c r="L26" i="67"/>
  <c r="K26" i="67"/>
  <c r="J26" i="67"/>
  <c r="I26" i="67"/>
  <c r="H26" i="67"/>
  <c r="G26" i="67"/>
  <c r="G13" i="67" s="1"/>
  <c r="F26" i="67"/>
  <c r="E26" i="67"/>
  <c r="D26" i="67"/>
  <c r="C26" i="67"/>
  <c r="B26" i="67"/>
  <c r="N26" i="68"/>
  <c r="M26" i="68"/>
  <c r="L26" i="68"/>
  <c r="K26" i="68"/>
  <c r="J26" i="68"/>
  <c r="I26" i="68"/>
  <c r="H26" i="68"/>
  <c r="G26" i="68"/>
  <c r="F26" i="68"/>
  <c r="E26" i="68"/>
  <c r="D26" i="68"/>
  <c r="C26" i="68"/>
  <c r="B26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25" i="68"/>
  <c r="N24" i="68"/>
  <c r="M24" i="68"/>
  <c r="L24" i="68"/>
  <c r="K24" i="68"/>
  <c r="J24" i="68"/>
  <c r="I24" i="68"/>
  <c r="H24" i="68"/>
  <c r="G24" i="68"/>
  <c r="F24" i="68"/>
  <c r="E24" i="68"/>
  <c r="D24" i="68"/>
  <c r="C24" i="68"/>
  <c r="B24" i="68"/>
  <c r="N25" i="69"/>
  <c r="M25" i="69"/>
  <c r="L25" i="69"/>
  <c r="K25" i="69"/>
  <c r="J25" i="69"/>
  <c r="I25" i="69"/>
  <c r="H25" i="69"/>
  <c r="G25" i="69"/>
  <c r="F25" i="69"/>
  <c r="E25" i="69"/>
  <c r="D25" i="69"/>
  <c r="C25" i="69"/>
  <c r="B25" i="69"/>
  <c r="N26" i="70"/>
  <c r="M26" i="70"/>
  <c r="L26" i="70"/>
  <c r="K26" i="70"/>
  <c r="J26" i="70"/>
  <c r="I26" i="70"/>
  <c r="H26" i="70"/>
  <c r="G26" i="70"/>
  <c r="F26" i="70"/>
  <c r="E26" i="70"/>
  <c r="D26" i="70"/>
  <c r="C26" i="70"/>
  <c r="B26" i="70"/>
  <c r="N25" i="70"/>
  <c r="M25" i="70"/>
  <c r="L25" i="70"/>
  <c r="K25" i="70"/>
  <c r="J25" i="70"/>
  <c r="I25" i="70"/>
  <c r="H25" i="70"/>
  <c r="G25" i="70"/>
  <c r="F25" i="70"/>
  <c r="E25" i="70"/>
  <c r="D25" i="70"/>
  <c r="C25" i="70"/>
  <c r="B25" i="70"/>
  <c r="N24" i="70"/>
  <c r="M24" i="70"/>
  <c r="L24" i="70"/>
  <c r="K24" i="70"/>
  <c r="J24" i="70"/>
  <c r="I24" i="70"/>
  <c r="H24" i="70"/>
  <c r="G24" i="70"/>
  <c r="F24" i="70"/>
  <c r="E24" i="70"/>
  <c r="D24" i="70"/>
  <c r="C24" i="70"/>
  <c r="B24" i="70"/>
  <c r="N25" i="59"/>
  <c r="M25" i="59"/>
  <c r="L25" i="59"/>
  <c r="K25" i="59"/>
  <c r="J25" i="59"/>
  <c r="I25" i="59"/>
  <c r="H25" i="59"/>
  <c r="G25" i="59"/>
  <c r="F25" i="59"/>
  <c r="E25" i="59"/>
  <c r="D25" i="59"/>
  <c r="C25" i="59"/>
  <c r="B25" i="59"/>
  <c r="N26" i="60"/>
  <c r="M26" i="60"/>
  <c r="L26" i="60"/>
  <c r="K26" i="60"/>
  <c r="J26" i="60"/>
  <c r="I26" i="60"/>
  <c r="H26" i="60"/>
  <c r="G26" i="60"/>
  <c r="F26" i="60"/>
  <c r="E26" i="60"/>
  <c r="D26" i="60"/>
  <c r="C26" i="60"/>
  <c r="B26" i="60"/>
  <c r="N25" i="60"/>
  <c r="M25" i="60"/>
  <c r="L25" i="60"/>
  <c r="K25" i="60"/>
  <c r="J25" i="60"/>
  <c r="I25" i="60"/>
  <c r="H25" i="60"/>
  <c r="G25" i="60"/>
  <c r="F25" i="60"/>
  <c r="E25" i="60"/>
  <c r="D25" i="60"/>
  <c r="C25" i="60"/>
  <c r="B25" i="60"/>
  <c r="N24" i="60"/>
  <c r="M24" i="60"/>
  <c r="L24" i="60"/>
  <c r="K24" i="60"/>
  <c r="J24" i="60"/>
  <c r="I24" i="60"/>
  <c r="H24" i="60"/>
  <c r="G24" i="60"/>
  <c r="F24" i="60"/>
  <c r="E24" i="60"/>
  <c r="D24" i="60"/>
  <c r="C24" i="60"/>
  <c r="B24" i="60"/>
  <c r="N26" i="61"/>
  <c r="M26" i="61"/>
  <c r="L26" i="61"/>
  <c r="K26" i="61"/>
  <c r="J26" i="61"/>
  <c r="I26" i="61"/>
  <c r="H26" i="61"/>
  <c r="G26" i="61"/>
  <c r="F26" i="61"/>
  <c r="E26" i="61"/>
  <c r="D26" i="61"/>
  <c r="C26" i="61"/>
  <c r="B26" i="61"/>
  <c r="N25" i="61"/>
  <c r="M25" i="61"/>
  <c r="L25" i="61"/>
  <c r="K25" i="61"/>
  <c r="J25" i="61"/>
  <c r="I25" i="61"/>
  <c r="H25" i="61"/>
  <c r="G25" i="61"/>
  <c r="F25" i="61"/>
  <c r="E25" i="61"/>
  <c r="D25" i="61"/>
  <c r="C25" i="61"/>
  <c r="B25" i="61"/>
  <c r="N26" i="62"/>
  <c r="M26" i="62"/>
  <c r="L26" i="62"/>
  <c r="K26" i="62"/>
  <c r="J26" i="62"/>
  <c r="I26" i="62"/>
  <c r="H26" i="62"/>
  <c r="G26" i="62"/>
  <c r="F26" i="62"/>
  <c r="E26" i="62"/>
  <c r="D26" i="62"/>
  <c r="C26" i="62"/>
  <c r="B26" i="62"/>
  <c r="N25" i="62"/>
  <c r="M25" i="62"/>
  <c r="L25" i="62"/>
  <c r="K25" i="62"/>
  <c r="J25" i="62"/>
  <c r="I25" i="62"/>
  <c r="H25" i="62"/>
  <c r="G25" i="62"/>
  <c r="F25" i="62"/>
  <c r="E25" i="62"/>
  <c r="D25" i="62"/>
  <c r="C25" i="62"/>
  <c r="B25" i="62"/>
  <c r="N24" i="62"/>
  <c r="M24" i="62"/>
  <c r="L24" i="62"/>
  <c r="K24" i="62"/>
  <c r="J24" i="62"/>
  <c r="I24" i="62"/>
  <c r="H24" i="62"/>
  <c r="G24" i="62"/>
  <c r="F24" i="62"/>
  <c r="E24" i="62"/>
  <c r="D24" i="62"/>
  <c r="C24" i="62"/>
  <c r="B24" i="62"/>
  <c r="N25" i="57"/>
  <c r="M25" i="57"/>
  <c r="L25" i="57"/>
  <c r="K25" i="57"/>
  <c r="J25" i="57"/>
  <c r="I25" i="57"/>
  <c r="H25" i="57"/>
  <c r="G25" i="57"/>
  <c r="F25" i="57"/>
  <c r="E25" i="57"/>
  <c r="D25" i="57"/>
  <c r="C25" i="57"/>
  <c r="B25" i="57"/>
  <c r="N26" i="58"/>
  <c r="M26" i="58"/>
  <c r="L26" i="58"/>
  <c r="K26" i="58"/>
  <c r="J26" i="58"/>
  <c r="I26" i="58"/>
  <c r="H26" i="58"/>
  <c r="G26" i="58"/>
  <c r="F26" i="58"/>
  <c r="E26" i="58"/>
  <c r="D26" i="58"/>
  <c r="C26" i="58"/>
  <c r="B26" i="58"/>
  <c r="N25" i="58"/>
  <c r="M25" i="58"/>
  <c r="L25" i="58"/>
  <c r="K25" i="58"/>
  <c r="J25" i="58"/>
  <c r="I25" i="58"/>
  <c r="H25" i="58"/>
  <c r="G25" i="58"/>
  <c r="F25" i="58"/>
  <c r="E25" i="58"/>
  <c r="D25" i="58"/>
  <c r="C25" i="58"/>
  <c r="B25" i="58"/>
  <c r="N24" i="58"/>
  <c r="M24" i="58"/>
  <c r="L24" i="58"/>
  <c r="K24" i="58"/>
  <c r="J24" i="58"/>
  <c r="I24" i="58"/>
  <c r="H24" i="58"/>
  <c r="G24" i="58"/>
  <c r="F24" i="58"/>
  <c r="E24" i="58"/>
  <c r="D24" i="58"/>
  <c r="C24" i="58"/>
  <c r="B24" i="58"/>
  <c r="N26" i="56"/>
  <c r="M26" i="56"/>
  <c r="L26" i="56"/>
  <c r="K26" i="56"/>
  <c r="J26" i="56"/>
  <c r="I26" i="56"/>
  <c r="H26" i="56"/>
  <c r="G26" i="56"/>
  <c r="F26" i="56"/>
  <c r="E26" i="56"/>
  <c r="D26" i="56"/>
  <c r="C26" i="56"/>
  <c r="B26" i="56"/>
  <c r="N25" i="56"/>
  <c r="M25" i="56"/>
  <c r="L25" i="56"/>
  <c r="K25" i="56"/>
  <c r="J25" i="56"/>
  <c r="I25" i="56"/>
  <c r="H25" i="56"/>
  <c r="G25" i="56"/>
  <c r="F25" i="56"/>
  <c r="E25" i="56"/>
  <c r="D25" i="56"/>
  <c r="C25" i="56"/>
  <c r="B25" i="56"/>
  <c r="N26" i="55"/>
  <c r="M26" i="55"/>
  <c r="L26" i="55"/>
  <c r="K26" i="55"/>
  <c r="J26" i="55"/>
  <c r="I26" i="55"/>
  <c r="H26" i="55"/>
  <c r="G26" i="55"/>
  <c r="F26" i="55"/>
  <c r="E26" i="55"/>
  <c r="D26" i="55"/>
  <c r="C26" i="55"/>
  <c r="B26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N24" i="55"/>
  <c r="M24" i="55"/>
  <c r="L24" i="55"/>
  <c r="K24" i="55"/>
  <c r="J24" i="55"/>
  <c r="I24" i="55"/>
  <c r="H24" i="55"/>
  <c r="G24" i="55"/>
  <c r="F24" i="55"/>
  <c r="E24" i="55"/>
  <c r="D24" i="55"/>
  <c r="C24" i="55"/>
  <c r="B24" i="55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B25" i="120"/>
  <c r="N26" i="121"/>
  <c r="M26" i="121"/>
  <c r="L26" i="121"/>
  <c r="K26" i="121"/>
  <c r="J26" i="121"/>
  <c r="I26" i="121"/>
  <c r="H26" i="121"/>
  <c r="G26" i="121"/>
  <c r="F26" i="121"/>
  <c r="E26" i="121"/>
  <c r="D26" i="121"/>
  <c r="C26" i="121"/>
  <c r="B26" i="121"/>
  <c r="N25" i="121"/>
  <c r="M25" i="121"/>
  <c r="L25" i="121"/>
  <c r="K25" i="121"/>
  <c r="J25" i="121"/>
  <c r="I25" i="121"/>
  <c r="H25" i="121"/>
  <c r="G25" i="121"/>
  <c r="F25" i="121"/>
  <c r="E25" i="121"/>
  <c r="D25" i="121"/>
  <c r="C25" i="121"/>
  <c r="B25" i="121"/>
  <c r="N24" i="121"/>
  <c r="M24" i="121"/>
  <c r="L24" i="121"/>
  <c r="K24" i="121"/>
  <c r="J24" i="121"/>
  <c r="I24" i="121"/>
  <c r="H24" i="121"/>
  <c r="G24" i="121"/>
  <c r="F24" i="121"/>
  <c r="E24" i="121"/>
  <c r="D24" i="121"/>
  <c r="C24" i="121"/>
  <c r="B24" i="121"/>
  <c r="N25" i="122"/>
  <c r="M25" i="122"/>
  <c r="L25" i="122"/>
  <c r="K25" i="122"/>
  <c r="J25" i="122"/>
  <c r="I25" i="122"/>
  <c r="H25" i="122"/>
  <c r="G25" i="122"/>
  <c r="F25" i="122"/>
  <c r="E25" i="122"/>
  <c r="D25" i="122"/>
  <c r="C25" i="122"/>
  <c r="B25" i="122"/>
  <c r="N26" i="123"/>
  <c r="M26" i="123"/>
  <c r="L26" i="123"/>
  <c r="K26" i="123"/>
  <c r="J26" i="123"/>
  <c r="I26" i="123"/>
  <c r="H26" i="123"/>
  <c r="G26" i="123"/>
  <c r="F26" i="123"/>
  <c r="E26" i="123"/>
  <c r="D26" i="123"/>
  <c r="C26" i="123"/>
  <c r="B26" i="123"/>
  <c r="N26" i="124"/>
  <c r="M26" i="124"/>
  <c r="L26" i="124"/>
  <c r="K26" i="124"/>
  <c r="J26" i="124"/>
  <c r="I26" i="124"/>
  <c r="H26" i="124"/>
  <c r="G26" i="124"/>
  <c r="F26" i="124"/>
  <c r="E26" i="124"/>
  <c r="D26" i="124"/>
  <c r="C26" i="124"/>
  <c r="B26" i="124"/>
  <c r="N25" i="124"/>
  <c r="M25" i="124"/>
  <c r="L25" i="124"/>
  <c r="K25" i="124"/>
  <c r="J25" i="124"/>
  <c r="I25" i="124"/>
  <c r="H25" i="124"/>
  <c r="G25" i="124"/>
  <c r="F25" i="124"/>
  <c r="E25" i="124"/>
  <c r="D25" i="124"/>
  <c r="C25" i="124"/>
  <c r="B25" i="124"/>
  <c r="N24" i="124"/>
  <c r="M24" i="124"/>
  <c r="L24" i="124"/>
  <c r="K24" i="124"/>
  <c r="J24" i="124"/>
  <c r="I24" i="124"/>
  <c r="H24" i="124"/>
  <c r="G24" i="124"/>
  <c r="F24" i="124"/>
  <c r="E24" i="124"/>
  <c r="D24" i="124"/>
  <c r="C24" i="124"/>
  <c r="B24" i="124"/>
  <c r="N25" i="125"/>
  <c r="M25" i="125"/>
  <c r="L25" i="125"/>
  <c r="K25" i="125"/>
  <c r="J25" i="125"/>
  <c r="I25" i="125"/>
  <c r="H25" i="125"/>
  <c r="G25" i="125"/>
  <c r="F25" i="125"/>
  <c r="E25" i="125"/>
  <c r="D25" i="125"/>
  <c r="C25" i="125"/>
  <c r="B25" i="125"/>
  <c r="N26" i="126"/>
  <c r="M26" i="126"/>
  <c r="L26" i="126"/>
  <c r="K26" i="126"/>
  <c r="J26" i="126"/>
  <c r="I26" i="126"/>
  <c r="H26" i="126"/>
  <c r="G26" i="126"/>
  <c r="F26" i="126"/>
  <c r="E26" i="126"/>
  <c r="D26" i="126"/>
  <c r="C26" i="126"/>
  <c r="B26" i="126"/>
  <c r="N25" i="126"/>
  <c r="M25" i="126"/>
  <c r="L25" i="126"/>
  <c r="K25" i="126"/>
  <c r="J25" i="126"/>
  <c r="I25" i="126"/>
  <c r="H25" i="126"/>
  <c r="G25" i="126"/>
  <c r="F25" i="126"/>
  <c r="E25" i="126"/>
  <c r="D25" i="126"/>
  <c r="C25" i="126"/>
  <c r="B25" i="126"/>
  <c r="N24" i="126"/>
  <c r="M24" i="126"/>
  <c r="L24" i="126"/>
  <c r="K24" i="126"/>
  <c r="J24" i="126"/>
  <c r="I24" i="126"/>
  <c r="H24" i="126"/>
  <c r="G24" i="126"/>
  <c r="F24" i="126"/>
  <c r="E24" i="126"/>
  <c r="D24" i="126"/>
  <c r="C24" i="126"/>
  <c r="B24" i="126"/>
  <c r="N25" i="127"/>
  <c r="M25" i="127"/>
  <c r="L25" i="127"/>
  <c r="K25" i="127"/>
  <c r="J25" i="127"/>
  <c r="I25" i="127"/>
  <c r="H25" i="127"/>
  <c r="G25" i="127"/>
  <c r="F25" i="127"/>
  <c r="E25" i="127"/>
  <c r="D25" i="127"/>
  <c r="C25" i="127"/>
  <c r="B25" i="127"/>
  <c r="N26" i="128"/>
  <c r="M26" i="128"/>
  <c r="L26" i="128"/>
  <c r="K26" i="128"/>
  <c r="J26" i="128"/>
  <c r="I26" i="128"/>
  <c r="H26" i="128"/>
  <c r="G26" i="128"/>
  <c r="F26" i="128"/>
  <c r="E26" i="128"/>
  <c r="D26" i="128"/>
  <c r="D13" i="128" s="1"/>
  <c r="C26" i="128"/>
  <c r="B26" i="128"/>
  <c r="N25" i="128"/>
  <c r="M25" i="128"/>
  <c r="L25" i="128"/>
  <c r="K25" i="128"/>
  <c r="J25" i="128"/>
  <c r="I25" i="128"/>
  <c r="H25" i="128"/>
  <c r="G25" i="128"/>
  <c r="F25" i="128"/>
  <c r="E25" i="128"/>
  <c r="D25" i="128"/>
  <c r="C25" i="128"/>
  <c r="B25" i="128"/>
  <c r="N24" i="128"/>
  <c r="M24" i="128"/>
  <c r="L24" i="128"/>
  <c r="K24" i="128"/>
  <c r="J24" i="128"/>
  <c r="I24" i="128"/>
  <c r="H24" i="128"/>
  <c r="G24" i="128"/>
  <c r="F24" i="128"/>
  <c r="E24" i="128"/>
  <c r="D24" i="128"/>
  <c r="C24" i="128"/>
  <c r="B24" i="128"/>
  <c r="N26" i="129"/>
  <c r="M26" i="129"/>
  <c r="L26" i="129"/>
  <c r="K26" i="129"/>
  <c r="J26" i="129"/>
  <c r="I26" i="129"/>
  <c r="H26" i="129"/>
  <c r="G26" i="129"/>
  <c r="F26" i="129"/>
  <c r="E26" i="129"/>
  <c r="D26" i="129"/>
  <c r="C26" i="129"/>
  <c r="C13" i="129" s="1"/>
  <c r="B26" i="129"/>
  <c r="N25" i="129"/>
  <c r="M25" i="129"/>
  <c r="L25" i="129"/>
  <c r="K25" i="129"/>
  <c r="J25" i="129"/>
  <c r="I25" i="129"/>
  <c r="H25" i="129"/>
  <c r="G25" i="129"/>
  <c r="F25" i="129"/>
  <c r="E25" i="129"/>
  <c r="D25" i="129"/>
  <c r="C25" i="129"/>
  <c r="B25" i="129"/>
  <c r="N26" i="130"/>
  <c r="M26" i="130"/>
  <c r="L26" i="130"/>
  <c r="K26" i="130"/>
  <c r="J26" i="130"/>
  <c r="I26" i="130"/>
  <c r="H26" i="130"/>
  <c r="G26" i="130"/>
  <c r="F26" i="130"/>
  <c r="E26" i="130"/>
  <c r="D26" i="130"/>
  <c r="C26" i="130"/>
  <c r="B26" i="130"/>
  <c r="N25" i="130"/>
  <c r="M25" i="130"/>
  <c r="L25" i="130"/>
  <c r="K25" i="130"/>
  <c r="J25" i="130"/>
  <c r="I25" i="130"/>
  <c r="H25" i="130"/>
  <c r="G25" i="130"/>
  <c r="F25" i="130"/>
  <c r="E25" i="130"/>
  <c r="D25" i="130"/>
  <c r="C25" i="130"/>
  <c r="B25" i="130"/>
  <c r="N24" i="130"/>
  <c r="M24" i="130"/>
  <c r="L24" i="130"/>
  <c r="K24" i="130"/>
  <c r="J24" i="130"/>
  <c r="I24" i="130"/>
  <c r="H24" i="130"/>
  <c r="G24" i="130"/>
  <c r="F24" i="130"/>
  <c r="E24" i="130"/>
  <c r="D24" i="130"/>
  <c r="C24" i="130"/>
  <c r="B24" i="130"/>
  <c r="N25" i="109"/>
  <c r="M25" i="109"/>
  <c r="L25" i="109"/>
  <c r="K25" i="109"/>
  <c r="J25" i="109"/>
  <c r="I25" i="109"/>
  <c r="H25" i="109"/>
  <c r="G25" i="109"/>
  <c r="F25" i="109"/>
  <c r="E25" i="109"/>
  <c r="D25" i="109"/>
  <c r="C25" i="109"/>
  <c r="B25" i="109"/>
  <c r="N26" i="110"/>
  <c r="M26" i="110"/>
  <c r="L26" i="110"/>
  <c r="K26" i="110"/>
  <c r="J26" i="110"/>
  <c r="I26" i="110"/>
  <c r="H26" i="110"/>
  <c r="G26" i="110"/>
  <c r="F26" i="110"/>
  <c r="E26" i="110"/>
  <c r="D26" i="110"/>
  <c r="C26" i="110"/>
  <c r="B26" i="110"/>
  <c r="N25" i="110"/>
  <c r="M25" i="110"/>
  <c r="L25" i="110"/>
  <c r="K25" i="110"/>
  <c r="J25" i="110"/>
  <c r="I25" i="110"/>
  <c r="H25" i="110"/>
  <c r="G25" i="110"/>
  <c r="F25" i="110"/>
  <c r="E25" i="110"/>
  <c r="D25" i="110"/>
  <c r="C25" i="110"/>
  <c r="B25" i="110"/>
  <c r="N24" i="110"/>
  <c r="M24" i="110"/>
  <c r="L24" i="110"/>
  <c r="K24" i="110"/>
  <c r="J24" i="110"/>
  <c r="I24" i="110"/>
  <c r="H24" i="110"/>
  <c r="G24" i="110"/>
  <c r="F24" i="110"/>
  <c r="E24" i="110"/>
  <c r="D24" i="110"/>
  <c r="C24" i="110"/>
  <c r="B24" i="110"/>
  <c r="N26" i="111"/>
  <c r="M26" i="111"/>
  <c r="L26" i="111"/>
  <c r="K26" i="111"/>
  <c r="J26" i="111"/>
  <c r="I26" i="111"/>
  <c r="H26" i="111"/>
  <c r="G26" i="111"/>
  <c r="F26" i="111"/>
  <c r="E26" i="111"/>
  <c r="D26" i="111"/>
  <c r="C26" i="111"/>
  <c r="B26" i="111"/>
  <c r="N25" i="111"/>
  <c r="M25" i="111"/>
  <c r="L25" i="111"/>
  <c r="K25" i="111"/>
  <c r="J25" i="111"/>
  <c r="I25" i="111"/>
  <c r="H25" i="111"/>
  <c r="G25" i="111"/>
  <c r="F25" i="111"/>
  <c r="E25" i="111"/>
  <c r="D25" i="111"/>
  <c r="C25" i="111"/>
  <c r="B25" i="111"/>
  <c r="N26" i="112"/>
  <c r="M26" i="112"/>
  <c r="L26" i="112"/>
  <c r="K26" i="112"/>
  <c r="J26" i="112"/>
  <c r="I26" i="112"/>
  <c r="H26" i="112"/>
  <c r="G26" i="112"/>
  <c r="F26" i="112"/>
  <c r="E26" i="112"/>
  <c r="D26" i="112"/>
  <c r="C26" i="112"/>
  <c r="B26" i="112"/>
  <c r="N25" i="112"/>
  <c r="M25" i="112"/>
  <c r="L25" i="112"/>
  <c r="K25" i="112"/>
  <c r="J25" i="112"/>
  <c r="I25" i="112"/>
  <c r="H25" i="112"/>
  <c r="G25" i="112"/>
  <c r="F25" i="112"/>
  <c r="E25" i="112"/>
  <c r="D25" i="112"/>
  <c r="C25" i="112"/>
  <c r="B25" i="112"/>
  <c r="N24" i="112"/>
  <c r="M24" i="112"/>
  <c r="L24" i="112"/>
  <c r="K24" i="112"/>
  <c r="J24" i="112"/>
  <c r="I24" i="112"/>
  <c r="H24" i="112"/>
  <c r="G24" i="112"/>
  <c r="F24" i="112"/>
  <c r="E24" i="112"/>
  <c r="D24" i="112"/>
  <c r="C24" i="112"/>
  <c r="B24" i="112"/>
  <c r="N25" i="113"/>
  <c r="M25" i="113"/>
  <c r="L25" i="113"/>
  <c r="K25" i="113"/>
  <c r="J25" i="113"/>
  <c r="I25" i="113"/>
  <c r="H25" i="113"/>
  <c r="G25" i="113"/>
  <c r="F25" i="113"/>
  <c r="E25" i="113"/>
  <c r="D25" i="113"/>
  <c r="C25" i="113"/>
  <c r="B25" i="113"/>
  <c r="N26" i="114"/>
  <c r="M26" i="114"/>
  <c r="L26" i="114"/>
  <c r="K26" i="114"/>
  <c r="J26" i="114"/>
  <c r="I26" i="114"/>
  <c r="H26" i="114"/>
  <c r="G26" i="114"/>
  <c r="F26" i="114"/>
  <c r="E26" i="114"/>
  <c r="D26" i="114"/>
  <c r="C26" i="114"/>
  <c r="B26" i="114"/>
  <c r="N25" i="114"/>
  <c r="M25" i="114"/>
  <c r="L25" i="114"/>
  <c r="K25" i="114"/>
  <c r="J25" i="114"/>
  <c r="I25" i="114"/>
  <c r="H25" i="114"/>
  <c r="G25" i="114"/>
  <c r="F25" i="114"/>
  <c r="E25" i="114"/>
  <c r="D25" i="114"/>
  <c r="C25" i="114"/>
  <c r="B25" i="114"/>
  <c r="N24" i="114"/>
  <c r="M24" i="114"/>
  <c r="L24" i="114"/>
  <c r="K24" i="114"/>
  <c r="J24" i="114"/>
  <c r="I24" i="114"/>
  <c r="H24" i="114"/>
  <c r="G24" i="114"/>
  <c r="F24" i="114"/>
  <c r="E24" i="114"/>
  <c r="D24" i="114"/>
  <c r="C24" i="114"/>
  <c r="B24" i="114"/>
  <c r="N25" i="115"/>
  <c r="M25" i="115"/>
  <c r="L25" i="115"/>
  <c r="K25" i="115"/>
  <c r="J25" i="115"/>
  <c r="I25" i="115"/>
  <c r="H25" i="115"/>
  <c r="H13" i="115" s="1"/>
  <c r="G25" i="115"/>
  <c r="F25" i="115"/>
  <c r="E25" i="115"/>
  <c r="D25" i="115"/>
  <c r="C25" i="115"/>
  <c r="B25" i="115"/>
  <c r="N26" i="116"/>
  <c r="M26" i="116"/>
  <c r="L26" i="116"/>
  <c r="K26" i="116"/>
  <c r="J26" i="116"/>
  <c r="I26" i="116"/>
  <c r="H26" i="116"/>
  <c r="G26" i="116"/>
  <c r="G13" i="116" s="1"/>
  <c r="F26" i="116"/>
  <c r="E26" i="116"/>
  <c r="D26" i="116"/>
  <c r="C26" i="116"/>
  <c r="B26" i="116"/>
  <c r="N26" i="117"/>
  <c r="M26" i="117"/>
  <c r="L26" i="117"/>
  <c r="K26" i="117"/>
  <c r="J26" i="117"/>
  <c r="I26" i="117"/>
  <c r="H26" i="117"/>
  <c r="G26" i="117"/>
  <c r="F26" i="117"/>
  <c r="E26" i="117"/>
  <c r="D26" i="117"/>
  <c r="C26" i="117"/>
  <c r="B26" i="117"/>
  <c r="N25" i="117"/>
  <c r="M25" i="117"/>
  <c r="L25" i="117"/>
  <c r="K25" i="117"/>
  <c r="J25" i="117"/>
  <c r="I25" i="117"/>
  <c r="X13" i="117" s="1"/>
  <c r="H25" i="117"/>
  <c r="G25" i="117"/>
  <c r="F25" i="117"/>
  <c r="E25" i="117"/>
  <c r="D25" i="117"/>
  <c r="C25" i="117"/>
  <c r="B25" i="117"/>
  <c r="N24" i="117"/>
  <c r="M24" i="117"/>
  <c r="L24" i="117"/>
  <c r="K24" i="117"/>
  <c r="J24" i="117"/>
  <c r="I24" i="117"/>
  <c r="H24" i="117"/>
  <c r="G24" i="117"/>
  <c r="F24" i="117"/>
  <c r="E24" i="117"/>
  <c r="D24" i="117"/>
  <c r="C24" i="117"/>
  <c r="B24" i="117"/>
  <c r="N25" i="118"/>
  <c r="M25" i="118"/>
  <c r="L25" i="118"/>
  <c r="K25" i="118"/>
  <c r="J25" i="118"/>
  <c r="I25" i="118"/>
  <c r="H25" i="118"/>
  <c r="G25" i="118"/>
  <c r="F25" i="118"/>
  <c r="E25" i="118"/>
  <c r="D25" i="118"/>
  <c r="C25" i="118"/>
  <c r="B25" i="118"/>
  <c r="N26" i="119"/>
  <c r="M26" i="119"/>
  <c r="L26" i="119"/>
  <c r="K26" i="119"/>
  <c r="J26" i="119"/>
  <c r="I26" i="119"/>
  <c r="H26" i="119"/>
  <c r="G26" i="119"/>
  <c r="F26" i="119"/>
  <c r="E26" i="119"/>
  <c r="D26" i="119"/>
  <c r="C26" i="119"/>
  <c r="B26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B25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B24" i="119"/>
  <c r="N25" i="98"/>
  <c r="M25" i="98"/>
  <c r="L25" i="98"/>
  <c r="K25" i="98"/>
  <c r="J25" i="98"/>
  <c r="I25" i="98"/>
  <c r="H25" i="98"/>
  <c r="G25" i="98"/>
  <c r="F25" i="98"/>
  <c r="E25" i="98"/>
  <c r="D25" i="98"/>
  <c r="C25" i="98"/>
  <c r="B25" i="98"/>
  <c r="N26" i="99"/>
  <c r="M26" i="99"/>
  <c r="L26" i="99"/>
  <c r="K26" i="99"/>
  <c r="J26" i="99"/>
  <c r="I26" i="99"/>
  <c r="H26" i="99"/>
  <c r="G26" i="99"/>
  <c r="F26" i="99"/>
  <c r="E26" i="99"/>
  <c r="D26" i="99"/>
  <c r="C26" i="99"/>
  <c r="B26" i="99"/>
  <c r="N25" i="99"/>
  <c r="M25" i="99"/>
  <c r="L25" i="99"/>
  <c r="K25" i="99"/>
  <c r="J25" i="99"/>
  <c r="I25" i="99"/>
  <c r="H25" i="99"/>
  <c r="G25" i="99"/>
  <c r="F25" i="99"/>
  <c r="E25" i="99"/>
  <c r="D25" i="99"/>
  <c r="C25" i="99"/>
  <c r="B25" i="99"/>
  <c r="N24" i="99"/>
  <c r="M24" i="99"/>
  <c r="L24" i="99"/>
  <c r="K24" i="99"/>
  <c r="J24" i="99"/>
  <c r="I24" i="99"/>
  <c r="H24" i="99"/>
  <c r="G24" i="99"/>
  <c r="F24" i="99"/>
  <c r="E24" i="99"/>
  <c r="D24" i="99"/>
  <c r="C24" i="99"/>
  <c r="B24" i="99"/>
  <c r="N26" i="100"/>
  <c r="M26" i="100"/>
  <c r="L26" i="100"/>
  <c r="K26" i="100"/>
  <c r="J26" i="100"/>
  <c r="I26" i="100"/>
  <c r="H26" i="100"/>
  <c r="G26" i="100"/>
  <c r="F26" i="100"/>
  <c r="E26" i="100"/>
  <c r="D26" i="100"/>
  <c r="C26" i="100"/>
  <c r="B26" i="100"/>
  <c r="N25" i="100"/>
  <c r="M25" i="100"/>
  <c r="L25" i="100"/>
  <c r="K25" i="100"/>
  <c r="J25" i="100"/>
  <c r="I25" i="100"/>
  <c r="H25" i="100"/>
  <c r="G25" i="100"/>
  <c r="F25" i="100"/>
  <c r="E25" i="100"/>
  <c r="D25" i="100"/>
  <c r="C25" i="100"/>
  <c r="B25" i="100"/>
  <c r="N26" i="101"/>
  <c r="M26" i="101"/>
  <c r="L26" i="101"/>
  <c r="K26" i="101"/>
  <c r="J26" i="101"/>
  <c r="I26" i="101"/>
  <c r="H26" i="101"/>
  <c r="G26" i="101"/>
  <c r="F26" i="101"/>
  <c r="E26" i="101"/>
  <c r="D26" i="101"/>
  <c r="C26" i="101"/>
  <c r="B26" i="101"/>
  <c r="N25" i="101"/>
  <c r="M25" i="101"/>
  <c r="L25" i="101"/>
  <c r="K25" i="101"/>
  <c r="J25" i="101"/>
  <c r="I25" i="101"/>
  <c r="H25" i="101"/>
  <c r="G25" i="101"/>
  <c r="F25" i="101"/>
  <c r="E25" i="101"/>
  <c r="D25" i="101"/>
  <c r="C25" i="101"/>
  <c r="B25" i="101"/>
  <c r="N24" i="101"/>
  <c r="M24" i="101"/>
  <c r="L24" i="101"/>
  <c r="K24" i="101"/>
  <c r="J24" i="101"/>
  <c r="I24" i="101"/>
  <c r="H24" i="101"/>
  <c r="G24" i="101"/>
  <c r="F24" i="101"/>
  <c r="E24" i="101"/>
  <c r="D24" i="101"/>
  <c r="C24" i="101"/>
  <c r="B24" i="101"/>
  <c r="N25" i="102"/>
  <c r="M25" i="102"/>
  <c r="L25" i="102"/>
  <c r="K25" i="102"/>
  <c r="J25" i="102"/>
  <c r="I25" i="102"/>
  <c r="H25" i="102"/>
  <c r="G25" i="102"/>
  <c r="G13" i="102" s="1"/>
  <c r="F25" i="102"/>
  <c r="E25" i="102"/>
  <c r="D25" i="102"/>
  <c r="C25" i="102"/>
  <c r="B25" i="102"/>
  <c r="N26" i="103"/>
  <c r="M26" i="103"/>
  <c r="L26" i="103"/>
  <c r="K26" i="103"/>
  <c r="J26" i="103"/>
  <c r="I26" i="103"/>
  <c r="H26" i="103"/>
  <c r="G26" i="103"/>
  <c r="F26" i="103"/>
  <c r="E26" i="103"/>
  <c r="D26" i="103"/>
  <c r="C26" i="103"/>
  <c r="B26" i="103"/>
  <c r="N25" i="103"/>
  <c r="N13" i="103" s="1"/>
  <c r="M25" i="103"/>
  <c r="L25" i="103"/>
  <c r="K25" i="103"/>
  <c r="J25" i="103"/>
  <c r="I25" i="103"/>
  <c r="H25" i="103"/>
  <c r="G25" i="103"/>
  <c r="F25" i="103"/>
  <c r="E25" i="103"/>
  <c r="D25" i="103"/>
  <c r="C25" i="103"/>
  <c r="B25" i="103"/>
  <c r="N24" i="103"/>
  <c r="M24" i="103"/>
  <c r="L24" i="103"/>
  <c r="K24" i="103"/>
  <c r="J24" i="103"/>
  <c r="I24" i="103"/>
  <c r="H24" i="103"/>
  <c r="G24" i="103"/>
  <c r="F24" i="103"/>
  <c r="E24" i="103"/>
  <c r="D24" i="103"/>
  <c r="C24" i="103"/>
  <c r="B24" i="103"/>
  <c r="N26" i="104"/>
  <c r="M26" i="104"/>
  <c r="L26" i="104"/>
  <c r="K26" i="104"/>
  <c r="J26" i="104"/>
  <c r="I26" i="104"/>
  <c r="H26" i="104"/>
  <c r="G26" i="104"/>
  <c r="F26" i="104"/>
  <c r="E26" i="104"/>
  <c r="D26" i="104"/>
  <c r="C26" i="104"/>
  <c r="B26" i="104"/>
  <c r="N25" i="104"/>
  <c r="M25" i="104"/>
  <c r="M13" i="104" s="1"/>
  <c r="L25" i="104"/>
  <c r="K25" i="104"/>
  <c r="J25" i="104"/>
  <c r="I25" i="104"/>
  <c r="H25" i="104"/>
  <c r="G25" i="104"/>
  <c r="F25" i="104"/>
  <c r="E25" i="104"/>
  <c r="E13" i="104" s="1"/>
  <c r="D25" i="104"/>
  <c r="C25" i="104"/>
  <c r="B25" i="104"/>
  <c r="N26" i="105"/>
  <c r="M26" i="105"/>
  <c r="L26" i="105"/>
  <c r="K26" i="105"/>
  <c r="J26" i="105"/>
  <c r="I26" i="105"/>
  <c r="H26" i="105"/>
  <c r="G26" i="105"/>
  <c r="F26" i="105"/>
  <c r="E26" i="105"/>
  <c r="D26" i="105"/>
  <c r="C26" i="105"/>
  <c r="B26" i="105"/>
  <c r="N26" i="16"/>
  <c r="M26" i="16"/>
  <c r="L26" i="16"/>
  <c r="K26" i="16"/>
  <c r="J26" i="16"/>
  <c r="I26" i="16"/>
  <c r="H26" i="16"/>
  <c r="G26" i="16"/>
  <c r="F26" i="16"/>
  <c r="E26" i="16"/>
  <c r="D26" i="16"/>
  <c r="C26" i="16"/>
  <c r="B26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B25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B24" i="16"/>
  <c r="BG19" i="65"/>
  <c r="BG19" i="66"/>
  <c r="BG19" i="59"/>
  <c r="BG19" i="61"/>
  <c r="BG19" i="55"/>
  <c r="BG19" i="123"/>
  <c r="BG19" i="109"/>
  <c r="BG19" i="112"/>
  <c r="BG19" i="113"/>
  <c r="BG19" i="116"/>
  <c r="BG19" i="118"/>
  <c r="BG19" i="102"/>
  <c r="BG19" i="103"/>
  <c r="BG19" i="64"/>
  <c r="K23" i="63"/>
  <c r="F23" i="63"/>
  <c r="C23" i="63"/>
  <c r="E13" i="118"/>
  <c r="K13" i="63"/>
  <c r="F13" i="63"/>
  <c r="C13" i="63"/>
  <c r="AC17" i="63"/>
  <c r="AC7" i="63"/>
  <c r="AC6" i="63"/>
  <c r="T3" i="63"/>
  <c r="Y98" i="131" s="1"/>
  <c r="S3" i="63"/>
  <c r="V98" i="131" s="1"/>
  <c r="R3" i="63"/>
  <c r="S98" i="131" s="1"/>
  <c r="Q3" i="63"/>
  <c r="P98" i="131" s="1"/>
  <c r="T2" i="63"/>
  <c r="X98" i="131" s="1"/>
  <c r="S2" i="63"/>
  <c r="U98" i="131" s="1"/>
  <c r="R2" i="63"/>
  <c r="R98" i="131" s="1"/>
  <c r="Q2" i="63"/>
  <c r="O98" i="131" s="1"/>
  <c r="R37" i="130"/>
  <c r="R36" i="130"/>
  <c r="P36" i="130"/>
  <c r="BG21" i="130"/>
  <c r="BH21" i="130" s="1"/>
  <c r="BI21" i="130" s="1"/>
  <c r="BJ21" i="130" s="1"/>
  <c r="BJ20" i="130"/>
  <c r="BD20" i="130"/>
  <c r="BG19" i="130"/>
  <c r="AR17" i="130"/>
  <c r="AC17" i="130"/>
  <c r="AR7" i="130"/>
  <c r="AC7" i="130"/>
  <c r="AC6" i="130"/>
  <c r="T3" i="130"/>
  <c r="Y126" i="131" s="1"/>
  <c r="S3" i="130"/>
  <c r="V126" i="131" s="1"/>
  <c r="R3" i="130"/>
  <c r="S126" i="131" s="1"/>
  <c r="Q3" i="130"/>
  <c r="P126" i="131" s="1"/>
  <c r="T2" i="130"/>
  <c r="X126" i="131" s="1"/>
  <c r="S2" i="130"/>
  <c r="U126" i="131" s="1"/>
  <c r="R2" i="130"/>
  <c r="R126" i="131" s="1"/>
  <c r="Q2" i="130"/>
  <c r="O126" i="131" s="1"/>
  <c r="R37" i="129"/>
  <c r="R36" i="129"/>
  <c r="P36" i="129"/>
  <c r="BG21" i="129"/>
  <c r="BH21" i="129" s="1"/>
  <c r="BI21" i="129" s="1"/>
  <c r="BJ21" i="129" s="1"/>
  <c r="BJ20" i="129"/>
  <c r="BD20" i="129"/>
  <c r="BG19" i="129"/>
  <c r="AR17" i="129"/>
  <c r="AC17" i="129"/>
  <c r="AR7" i="129"/>
  <c r="AC7" i="129"/>
  <c r="AC6" i="129"/>
  <c r="T3" i="129"/>
  <c r="Y125" i="131" s="1"/>
  <c r="S3" i="129"/>
  <c r="V125" i="131" s="1"/>
  <c r="R3" i="129"/>
  <c r="S125" i="131" s="1"/>
  <c r="Q3" i="129"/>
  <c r="P125" i="131" s="1"/>
  <c r="T2" i="129"/>
  <c r="X125" i="131" s="1"/>
  <c r="S2" i="129"/>
  <c r="U125" i="131" s="1"/>
  <c r="R2" i="129"/>
  <c r="R125" i="131" s="1"/>
  <c r="Q2" i="129"/>
  <c r="O125" i="131" s="1"/>
  <c r="R37" i="128"/>
  <c r="R36" i="128"/>
  <c r="P36" i="128"/>
  <c r="BG21" i="128"/>
  <c r="BH21" i="128" s="1"/>
  <c r="BI21" i="128" s="1"/>
  <c r="BJ21" i="128" s="1"/>
  <c r="BJ20" i="128"/>
  <c r="BD20" i="128"/>
  <c r="BG19" i="128"/>
  <c r="AR17" i="128"/>
  <c r="AC17" i="128"/>
  <c r="AR7" i="128"/>
  <c r="AC7" i="128"/>
  <c r="AC6" i="128"/>
  <c r="T3" i="128"/>
  <c r="Y124" i="131" s="1"/>
  <c r="S3" i="128"/>
  <c r="V124" i="131" s="1"/>
  <c r="R3" i="128"/>
  <c r="S124" i="131" s="1"/>
  <c r="Q3" i="128"/>
  <c r="P124" i="131" s="1"/>
  <c r="T2" i="128"/>
  <c r="X124" i="131" s="1"/>
  <c r="S2" i="128"/>
  <c r="U124" i="131" s="1"/>
  <c r="R2" i="128"/>
  <c r="R124" i="131" s="1"/>
  <c r="Q2" i="128"/>
  <c r="O124" i="131" s="1"/>
  <c r="R37" i="127"/>
  <c r="R36" i="127"/>
  <c r="P36" i="127"/>
  <c r="BG21" i="127"/>
  <c r="BH21" i="127" s="1"/>
  <c r="BI21" i="127" s="1"/>
  <c r="BJ21" i="127" s="1"/>
  <c r="BJ20" i="127"/>
  <c r="BD20" i="127"/>
  <c r="BG19" i="127"/>
  <c r="AR17" i="127"/>
  <c r="AC17" i="127"/>
  <c r="AR7" i="127"/>
  <c r="AC7" i="127"/>
  <c r="AC6" i="127"/>
  <c r="T3" i="127"/>
  <c r="Y123" i="131" s="1"/>
  <c r="S3" i="127"/>
  <c r="V123" i="131" s="1"/>
  <c r="R3" i="127"/>
  <c r="S123" i="131" s="1"/>
  <c r="Q3" i="127"/>
  <c r="P123" i="131" s="1"/>
  <c r="T2" i="127"/>
  <c r="X123" i="131" s="1"/>
  <c r="S2" i="127"/>
  <c r="U123" i="131" s="1"/>
  <c r="R2" i="127"/>
  <c r="R123" i="131" s="1"/>
  <c r="Q2" i="127"/>
  <c r="O123" i="131" s="1"/>
  <c r="R37" i="126"/>
  <c r="R36" i="126"/>
  <c r="P36" i="126"/>
  <c r="BG21" i="126"/>
  <c r="BH21" i="126" s="1"/>
  <c r="BI21" i="126" s="1"/>
  <c r="BJ21" i="126" s="1"/>
  <c r="BJ20" i="126"/>
  <c r="BD20" i="126"/>
  <c r="BG19" i="126"/>
  <c r="AR17" i="126"/>
  <c r="AC17" i="126"/>
  <c r="AR7" i="126"/>
  <c r="AC7" i="126"/>
  <c r="AC6" i="126"/>
  <c r="T3" i="126"/>
  <c r="Y122" i="131" s="1"/>
  <c r="S3" i="126"/>
  <c r="V122" i="131" s="1"/>
  <c r="R3" i="126"/>
  <c r="S122" i="131" s="1"/>
  <c r="Q3" i="126"/>
  <c r="P122" i="131" s="1"/>
  <c r="T2" i="126"/>
  <c r="X122" i="131" s="1"/>
  <c r="S2" i="126"/>
  <c r="U122" i="131" s="1"/>
  <c r="R2" i="126"/>
  <c r="R122" i="131" s="1"/>
  <c r="Q2" i="126"/>
  <c r="O122" i="131" s="1"/>
  <c r="R37" i="125"/>
  <c r="R36" i="125"/>
  <c r="P36" i="125"/>
  <c r="BG21" i="125"/>
  <c r="BH21" i="125" s="1"/>
  <c r="BI21" i="125" s="1"/>
  <c r="BJ21" i="125" s="1"/>
  <c r="BJ20" i="125"/>
  <c r="BD20" i="125"/>
  <c r="BG19" i="125"/>
  <c r="AR17" i="125"/>
  <c r="AC17" i="125"/>
  <c r="AR7" i="125"/>
  <c r="AC7" i="125"/>
  <c r="AC6" i="125"/>
  <c r="T3" i="125"/>
  <c r="Y121" i="131" s="1"/>
  <c r="S3" i="125"/>
  <c r="V121" i="131" s="1"/>
  <c r="R3" i="125"/>
  <c r="S121" i="131" s="1"/>
  <c r="Q3" i="125"/>
  <c r="P121" i="131" s="1"/>
  <c r="T2" i="125"/>
  <c r="X121" i="131" s="1"/>
  <c r="S2" i="125"/>
  <c r="U121" i="131" s="1"/>
  <c r="R2" i="125"/>
  <c r="R121" i="131" s="1"/>
  <c r="Q2" i="125"/>
  <c r="O121" i="131" s="1"/>
  <c r="R37" i="124"/>
  <c r="R36" i="124"/>
  <c r="P36" i="124"/>
  <c r="BG21" i="124"/>
  <c r="BH21" i="124" s="1"/>
  <c r="BI21" i="124" s="1"/>
  <c r="BJ21" i="124" s="1"/>
  <c r="BJ20" i="124"/>
  <c r="BD20" i="124"/>
  <c r="BG19" i="124"/>
  <c r="AR17" i="124"/>
  <c r="AC17" i="124"/>
  <c r="AR7" i="124"/>
  <c r="AC7" i="124"/>
  <c r="AC6" i="124"/>
  <c r="T3" i="124"/>
  <c r="Y120" i="131" s="1"/>
  <c r="S3" i="124"/>
  <c r="V120" i="131" s="1"/>
  <c r="R3" i="124"/>
  <c r="S120" i="131" s="1"/>
  <c r="Q3" i="124"/>
  <c r="P120" i="131" s="1"/>
  <c r="T2" i="124"/>
  <c r="X120" i="131" s="1"/>
  <c r="S2" i="124"/>
  <c r="U120" i="131" s="1"/>
  <c r="R2" i="124"/>
  <c r="R120" i="131" s="1"/>
  <c r="Q2" i="124"/>
  <c r="O120" i="131" s="1"/>
  <c r="R37" i="123"/>
  <c r="R36" i="123"/>
  <c r="P36" i="123"/>
  <c r="BG21" i="123"/>
  <c r="BH21" i="123" s="1"/>
  <c r="BI21" i="123" s="1"/>
  <c r="BJ21" i="123" s="1"/>
  <c r="BJ20" i="123"/>
  <c r="BD20" i="123"/>
  <c r="AR17" i="123"/>
  <c r="AC17" i="123"/>
  <c r="AR7" i="123"/>
  <c r="AC7" i="123"/>
  <c r="AC6" i="123"/>
  <c r="T3" i="123"/>
  <c r="Y119" i="131" s="1"/>
  <c r="S3" i="123"/>
  <c r="V119" i="131" s="1"/>
  <c r="R3" i="123"/>
  <c r="S119" i="131" s="1"/>
  <c r="Q3" i="123"/>
  <c r="P119" i="131" s="1"/>
  <c r="T2" i="123"/>
  <c r="X119" i="131" s="1"/>
  <c r="S2" i="123"/>
  <c r="U119" i="131" s="1"/>
  <c r="R2" i="123"/>
  <c r="R119" i="131" s="1"/>
  <c r="Q2" i="123"/>
  <c r="O119" i="131" s="1"/>
  <c r="R37" i="122"/>
  <c r="R36" i="122"/>
  <c r="P36" i="122"/>
  <c r="BG21" i="122"/>
  <c r="BH21" i="122" s="1"/>
  <c r="BI21" i="122" s="1"/>
  <c r="BJ21" i="122" s="1"/>
  <c r="BJ20" i="122"/>
  <c r="BD20" i="122"/>
  <c r="BG19" i="122"/>
  <c r="AR17" i="122"/>
  <c r="AC17" i="122"/>
  <c r="AR7" i="122"/>
  <c r="AC7" i="122"/>
  <c r="AC6" i="122"/>
  <c r="T3" i="122"/>
  <c r="Y118" i="131" s="1"/>
  <c r="S3" i="122"/>
  <c r="V118" i="131" s="1"/>
  <c r="R3" i="122"/>
  <c r="S118" i="131" s="1"/>
  <c r="Q3" i="122"/>
  <c r="P118" i="131" s="1"/>
  <c r="T2" i="122"/>
  <c r="X118" i="131" s="1"/>
  <c r="S2" i="122"/>
  <c r="U118" i="131" s="1"/>
  <c r="R2" i="122"/>
  <c r="R118" i="131" s="1"/>
  <c r="Q2" i="122"/>
  <c r="O118" i="131" s="1"/>
  <c r="R37" i="121"/>
  <c r="R36" i="121"/>
  <c r="P36" i="121"/>
  <c r="BG21" i="121"/>
  <c r="BH21" i="121" s="1"/>
  <c r="BI21" i="121" s="1"/>
  <c r="BJ21" i="121" s="1"/>
  <c r="BJ20" i="121"/>
  <c r="BD20" i="121"/>
  <c r="BG19" i="121"/>
  <c r="AR17" i="121"/>
  <c r="AC17" i="121"/>
  <c r="AR7" i="121"/>
  <c r="AC7" i="121"/>
  <c r="AC6" i="121"/>
  <c r="T3" i="121"/>
  <c r="Y117" i="131" s="1"/>
  <c r="S3" i="121"/>
  <c r="V117" i="131" s="1"/>
  <c r="R3" i="121"/>
  <c r="S117" i="131" s="1"/>
  <c r="Q3" i="121"/>
  <c r="P117" i="131" s="1"/>
  <c r="T2" i="121"/>
  <c r="X117" i="131" s="1"/>
  <c r="S2" i="121"/>
  <c r="U117" i="131" s="1"/>
  <c r="R2" i="121"/>
  <c r="R117" i="131" s="1"/>
  <c r="Q2" i="121"/>
  <c r="O117" i="131" s="1"/>
  <c r="R37" i="120"/>
  <c r="R36" i="120"/>
  <c r="P36" i="120"/>
  <c r="BG21" i="120"/>
  <c r="BH21" i="120" s="1"/>
  <c r="BI21" i="120" s="1"/>
  <c r="BJ21" i="120" s="1"/>
  <c r="BJ20" i="120"/>
  <c r="BD20" i="120"/>
  <c r="BG19" i="120"/>
  <c r="AR17" i="120"/>
  <c r="AC17" i="120"/>
  <c r="AR7" i="120"/>
  <c r="AC7" i="120"/>
  <c r="AC6" i="120"/>
  <c r="T3" i="120"/>
  <c r="Y116" i="131" s="1"/>
  <c r="S3" i="120"/>
  <c r="V116" i="131" s="1"/>
  <c r="R3" i="120"/>
  <c r="S116" i="131" s="1"/>
  <c r="Q3" i="120"/>
  <c r="P116" i="131" s="1"/>
  <c r="T2" i="120"/>
  <c r="X116" i="131" s="1"/>
  <c r="S2" i="120"/>
  <c r="U116" i="131" s="1"/>
  <c r="R2" i="120"/>
  <c r="R116" i="131" s="1"/>
  <c r="Q2" i="120"/>
  <c r="O116" i="131" s="1"/>
  <c r="R37" i="119"/>
  <c r="R36" i="119"/>
  <c r="P36" i="119"/>
  <c r="BG21" i="119"/>
  <c r="BH21" i="119" s="1"/>
  <c r="BI21" i="119" s="1"/>
  <c r="BJ21" i="119" s="1"/>
  <c r="BJ20" i="119"/>
  <c r="BD20" i="119"/>
  <c r="BG19" i="119"/>
  <c r="AR17" i="119"/>
  <c r="AC17" i="119"/>
  <c r="AR7" i="119"/>
  <c r="AC7" i="119"/>
  <c r="AC6" i="119"/>
  <c r="T3" i="119"/>
  <c r="Y139" i="131" s="1"/>
  <c r="S3" i="119"/>
  <c r="V139" i="131" s="1"/>
  <c r="R3" i="119"/>
  <c r="S139" i="131" s="1"/>
  <c r="Q3" i="119"/>
  <c r="P139" i="131" s="1"/>
  <c r="T2" i="119"/>
  <c r="X139" i="131" s="1"/>
  <c r="S2" i="119"/>
  <c r="U139" i="131" s="1"/>
  <c r="R2" i="119"/>
  <c r="R139" i="131" s="1"/>
  <c r="Q2" i="119"/>
  <c r="O139" i="131" s="1"/>
  <c r="R37" i="118"/>
  <c r="R36" i="118"/>
  <c r="P36" i="118"/>
  <c r="BG21" i="118"/>
  <c r="BH21" i="118" s="1"/>
  <c r="BI21" i="118" s="1"/>
  <c r="BJ21" i="118" s="1"/>
  <c r="BJ20" i="118"/>
  <c r="BD20" i="118"/>
  <c r="AR17" i="118"/>
  <c r="AC17" i="118"/>
  <c r="AR7" i="118"/>
  <c r="AC7" i="118"/>
  <c r="AC6" i="118"/>
  <c r="T3" i="118"/>
  <c r="Y138" i="131" s="1"/>
  <c r="S3" i="118"/>
  <c r="V138" i="131" s="1"/>
  <c r="R3" i="118"/>
  <c r="S138" i="131" s="1"/>
  <c r="Q3" i="118"/>
  <c r="P138" i="131" s="1"/>
  <c r="T2" i="118"/>
  <c r="X138" i="131" s="1"/>
  <c r="S2" i="118"/>
  <c r="U138" i="131" s="1"/>
  <c r="R2" i="118"/>
  <c r="R138" i="131" s="1"/>
  <c r="Q2" i="118"/>
  <c r="O138" i="131" s="1"/>
  <c r="R37" i="117"/>
  <c r="R36" i="117"/>
  <c r="P36" i="117"/>
  <c r="BG21" i="117"/>
  <c r="BH21" i="117" s="1"/>
  <c r="BI21" i="117" s="1"/>
  <c r="BJ21" i="117" s="1"/>
  <c r="BJ20" i="117"/>
  <c r="BD20" i="117"/>
  <c r="BG19" i="117"/>
  <c r="AR17" i="117"/>
  <c r="AC17" i="117"/>
  <c r="AR7" i="117"/>
  <c r="AC7" i="117"/>
  <c r="AC6" i="117"/>
  <c r="T3" i="117"/>
  <c r="Y137" i="131" s="1"/>
  <c r="S3" i="117"/>
  <c r="V137" i="131" s="1"/>
  <c r="R3" i="117"/>
  <c r="S137" i="131" s="1"/>
  <c r="Q3" i="117"/>
  <c r="P137" i="131" s="1"/>
  <c r="T2" i="117"/>
  <c r="X137" i="131" s="1"/>
  <c r="S2" i="117"/>
  <c r="U137" i="131" s="1"/>
  <c r="R2" i="117"/>
  <c r="R137" i="131" s="1"/>
  <c r="Q2" i="117"/>
  <c r="O137" i="131" s="1"/>
  <c r="R37" i="116"/>
  <c r="R36" i="116"/>
  <c r="P36" i="116"/>
  <c r="BG21" i="116"/>
  <c r="BH21" i="116" s="1"/>
  <c r="BI21" i="116" s="1"/>
  <c r="BJ21" i="116" s="1"/>
  <c r="BJ20" i="116"/>
  <c r="BD20" i="116"/>
  <c r="AR17" i="116"/>
  <c r="AC17" i="116"/>
  <c r="AR7" i="116"/>
  <c r="AC7" i="116"/>
  <c r="AC6" i="116"/>
  <c r="T3" i="116"/>
  <c r="Y136" i="131" s="1"/>
  <c r="S3" i="116"/>
  <c r="V136" i="131" s="1"/>
  <c r="R3" i="116"/>
  <c r="S136" i="131" s="1"/>
  <c r="Q3" i="116"/>
  <c r="P136" i="131" s="1"/>
  <c r="T2" i="116"/>
  <c r="X136" i="131" s="1"/>
  <c r="S2" i="116"/>
  <c r="U136" i="131" s="1"/>
  <c r="R2" i="116"/>
  <c r="R136" i="131" s="1"/>
  <c r="Q2" i="116"/>
  <c r="O136" i="131" s="1"/>
  <c r="R37" i="115"/>
  <c r="R36" i="115"/>
  <c r="P36" i="115"/>
  <c r="BG21" i="115"/>
  <c r="BH21" i="115" s="1"/>
  <c r="BI21" i="115" s="1"/>
  <c r="BJ21" i="115" s="1"/>
  <c r="BJ20" i="115"/>
  <c r="BD20" i="115"/>
  <c r="BG19" i="115"/>
  <c r="AR17" i="115"/>
  <c r="AC17" i="115"/>
  <c r="AR7" i="115"/>
  <c r="AC7" i="115"/>
  <c r="AC6" i="115"/>
  <c r="T3" i="115"/>
  <c r="Y135" i="131" s="1"/>
  <c r="S3" i="115"/>
  <c r="V135" i="131" s="1"/>
  <c r="R3" i="115"/>
  <c r="S135" i="131" s="1"/>
  <c r="Q3" i="115"/>
  <c r="P135" i="131" s="1"/>
  <c r="T2" i="115"/>
  <c r="X135" i="131" s="1"/>
  <c r="S2" i="115"/>
  <c r="U135" i="131" s="1"/>
  <c r="R2" i="115"/>
  <c r="R135" i="131" s="1"/>
  <c r="Q2" i="115"/>
  <c r="O135" i="131" s="1"/>
  <c r="R37" i="114"/>
  <c r="R36" i="114"/>
  <c r="P36" i="114"/>
  <c r="BG21" i="114"/>
  <c r="BF21" i="114" s="1"/>
  <c r="BE21" i="114" s="1"/>
  <c r="BD21" i="114" s="1"/>
  <c r="BJ20" i="114"/>
  <c r="BD20" i="114"/>
  <c r="BG19" i="114"/>
  <c r="AR17" i="114"/>
  <c r="AC17" i="114"/>
  <c r="AR7" i="114"/>
  <c r="AC7" i="114"/>
  <c r="AC6" i="114"/>
  <c r="T3" i="114"/>
  <c r="Y134" i="131" s="1"/>
  <c r="S3" i="114"/>
  <c r="V134" i="131" s="1"/>
  <c r="R3" i="114"/>
  <c r="S134" i="131" s="1"/>
  <c r="Q3" i="114"/>
  <c r="P134" i="131" s="1"/>
  <c r="T2" i="114"/>
  <c r="X134" i="131" s="1"/>
  <c r="S2" i="114"/>
  <c r="U134" i="131" s="1"/>
  <c r="R2" i="114"/>
  <c r="R134" i="131" s="1"/>
  <c r="Q2" i="114"/>
  <c r="O134" i="131" s="1"/>
  <c r="R37" i="113"/>
  <c r="R36" i="113"/>
  <c r="P36" i="113"/>
  <c r="BG21" i="113"/>
  <c r="BF21" i="113" s="1"/>
  <c r="BE21" i="113" s="1"/>
  <c r="BD21" i="113" s="1"/>
  <c r="BJ20" i="113"/>
  <c r="BD20" i="113"/>
  <c r="AR17" i="113"/>
  <c r="AC17" i="113"/>
  <c r="AR7" i="113"/>
  <c r="AC7" i="113"/>
  <c r="AC6" i="113"/>
  <c r="T3" i="113"/>
  <c r="Y133" i="131" s="1"/>
  <c r="S3" i="113"/>
  <c r="V133" i="131" s="1"/>
  <c r="R3" i="113"/>
  <c r="S133" i="131" s="1"/>
  <c r="Q3" i="113"/>
  <c r="P133" i="131" s="1"/>
  <c r="T2" i="113"/>
  <c r="X133" i="131" s="1"/>
  <c r="S2" i="113"/>
  <c r="U133" i="131" s="1"/>
  <c r="R2" i="113"/>
  <c r="R133" i="131" s="1"/>
  <c r="Q2" i="113"/>
  <c r="O133" i="131" s="1"/>
  <c r="R37" i="112"/>
  <c r="R36" i="112"/>
  <c r="P36" i="112"/>
  <c r="BG21" i="112"/>
  <c r="BF21" i="112" s="1"/>
  <c r="BE21" i="112" s="1"/>
  <c r="BD21" i="112" s="1"/>
  <c r="BJ20" i="112"/>
  <c r="BD20" i="112"/>
  <c r="AR17" i="112"/>
  <c r="AC17" i="112"/>
  <c r="AR7" i="112"/>
  <c r="AC7" i="112"/>
  <c r="AC6" i="112"/>
  <c r="T3" i="112"/>
  <c r="Y132" i="131" s="1"/>
  <c r="S3" i="112"/>
  <c r="V132" i="131" s="1"/>
  <c r="R3" i="112"/>
  <c r="S132" i="131" s="1"/>
  <c r="Q3" i="112"/>
  <c r="P132" i="131" s="1"/>
  <c r="T2" i="112"/>
  <c r="X132" i="131" s="1"/>
  <c r="S2" i="112"/>
  <c r="U132" i="131" s="1"/>
  <c r="R2" i="112"/>
  <c r="R132" i="131" s="1"/>
  <c r="Q2" i="112"/>
  <c r="O132" i="131" s="1"/>
  <c r="R37" i="111"/>
  <c r="R36" i="111"/>
  <c r="P36" i="111"/>
  <c r="BG21" i="111"/>
  <c r="BH21" i="111" s="1"/>
  <c r="BI21" i="111" s="1"/>
  <c r="BJ21" i="111" s="1"/>
  <c r="BJ20" i="111"/>
  <c r="BD20" i="111"/>
  <c r="BG19" i="111"/>
  <c r="AR17" i="111"/>
  <c r="AC17" i="111"/>
  <c r="AR7" i="111"/>
  <c r="AC7" i="111"/>
  <c r="AC6" i="111"/>
  <c r="T3" i="111"/>
  <c r="Y130" i="131" s="1"/>
  <c r="S3" i="111"/>
  <c r="V130" i="131" s="1"/>
  <c r="R3" i="111"/>
  <c r="S130" i="131" s="1"/>
  <c r="Q3" i="111"/>
  <c r="P130" i="131" s="1"/>
  <c r="T2" i="111"/>
  <c r="X130" i="131" s="1"/>
  <c r="S2" i="111"/>
  <c r="U130" i="131" s="1"/>
  <c r="R2" i="111"/>
  <c r="R130" i="131" s="1"/>
  <c r="Q2" i="111"/>
  <c r="O130" i="131" s="1"/>
  <c r="R37" i="110"/>
  <c r="R36" i="110"/>
  <c r="P36" i="110"/>
  <c r="BG21" i="110"/>
  <c r="BH21" i="110" s="1"/>
  <c r="BI21" i="110" s="1"/>
  <c r="BJ21" i="110" s="1"/>
  <c r="BJ20" i="110"/>
  <c r="BD20" i="110"/>
  <c r="BG19" i="110"/>
  <c r="AR17" i="110"/>
  <c r="AC17" i="110"/>
  <c r="AR7" i="110"/>
  <c r="AC7" i="110"/>
  <c r="AC6" i="110"/>
  <c r="T3" i="110"/>
  <c r="Y129" i="131" s="1"/>
  <c r="S3" i="110"/>
  <c r="V129" i="131" s="1"/>
  <c r="R3" i="110"/>
  <c r="S129" i="131" s="1"/>
  <c r="Q3" i="110"/>
  <c r="P129" i="131" s="1"/>
  <c r="T2" i="110"/>
  <c r="X129" i="131" s="1"/>
  <c r="S2" i="110"/>
  <c r="U129" i="131" s="1"/>
  <c r="R2" i="110"/>
  <c r="R129" i="131" s="1"/>
  <c r="Q2" i="110"/>
  <c r="O129" i="131" s="1"/>
  <c r="R37" i="109"/>
  <c r="R36" i="109"/>
  <c r="P36" i="109"/>
  <c r="BG21" i="109"/>
  <c r="BF21" i="109" s="1"/>
  <c r="BE21" i="109" s="1"/>
  <c r="BD21" i="109" s="1"/>
  <c r="BJ20" i="109"/>
  <c r="BD20" i="109"/>
  <c r="AR17" i="109"/>
  <c r="AC17" i="109"/>
  <c r="AR7" i="109"/>
  <c r="AC7" i="109"/>
  <c r="AC6" i="109"/>
  <c r="T3" i="109"/>
  <c r="Y128" i="131" s="1"/>
  <c r="S3" i="109"/>
  <c r="V128" i="131" s="1"/>
  <c r="R3" i="109"/>
  <c r="S128" i="131" s="1"/>
  <c r="Q3" i="109"/>
  <c r="P128" i="131" s="1"/>
  <c r="T2" i="109"/>
  <c r="X128" i="131" s="1"/>
  <c r="S2" i="109"/>
  <c r="U128" i="131" s="1"/>
  <c r="R2" i="109"/>
  <c r="R128" i="131" s="1"/>
  <c r="Q2" i="109"/>
  <c r="O128" i="131" s="1"/>
  <c r="R37" i="105"/>
  <c r="R36" i="105"/>
  <c r="P36" i="105"/>
  <c r="BG21" i="105"/>
  <c r="BH21" i="105" s="1"/>
  <c r="BI21" i="105" s="1"/>
  <c r="BJ21" i="105" s="1"/>
  <c r="BJ20" i="105"/>
  <c r="BD20" i="105"/>
  <c r="BG19" i="105"/>
  <c r="AR17" i="105"/>
  <c r="AC17" i="105"/>
  <c r="AR7" i="105"/>
  <c r="AC7" i="105"/>
  <c r="AC6" i="105"/>
  <c r="T3" i="105"/>
  <c r="Y148" i="131" s="1"/>
  <c r="S3" i="105"/>
  <c r="V148" i="131" s="1"/>
  <c r="R3" i="105"/>
  <c r="S148" i="131" s="1"/>
  <c r="Q3" i="105"/>
  <c r="P148" i="131" s="1"/>
  <c r="T2" i="105"/>
  <c r="X148" i="131" s="1"/>
  <c r="S2" i="105"/>
  <c r="U148" i="131" s="1"/>
  <c r="R2" i="105"/>
  <c r="R148" i="131" s="1"/>
  <c r="Q2" i="105"/>
  <c r="O148" i="131" s="1"/>
  <c r="R37" i="104"/>
  <c r="R36" i="104"/>
  <c r="P36" i="104"/>
  <c r="BG21" i="104"/>
  <c r="BH21" i="104" s="1"/>
  <c r="BI21" i="104" s="1"/>
  <c r="BJ21" i="104" s="1"/>
  <c r="BJ20" i="104"/>
  <c r="BD20" i="104"/>
  <c r="BG19" i="104"/>
  <c r="AR17" i="104"/>
  <c r="AC17" i="104"/>
  <c r="AR7" i="104"/>
  <c r="AC7" i="104"/>
  <c r="AC6" i="104"/>
  <c r="T3" i="104"/>
  <c r="Y147" i="131" s="1"/>
  <c r="S3" i="104"/>
  <c r="V147" i="131" s="1"/>
  <c r="R3" i="104"/>
  <c r="S147" i="131" s="1"/>
  <c r="Q3" i="104"/>
  <c r="P147" i="131" s="1"/>
  <c r="T2" i="104"/>
  <c r="X147" i="131" s="1"/>
  <c r="S2" i="104"/>
  <c r="U147" i="131" s="1"/>
  <c r="R2" i="104"/>
  <c r="R147" i="131" s="1"/>
  <c r="Q2" i="104"/>
  <c r="O147" i="131" s="1"/>
  <c r="R37" i="103"/>
  <c r="R36" i="103"/>
  <c r="P36" i="103"/>
  <c r="BG21" i="103"/>
  <c r="BF21" i="103" s="1"/>
  <c r="BE21" i="103" s="1"/>
  <c r="BD21" i="103" s="1"/>
  <c r="BJ20" i="103"/>
  <c r="BD20" i="103"/>
  <c r="AR17" i="103"/>
  <c r="AC17" i="103"/>
  <c r="AR7" i="103"/>
  <c r="AC7" i="103"/>
  <c r="AC6" i="103"/>
  <c r="T3" i="103"/>
  <c r="Y146" i="131" s="1"/>
  <c r="S3" i="103"/>
  <c r="V146" i="131" s="1"/>
  <c r="R3" i="103"/>
  <c r="S146" i="131" s="1"/>
  <c r="Q3" i="103"/>
  <c r="P146" i="131" s="1"/>
  <c r="T2" i="103"/>
  <c r="X146" i="131" s="1"/>
  <c r="S2" i="103"/>
  <c r="U146" i="131" s="1"/>
  <c r="R2" i="103"/>
  <c r="R146" i="131" s="1"/>
  <c r="Q2" i="103"/>
  <c r="O146" i="131" s="1"/>
  <c r="R37" i="102"/>
  <c r="R36" i="102"/>
  <c r="P36" i="102"/>
  <c r="AQ13" i="102"/>
  <c r="BG21" i="102"/>
  <c r="BH21" i="102" s="1"/>
  <c r="BI21" i="102" s="1"/>
  <c r="BJ21" i="102" s="1"/>
  <c r="BJ20" i="102"/>
  <c r="BD20" i="102"/>
  <c r="AR17" i="102"/>
  <c r="AC17" i="102"/>
  <c r="AR7" i="102"/>
  <c r="AC7" i="102"/>
  <c r="AC6" i="102"/>
  <c r="T3" i="102"/>
  <c r="Y145" i="131" s="1"/>
  <c r="S3" i="102"/>
  <c r="V145" i="131" s="1"/>
  <c r="R3" i="102"/>
  <c r="S145" i="131" s="1"/>
  <c r="Q3" i="102"/>
  <c r="P145" i="131" s="1"/>
  <c r="T2" i="102"/>
  <c r="X145" i="131" s="1"/>
  <c r="S2" i="102"/>
  <c r="U145" i="131" s="1"/>
  <c r="R2" i="102"/>
  <c r="R145" i="131" s="1"/>
  <c r="Q2" i="102"/>
  <c r="O145" i="131" s="1"/>
  <c r="R37" i="101"/>
  <c r="R36" i="101"/>
  <c r="P36" i="101"/>
  <c r="BG21" i="101"/>
  <c r="BF21" i="101" s="1"/>
  <c r="BE21" i="101" s="1"/>
  <c r="BD21" i="101" s="1"/>
  <c r="BJ20" i="101"/>
  <c r="BD20" i="101"/>
  <c r="BG19" i="101"/>
  <c r="AR17" i="101"/>
  <c r="AC17" i="101"/>
  <c r="AR7" i="101"/>
  <c r="AC7" i="101"/>
  <c r="AC6" i="101"/>
  <c r="T3" i="101"/>
  <c r="Y143" i="131" s="1"/>
  <c r="S3" i="101"/>
  <c r="V143" i="131" s="1"/>
  <c r="R3" i="101"/>
  <c r="S143" i="131" s="1"/>
  <c r="Q3" i="101"/>
  <c r="P143" i="131" s="1"/>
  <c r="T2" i="101"/>
  <c r="X143" i="131" s="1"/>
  <c r="S2" i="101"/>
  <c r="U143" i="131" s="1"/>
  <c r="R2" i="101"/>
  <c r="R143" i="131" s="1"/>
  <c r="Q2" i="101"/>
  <c r="O143" i="131" s="1"/>
  <c r="R37" i="100"/>
  <c r="R36" i="100"/>
  <c r="P36" i="100"/>
  <c r="BG21" i="100"/>
  <c r="BH21" i="100" s="1"/>
  <c r="BI21" i="100" s="1"/>
  <c r="BJ21" i="100" s="1"/>
  <c r="BJ20" i="100"/>
  <c r="BD20" i="100"/>
  <c r="BG19" i="100"/>
  <c r="AR17" i="100"/>
  <c r="AC17" i="100"/>
  <c r="AR7" i="100"/>
  <c r="AC7" i="100"/>
  <c r="AC6" i="100"/>
  <c r="T3" i="100"/>
  <c r="Y142" i="131" s="1"/>
  <c r="S3" i="100"/>
  <c r="V142" i="131" s="1"/>
  <c r="R3" i="100"/>
  <c r="S142" i="131" s="1"/>
  <c r="Q3" i="100"/>
  <c r="P142" i="131" s="1"/>
  <c r="T2" i="100"/>
  <c r="X142" i="131" s="1"/>
  <c r="S2" i="100"/>
  <c r="U142" i="131" s="1"/>
  <c r="R2" i="100"/>
  <c r="R142" i="131" s="1"/>
  <c r="Q2" i="100"/>
  <c r="O142" i="131" s="1"/>
  <c r="R37" i="99"/>
  <c r="R36" i="99"/>
  <c r="P36" i="99"/>
  <c r="BG21" i="99"/>
  <c r="BH21" i="99" s="1"/>
  <c r="BI21" i="99" s="1"/>
  <c r="BJ21" i="99" s="1"/>
  <c r="BJ20" i="99"/>
  <c r="BD20" i="99"/>
  <c r="BG19" i="99"/>
  <c r="AR17" i="99"/>
  <c r="AC17" i="99"/>
  <c r="AR7" i="99"/>
  <c r="AC7" i="99"/>
  <c r="AC6" i="99"/>
  <c r="T3" i="99"/>
  <c r="Y141" i="131" s="1"/>
  <c r="S3" i="99"/>
  <c r="V141" i="131" s="1"/>
  <c r="R3" i="99"/>
  <c r="S141" i="131" s="1"/>
  <c r="Q3" i="99"/>
  <c r="P141" i="131" s="1"/>
  <c r="T2" i="99"/>
  <c r="X141" i="131" s="1"/>
  <c r="S2" i="99"/>
  <c r="U141" i="131" s="1"/>
  <c r="R2" i="99"/>
  <c r="R141" i="131" s="1"/>
  <c r="Q2" i="99"/>
  <c r="O141" i="131" s="1"/>
  <c r="R37" i="98"/>
  <c r="R36" i="98"/>
  <c r="P36" i="98"/>
  <c r="BG21" i="98"/>
  <c r="BF21" i="98" s="1"/>
  <c r="BE21" i="98" s="1"/>
  <c r="BD21" i="98" s="1"/>
  <c r="BJ20" i="98"/>
  <c r="BD20" i="98"/>
  <c r="BG19" i="98"/>
  <c r="AR17" i="98"/>
  <c r="AC17" i="98"/>
  <c r="AR7" i="98"/>
  <c r="AC7" i="98"/>
  <c r="AC6" i="98"/>
  <c r="T3" i="98"/>
  <c r="Y140" i="131" s="1"/>
  <c r="S3" i="98"/>
  <c r="V140" i="131" s="1"/>
  <c r="R3" i="98"/>
  <c r="S140" i="131" s="1"/>
  <c r="Q3" i="98"/>
  <c r="P140" i="131" s="1"/>
  <c r="T2" i="98"/>
  <c r="X140" i="131" s="1"/>
  <c r="S2" i="98"/>
  <c r="U140" i="131" s="1"/>
  <c r="R2" i="98"/>
  <c r="R140" i="131" s="1"/>
  <c r="Q2" i="98"/>
  <c r="O140" i="131" s="1"/>
  <c r="R37" i="70"/>
  <c r="R36" i="70"/>
  <c r="P36" i="70"/>
  <c r="BG21" i="70"/>
  <c r="BH21" i="70" s="1"/>
  <c r="BI21" i="70" s="1"/>
  <c r="BJ21" i="70" s="1"/>
  <c r="BJ20" i="70"/>
  <c r="BD20" i="70"/>
  <c r="BG19" i="70"/>
  <c r="AR17" i="70"/>
  <c r="AC17" i="70"/>
  <c r="AR7" i="70"/>
  <c r="AC7" i="70"/>
  <c r="AC6" i="70"/>
  <c r="T3" i="70"/>
  <c r="Y105" i="131" s="1"/>
  <c r="S3" i="70"/>
  <c r="V105" i="131" s="1"/>
  <c r="R3" i="70"/>
  <c r="S105" i="131" s="1"/>
  <c r="Q3" i="70"/>
  <c r="P105" i="131" s="1"/>
  <c r="T2" i="70"/>
  <c r="X105" i="131" s="1"/>
  <c r="S2" i="70"/>
  <c r="U105" i="131" s="1"/>
  <c r="R2" i="70"/>
  <c r="R105" i="131" s="1"/>
  <c r="Q2" i="70"/>
  <c r="O105" i="131" s="1"/>
  <c r="R37" i="69"/>
  <c r="R36" i="69"/>
  <c r="P36" i="69"/>
  <c r="BG21" i="69"/>
  <c r="BH21" i="69" s="1"/>
  <c r="BI21" i="69" s="1"/>
  <c r="BJ21" i="69" s="1"/>
  <c r="BJ20" i="69"/>
  <c r="BD20" i="69"/>
  <c r="BG19" i="69"/>
  <c r="AR17" i="69"/>
  <c r="AC17" i="69"/>
  <c r="AR7" i="69"/>
  <c r="AC7" i="69"/>
  <c r="AC6" i="69"/>
  <c r="T3" i="69"/>
  <c r="Y104" i="131" s="1"/>
  <c r="S3" i="69"/>
  <c r="V104" i="131" s="1"/>
  <c r="R3" i="69"/>
  <c r="S104" i="131" s="1"/>
  <c r="Q3" i="69"/>
  <c r="P104" i="131" s="1"/>
  <c r="T2" i="69"/>
  <c r="X104" i="131" s="1"/>
  <c r="S2" i="69"/>
  <c r="U104" i="131" s="1"/>
  <c r="R2" i="69"/>
  <c r="R104" i="131" s="1"/>
  <c r="Q2" i="69"/>
  <c r="O104" i="131" s="1"/>
  <c r="R37" i="68"/>
  <c r="R36" i="68"/>
  <c r="P36" i="68"/>
  <c r="BG21" i="68"/>
  <c r="BF21" i="68" s="1"/>
  <c r="BE21" i="68" s="1"/>
  <c r="BD21" i="68" s="1"/>
  <c r="BJ20" i="68"/>
  <c r="BD20" i="68"/>
  <c r="BG19" i="68"/>
  <c r="AR17" i="68"/>
  <c r="AC17" i="68"/>
  <c r="AR7" i="68"/>
  <c r="AC7" i="68"/>
  <c r="AC6" i="68"/>
  <c r="T3" i="68"/>
  <c r="Y103" i="131" s="1"/>
  <c r="S3" i="68"/>
  <c r="V103" i="131" s="1"/>
  <c r="R3" i="68"/>
  <c r="S103" i="131" s="1"/>
  <c r="Q3" i="68"/>
  <c r="P103" i="131" s="1"/>
  <c r="T2" i="68"/>
  <c r="X103" i="131" s="1"/>
  <c r="S2" i="68"/>
  <c r="U103" i="131" s="1"/>
  <c r="R2" i="68"/>
  <c r="R103" i="131" s="1"/>
  <c r="Q2" i="68"/>
  <c r="O103" i="131" s="1"/>
  <c r="R37" i="67"/>
  <c r="R36" i="67"/>
  <c r="P36" i="67"/>
  <c r="BG21" i="67"/>
  <c r="BH21" i="67" s="1"/>
  <c r="BI21" i="67" s="1"/>
  <c r="BJ21" i="67" s="1"/>
  <c r="BJ20" i="67"/>
  <c r="BD20" i="67"/>
  <c r="BG19" i="67"/>
  <c r="AR17" i="67"/>
  <c r="AC17" i="67"/>
  <c r="AR7" i="67"/>
  <c r="AC7" i="67"/>
  <c r="AC6" i="67"/>
  <c r="T3" i="67"/>
  <c r="Y102" i="131" s="1"/>
  <c r="S3" i="67"/>
  <c r="V102" i="131" s="1"/>
  <c r="R3" i="67"/>
  <c r="S102" i="131" s="1"/>
  <c r="Q3" i="67"/>
  <c r="P102" i="131" s="1"/>
  <c r="T2" i="67"/>
  <c r="X102" i="131" s="1"/>
  <c r="S2" i="67"/>
  <c r="U102" i="131" s="1"/>
  <c r="R2" i="67"/>
  <c r="R102" i="131" s="1"/>
  <c r="Q2" i="67"/>
  <c r="O102" i="131" s="1"/>
  <c r="R37" i="66"/>
  <c r="R36" i="66"/>
  <c r="P36" i="66"/>
  <c r="BG21" i="66"/>
  <c r="BF21" i="66" s="1"/>
  <c r="BE21" i="66" s="1"/>
  <c r="BD21" i="66" s="1"/>
  <c r="BJ20" i="66"/>
  <c r="BD20" i="66"/>
  <c r="AR17" i="66"/>
  <c r="AC17" i="66"/>
  <c r="AR7" i="66"/>
  <c r="AC7" i="66"/>
  <c r="AC6" i="66"/>
  <c r="T3" i="66"/>
  <c r="Y101" i="131" s="1"/>
  <c r="S3" i="66"/>
  <c r="V101" i="131" s="1"/>
  <c r="R3" i="66"/>
  <c r="S101" i="131" s="1"/>
  <c r="Q3" i="66"/>
  <c r="P101" i="131" s="1"/>
  <c r="T2" i="66"/>
  <c r="X101" i="131" s="1"/>
  <c r="S2" i="66"/>
  <c r="U101" i="131" s="1"/>
  <c r="R2" i="66"/>
  <c r="R101" i="131" s="1"/>
  <c r="Q2" i="66"/>
  <c r="O101" i="131" s="1"/>
  <c r="R37" i="65"/>
  <c r="R36" i="65"/>
  <c r="P36" i="65"/>
  <c r="BG21" i="65"/>
  <c r="BF21" i="65" s="1"/>
  <c r="BE21" i="65" s="1"/>
  <c r="BD21" i="65" s="1"/>
  <c r="BJ20" i="65"/>
  <c r="BD20" i="65"/>
  <c r="AR17" i="65"/>
  <c r="AC17" i="65"/>
  <c r="AR7" i="65"/>
  <c r="AC7" i="65"/>
  <c r="AC6" i="65"/>
  <c r="T3" i="65"/>
  <c r="Y100" i="131" s="1"/>
  <c r="S3" i="65"/>
  <c r="V100" i="131" s="1"/>
  <c r="R3" i="65"/>
  <c r="S100" i="131" s="1"/>
  <c r="Q3" i="65"/>
  <c r="P100" i="131" s="1"/>
  <c r="T2" i="65"/>
  <c r="X100" i="131" s="1"/>
  <c r="S2" i="65"/>
  <c r="U100" i="131" s="1"/>
  <c r="R2" i="65"/>
  <c r="R100" i="131" s="1"/>
  <c r="Q2" i="65"/>
  <c r="O100" i="131" s="1"/>
  <c r="R37" i="64"/>
  <c r="R36" i="64"/>
  <c r="P36" i="64"/>
  <c r="BG21" i="64"/>
  <c r="BH21" i="64" s="1"/>
  <c r="BI21" i="64" s="1"/>
  <c r="BJ21" i="64" s="1"/>
  <c r="BJ20" i="64"/>
  <c r="BD20" i="64"/>
  <c r="AR17" i="64"/>
  <c r="AC17" i="64"/>
  <c r="AR7" i="64"/>
  <c r="AC7" i="64"/>
  <c r="AC6" i="64"/>
  <c r="T3" i="64"/>
  <c r="Y99" i="131" s="1"/>
  <c r="S3" i="64"/>
  <c r="V99" i="131" s="1"/>
  <c r="R3" i="64"/>
  <c r="S99" i="131" s="1"/>
  <c r="Q3" i="64"/>
  <c r="P99" i="131" s="1"/>
  <c r="T2" i="64"/>
  <c r="X99" i="131" s="1"/>
  <c r="S2" i="64"/>
  <c r="U99" i="131" s="1"/>
  <c r="R2" i="64"/>
  <c r="R99" i="131" s="1"/>
  <c r="Q2" i="64"/>
  <c r="O99" i="131" s="1"/>
  <c r="R37" i="63"/>
  <c r="R36" i="63"/>
  <c r="P36" i="63"/>
  <c r="BG21" i="63"/>
  <c r="BH21" i="63" s="1"/>
  <c r="BI21" i="63" s="1"/>
  <c r="BJ21" i="63" s="1"/>
  <c r="BJ20" i="63"/>
  <c r="BD20" i="63"/>
  <c r="BG19" i="63"/>
  <c r="AR17" i="63"/>
  <c r="AR7" i="63"/>
  <c r="R37" i="62"/>
  <c r="R36" i="62"/>
  <c r="P36" i="62"/>
  <c r="BG21" i="62"/>
  <c r="BH21" i="62" s="1"/>
  <c r="BI21" i="62" s="1"/>
  <c r="BJ21" i="62" s="1"/>
  <c r="BJ20" i="62"/>
  <c r="BD20" i="62"/>
  <c r="BG19" i="62"/>
  <c r="AR17" i="62"/>
  <c r="AC17" i="62"/>
  <c r="AR7" i="62"/>
  <c r="AC7" i="62"/>
  <c r="AC6" i="62"/>
  <c r="T3" i="62"/>
  <c r="Y109" i="131" s="1"/>
  <c r="S3" i="62"/>
  <c r="V109" i="131" s="1"/>
  <c r="R3" i="62"/>
  <c r="S109" i="131" s="1"/>
  <c r="Q3" i="62"/>
  <c r="P109" i="131" s="1"/>
  <c r="T2" i="62"/>
  <c r="X109" i="131" s="1"/>
  <c r="S2" i="62"/>
  <c r="U109" i="131" s="1"/>
  <c r="R2" i="62"/>
  <c r="R109" i="131" s="1"/>
  <c r="Q2" i="62"/>
  <c r="O109" i="131" s="1"/>
  <c r="R37" i="61"/>
  <c r="R36" i="61"/>
  <c r="P36" i="61"/>
  <c r="BG21" i="61"/>
  <c r="BH21" i="61" s="1"/>
  <c r="BI21" i="61" s="1"/>
  <c r="BJ21" i="61" s="1"/>
  <c r="BJ20" i="61"/>
  <c r="BD20" i="61"/>
  <c r="AR17" i="61"/>
  <c r="AC17" i="61"/>
  <c r="AR7" i="61"/>
  <c r="AC7" i="61"/>
  <c r="AC6" i="61"/>
  <c r="T3" i="61"/>
  <c r="Y108" i="131" s="1"/>
  <c r="S3" i="61"/>
  <c r="V108" i="131" s="1"/>
  <c r="R3" i="61"/>
  <c r="S108" i="131" s="1"/>
  <c r="Q3" i="61"/>
  <c r="P108" i="131" s="1"/>
  <c r="T2" i="61"/>
  <c r="X108" i="131" s="1"/>
  <c r="S2" i="61"/>
  <c r="U108" i="131" s="1"/>
  <c r="R2" i="61"/>
  <c r="R108" i="131" s="1"/>
  <c r="Q2" i="61"/>
  <c r="O108" i="131" s="1"/>
  <c r="R37" i="60"/>
  <c r="R36" i="60"/>
  <c r="P36" i="60"/>
  <c r="BG21" i="60"/>
  <c r="BF21" i="60" s="1"/>
  <c r="BE21" i="60" s="1"/>
  <c r="BD21" i="60" s="1"/>
  <c r="BJ20" i="60"/>
  <c r="BD20" i="60"/>
  <c r="BG19" i="60"/>
  <c r="AR17" i="60"/>
  <c r="AC17" i="60"/>
  <c r="AR7" i="60"/>
  <c r="AC7" i="60"/>
  <c r="AC6" i="60"/>
  <c r="T3" i="60"/>
  <c r="Y107" i="131" s="1"/>
  <c r="S3" i="60"/>
  <c r="V107" i="131" s="1"/>
  <c r="R3" i="60"/>
  <c r="S107" i="131" s="1"/>
  <c r="Q3" i="60"/>
  <c r="P107" i="131" s="1"/>
  <c r="T2" i="60"/>
  <c r="X107" i="131" s="1"/>
  <c r="S2" i="60"/>
  <c r="U107" i="131" s="1"/>
  <c r="R2" i="60"/>
  <c r="R107" i="131" s="1"/>
  <c r="Q2" i="60"/>
  <c r="O107" i="131" s="1"/>
  <c r="R37" i="59"/>
  <c r="R36" i="59"/>
  <c r="P36" i="59"/>
  <c r="BG21" i="59"/>
  <c r="BH21" i="59" s="1"/>
  <c r="BI21" i="59" s="1"/>
  <c r="BJ21" i="59" s="1"/>
  <c r="BJ20" i="59"/>
  <c r="BD20" i="59"/>
  <c r="AR17" i="59"/>
  <c r="AC17" i="59"/>
  <c r="AR7" i="59"/>
  <c r="AC7" i="59"/>
  <c r="AC6" i="59"/>
  <c r="T3" i="59"/>
  <c r="Y106" i="131" s="1"/>
  <c r="S3" i="59"/>
  <c r="V106" i="131" s="1"/>
  <c r="R3" i="59"/>
  <c r="S106" i="131" s="1"/>
  <c r="Q3" i="59"/>
  <c r="P106" i="131" s="1"/>
  <c r="T2" i="59"/>
  <c r="X106" i="131" s="1"/>
  <c r="S2" i="59"/>
  <c r="U106" i="131" s="1"/>
  <c r="R2" i="59"/>
  <c r="R106" i="131" s="1"/>
  <c r="Q2" i="59"/>
  <c r="O106" i="131" s="1"/>
  <c r="R37" i="58"/>
  <c r="R36" i="58"/>
  <c r="P36" i="58"/>
  <c r="BG21" i="58"/>
  <c r="BH21" i="58" s="1"/>
  <c r="BI21" i="58" s="1"/>
  <c r="BJ21" i="58" s="1"/>
  <c r="BJ20" i="58"/>
  <c r="BD20" i="58"/>
  <c r="BG19" i="58"/>
  <c r="AR17" i="58"/>
  <c r="AC17" i="58"/>
  <c r="AR7" i="58"/>
  <c r="AC7" i="58"/>
  <c r="AC6" i="58"/>
  <c r="T3" i="58"/>
  <c r="Y112" i="131" s="1"/>
  <c r="S3" i="58"/>
  <c r="V112" i="131" s="1"/>
  <c r="R3" i="58"/>
  <c r="S112" i="131" s="1"/>
  <c r="Q3" i="58"/>
  <c r="P112" i="131" s="1"/>
  <c r="T2" i="58"/>
  <c r="X112" i="131" s="1"/>
  <c r="S2" i="58"/>
  <c r="U112" i="131" s="1"/>
  <c r="R2" i="58"/>
  <c r="R112" i="131" s="1"/>
  <c r="Q2" i="58"/>
  <c r="O112" i="131" s="1"/>
  <c r="R37" i="57"/>
  <c r="R36" i="57"/>
  <c r="P36" i="57"/>
  <c r="BG21" i="57"/>
  <c r="BH21" i="57" s="1"/>
  <c r="BI21" i="57" s="1"/>
  <c r="BJ21" i="57" s="1"/>
  <c r="BJ20" i="57"/>
  <c r="BD20" i="57"/>
  <c r="BG19" i="57"/>
  <c r="AR17" i="57"/>
  <c r="AC17" i="57"/>
  <c r="AR7" i="57"/>
  <c r="AC7" i="57"/>
  <c r="AC6" i="57"/>
  <c r="T3" i="57"/>
  <c r="Y111" i="131" s="1"/>
  <c r="S3" i="57"/>
  <c r="V111" i="131" s="1"/>
  <c r="R3" i="57"/>
  <c r="S111" i="131" s="1"/>
  <c r="Q3" i="57"/>
  <c r="P111" i="131" s="1"/>
  <c r="T2" i="57"/>
  <c r="X111" i="131" s="1"/>
  <c r="S2" i="57"/>
  <c r="U111" i="131" s="1"/>
  <c r="R2" i="57"/>
  <c r="R111" i="131" s="1"/>
  <c r="Q2" i="57"/>
  <c r="O111" i="131" s="1"/>
  <c r="R37" i="56"/>
  <c r="R36" i="56"/>
  <c r="P36" i="56"/>
  <c r="BG21" i="56"/>
  <c r="BH21" i="56" s="1"/>
  <c r="BI21" i="56" s="1"/>
  <c r="BJ21" i="56" s="1"/>
  <c r="BJ20" i="56"/>
  <c r="BD20" i="56"/>
  <c r="BG19" i="56"/>
  <c r="AR17" i="56"/>
  <c r="AC17" i="56"/>
  <c r="AR7" i="56"/>
  <c r="AC7" i="56"/>
  <c r="AC6" i="56"/>
  <c r="T3" i="56"/>
  <c r="Y113" i="131" s="1"/>
  <c r="S3" i="56"/>
  <c r="V113" i="131" s="1"/>
  <c r="R3" i="56"/>
  <c r="S113" i="131" s="1"/>
  <c r="Q3" i="56"/>
  <c r="P113" i="131" s="1"/>
  <c r="T2" i="56"/>
  <c r="X113" i="131" s="1"/>
  <c r="S2" i="56"/>
  <c r="U113" i="131" s="1"/>
  <c r="R2" i="56"/>
  <c r="R113" i="131" s="1"/>
  <c r="Q2" i="56"/>
  <c r="O113" i="131" s="1"/>
  <c r="R37" i="55"/>
  <c r="R36" i="55"/>
  <c r="P36" i="55"/>
  <c r="BG21" i="55"/>
  <c r="BH21" i="55" s="1"/>
  <c r="BI21" i="55" s="1"/>
  <c r="BJ21" i="55" s="1"/>
  <c r="BJ20" i="55"/>
  <c r="BD20" i="55"/>
  <c r="AR17" i="55"/>
  <c r="AC17" i="55"/>
  <c r="AR7" i="55"/>
  <c r="AC7" i="55"/>
  <c r="AC6" i="55"/>
  <c r="T3" i="55"/>
  <c r="Y115" i="131" s="1"/>
  <c r="S3" i="55"/>
  <c r="V115" i="131" s="1"/>
  <c r="R3" i="55"/>
  <c r="S115" i="131" s="1"/>
  <c r="Q3" i="55"/>
  <c r="P115" i="131" s="1"/>
  <c r="T2" i="55"/>
  <c r="X115" i="131" s="1"/>
  <c r="S2" i="55"/>
  <c r="U115" i="131" s="1"/>
  <c r="R2" i="55"/>
  <c r="R115" i="131" s="1"/>
  <c r="Q2" i="55"/>
  <c r="O115" i="131" s="1"/>
  <c r="C13" i="39"/>
  <c r="G23" i="63" l="1"/>
  <c r="X13" i="103"/>
  <c r="H13" i="101"/>
  <c r="X13" i="63"/>
  <c r="I13" i="114"/>
  <c r="F13" i="126"/>
  <c r="G13" i="63"/>
  <c r="D13" i="119"/>
  <c r="U4" i="63"/>
  <c r="AC98" i="131" s="1"/>
  <c r="K13" i="98"/>
  <c r="BF21" i="130"/>
  <c r="BE21" i="130" s="1"/>
  <c r="BD21" i="130" s="1"/>
  <c r="BH21" i="60"/>
  <c r="BI21" i="60" s="1"/>
  <c r="BJ21" i="60" s="1"/>
  <c r="J13" i="63"/>
  <c r="BF21" i="119"/>
  <c r="BE21" i="119" s="1"/>
  <c r="BD21" i="119" s="1"/>
  <c r="E13" i="63"/>
  <c r="Y23" i="63"/>
  <c r="BF21" i="116"/>
  <c r="BE21" i="116" s="1"/>
  <c r="BD21" i="116" s="1"/>
  <c r="BF21" i="121"/>
  <c r="BE21" i="121" s="1"/>
  <c r="BD21" i="121" s="1"/>
  <c r="BF21" i="102"/>
  <c r="BE21" i="102" s="1"/>
  <c r="BD21" i="102" s="1"/>
  <c r="BF21" i="125"/>
  <c r="BE21" i="125" s="1"/>
  <c r="BD21" i="125" s="1"/>
  <c r="BF21" i="120"/>
  <c r="BE21" i="120" s="1"/>
  <c r="BD21" i="120" s="1"/>
  <c r="BH21" i="66"/>
  <c r="BI21" i="66" s="1"/>
  <c r="BJ21" i="66" s="1"/>
  <c r="BH21" i="68"/>
  <c r="BI21" i="68" s="1"/>
  <c r="BJ21" i="68" s="1"/>
  <c r="BH21" i="101"/>
  <c r="BI21" i="101" s="1"/>
  <c r="BJ21" i="101" s="1"/>
  <c r="BH21" i="103"/>
  <c r="BI21" i="103" s="1"/>
  <c r="BJ21" i="103" s="1"/>
  <c r="BH21" i="109"/>
  <c r="BI21" i="109" s="1"/>
  <c r="BJ21" i="109" s="1"/>
  <c r="M23" i="63"/>
  <c r="AQ23" i="63"/>
  <c r="V4" i="63" s="1"/>
  <c r="AF98" i="131" s="1"/>
  <c r="BH21" i="112"/>
  <c r="BI21" i="112" s="1"/>
  <c r="BJ21" i="112" s="1"/>
  <c r="M13" i="63"/>
  <c r="Y13" i="63"/>
  <c r="AQ13" i="63"/>
  <c r="H23" i="63"/>
  <c r="N23" i="63"/>
  <c r="BF21" i="111"/>
  <c r="BE21" i="111" s="1"/>
  <c r="BD21" i="111" s="1"/>
  <c r="BF21" i="124"/>
  <c r="BE21" i="124" s="1"/>
  <c r="BD21" i="124" s="1"/>
  <c r="H13" i="63"/>
  <c r="N13" i="63"/>
  <c r="J23" i="63"/>
  <c r="I23" i="63"/>
  <c r="I13" i="63"/>
  <c r="L23" i="63"/>
  <c r="D23" i="63"/>
  <c r="D13" i="63"/>
  <c r="L13" i="63"/>
  <c r="X23" i="63"/>
  <c r="F23" i="56"/>
  <c r="K23" i="56"/>
  <c r="K13" i="56"/>
  <c r="F13" i="56"/>
  <c r="G23" i="57"/>
  <c r="G13" i="57"/>
  <c r="I23" i="58"/>
  <c r="X23" i="58"/>
  <c r="I13" i="58"/>
  <c r="X13" i="58"/>
  <c r="J23" i="59"/>
  <c r="Y23" i="59"/>
  <c r="Y13" i="59"/>
  <c r="J13" i="59"/>
  <c r="C23" i="60"/>
  <c r="C13" i="60"/>
  <c r="AQ23" i="64"/>
  <c r="V4" i="64" s="1"/>
  <c r="AF99" i="131" s="1"/>
  <c r="M23" i="64"/>
  <c r="AQ13" i="64"/>
  <c r="U4" i="64" s="1"/>
  <c r="AC99" i="131" s="1"/>
  <c r="M13" i="64"/>
  <c r="D23" i="117"/>
  <c r="D13" i="117"/>
  <c r="Y23" i="55"/>
  <c r="J23" i="55"/>
  <c r="J13" i="55"/>
  <c r="Y13" i="55"/>
  <c r="N23" i="70"/>
  <c r="V4" i="70"/>
  <c r="AF105" i="131" s="1"/>
  <c r="N13" i="70"/>
  <c r="V4" i="99"/>
  <c r="AF141" i="131" s="1"/>
  <c r="N23" i="99"/>
  <c r="N13" i="99"/>
  <c r="Y23" i="100"/>
  <c r="J23" i="100"/>
  <c r="Y13" i="100"/>
  <c r="J13" i="100"/>
  <c r="E23" i="102"/>
  <c r="E13" i="102"/>
  <c r="G23" i="117"/>
  <c r="G13" i="117"/>
  <c r="N23" i="55"/>
  <c r="V4" i="55"/>
  <c r="AF115" i="131" s="1"/>
  <c r="N13" i="55"/>
  <c r="Y23" i="56"/>
  <c r="J23" i="56"/>
  <c r="J13" i="56"/>
  <c r="Y13" i="56"/>
  <c r="N23" i="57"/>
  <c r="N13" i="57"/>
  <c r="H23" i="58"/>
  <c r="H13" i="58"/>
  <c r="BF21" i="59"/>
  <c r="BE21" i="59" s="1"/>
  <c r="BD21" i="59" s="1"/>
  <c r="I23" i="59"/>
  <c r="X23" i="59"/>
  <c r="I13" i="59"/>
  <c r="X13" i="59"/>
  <c r="J23" i="60"/>
  <c r="Y23" i="60"/>
  <c r="Y13" i="60"/>
  <c r="J13" i="60"/>
  <c r="N23" i="61"/>
  <c r="N13" i="61"/>
  <c r="U4" i="61"/>
  <c r="AC108" i="131" s="1"/>
  <c r="J23" i="62"/>
  <c r="Y23" i="62"/>
  <c r="J13" i="62"/>
  <c r="Y13" i="62"/>
  <c r="D23" i="64"/>
  <c r="D13" i="64"/>
  <c r="L23" i="64"/>
  <c r="L13" i="64"/>
  <c r="G23" i="65"/>
  <c r="G13" i="65"/>
  <c r="H23" i="66"/>
  <c r="H13" i="66"/>
  <c r="BF21" i="67"/>
  <c r="BE21" i="67" s="1"/>
  <c r="BD21" i="67" s="1"/>
  <c r="J23" i="67"/>
  <c r="Y23" i="67"/>
  <c r="J13" i="67"/>
  <c r="Y13" i="67"/>
  <c r="C23" i="68"/>
  <c r="C13" i="68"/>
  <c r="F23" i="68"/>
  <c r="K23" i="68"/>
  <c r="K13" i="68"/>
  <c r="F13" i="68"/>
  <c r="N23" i="69"/>
  <c r="N13" i="69"/>
  <c r="J23" i="70"/>
  <c r="Y23" i="70"/>
  <c r="J13" i="70"/>
  <c r="Y13" i="70"/>
  <c r="N23" i="98"/>
  <c r="N13" i="98"/>
  <c r="J23" i="99"/>
  <c r="Y23" i="99"/>
  <c r="Y13" i="99"/>
  <c r="N23" i="100"/>
  <c r="N13" i="100"/>
  <c r="H23" i="101"/>
  <c r="I23" i="102"/>
  <c r="X23" i="102"/>
  <c r="X13" i="102"/>
  <c r="I13" i="102"/>
  <c r="D23" i="103"/>
  <c r="D13" i="103"/>
  <c r="L23" i="103"/>
  <c r="L13" i="103"/>
  <c r="H23" i="104"/>
  <c r="H13" i="104"/>
  <c r="BF21" i="105"/>
  <c r="BE21" i="105" s="1"/>
  <c r="BD21" i="105" s="1"/>
  <c r="C23" i="105"/>
  <c r="C13" i="105"/>
  <c r="K23" i="105"/>
  <c r="F23" i="105"/>
  <c r="K13" i="105"/>
  <c r="F13" i="105"/>
  <c r="Y23" i="109"/>
  <c r="J23" i="109"/>
  <c r="Y13" i="109"/>
  <c r="J13" i="109"/>
  <c r="E23" i="110"/>
  <c r="E13" i="110"/>
  <c r="M23" i="110"/>
  <c r="AQ23" i="110"/>
  <c r="AQ13" i="110"/>
  <c r="U4" i="110" s="1"/>
  <c r="AC129" i="131" s="1"/>
  <c r="M13" i="110"/>
  <c r="G23" i="111"/>
  <c r="G23" i="112"/>
  <c r="G13" i="112"/>
  <c r="Y23" i="113"/>
  <c r="J23" i="113"/>
  <c r="J13" i="113"/>
  <c r="Y13" i="113"/>
  <c r="E23" i="114"/>
  <c r="E13" i="114"/>
  <c r="AQ23" i="114"/>
  <c r="M23" i="114"/>
  <c r="AQ13" i="114"/>
  <c r="M13" i="114"/>
  <c r="G23" i="115"/>
  <c r="G13" i="115"/>
  <c r="H23" i="116"/>
  <c r="H13" i="116"/>
  <c r="BF21" i="117"/>
  <c r="BE21" i="117" s="1"/>
  <c r="BD21" i="117" s="1"/>
  <c r="C23" i="117"/>
  <c r="C13" i="117"/>
  <c r="F23" i="117"/>
  <c r="K23" i="117"/>
  <c r="K13" i="117"/>
  <c r="E23" i="118"/>
  <c r="AQ23" i="118"/>
  <c r="V4" i="118" s="1"/>
  <c r="AF138" i="131" s="1"/>
  <c r="M23" i="118"/>
  <c r="AQ13" i="118"/>
  <c r="G23" i="119"/>
  <c r="G13" i="119"/>
  <c r="J23" i="120"/>
  <c r="Y23" i="120"/>
  <c r="Y13" i="120"/>
  <c r="J13" i="120"/>
  <c r="E23" i="121"/>
  <c r="E13" i="121"/>
  <c r="AQ23" i="121"/>
  <c r="M23" i="121"/>
  <c r="AQ13" i="121"/>
  <c r="M13" i="121"/>
  <c r="H23" i="122"/>
  <c r="H13" i="122"/>
  <c r="BF21" i="123"/>
  <c r="BE21" i="123" s="1"/>
  <c r="BD21" i="123" s="1"/>
  <c r="C23" i="123"/>
  <c r="C13" i="123"/>
  <c r="F23" i="123"/>
  <c r="K23" i="123"/>
  <c r="F13" i="123"/>
  <c r="K13" i="123"/>
  <c r="E23" i="124"/>
  <c r="E13" i="124"/>
  <c r="M23" i="124"/>
  <c r="AQ23" i="124"/>
  <c r="AQ13" i="124"/>
  <c r="M13" i="124"/>
  <c r="G23" i="125"/>
  <c r="G13" i="125"/>
  <c r="X23" i="128"/>
  <c r="I23" i="128"/>
  <c r="I13" i="128"/>
  <c r="X13" i="128"/>
  <c r="E23" i="129"/>
  <c r="E13" i="129"/>
  <c r="M23" i="129"/>
  <c r="AQ23" i="129"/>
  <c r="AQ13" i="129"/>
  <c r="M13" i="129"/>
  <c r="C23" i="67"/>
  <c r="C13" i="67"/>
  <c r="G23" i="69"/>
  <c r="G13" i="69"/>
  <c r="K23" i="70"/>
  <c r="F23" i="70"/>
  <c r="F13" i="70"/>
  <c r="K13" i="70"/>
  <c r="F23" i="99"/>
  <c r="K23" i="99"/>
  <c r="F13" i="99"/>
  <c r="K13" i="99"/>
  <c r="C23" i="120"/>
  <c r="C13" i="120"/>
  <c r="I23" i="122"/>
  <c r="X23" i="122"/>
  <c r="I13" i="122"/>
  <c r="X13" i="122"/>
  <c r="L23" i="123"/>
  <c r="L13" i="123"/>
  <c r="G23" i="127"/>
  <c r="G13" i="127"/>
  <c r="J23" i="128"/>
  <c r="Y23" i="128"/>
  <c r="J13" i="128"/>
  <c r="Y13" i="128"/>
  <c r="H23" i="55"/>
  <c r="H13" i="55"/>
  <c r="D23" i="56"/>
  <c r="D13" i="56"/>
  <c r="L23" i="56"/>
  <c r="L13" i="56"/>
  <c r="H23" i="57"/>
  <c r="H13" i="57"/>
  <c r="J23" i="58"/>
  <c r="Y23" i="58"/>
  <c r="J13" i="58"/>
  <c r="Y13" i="58"/>
  <c r="C23" i="59"/>
  <c r="C13" i="59"/>
  <c r="K23" i="59"/>
  <c r="F23" i="59"/>
  <c r="F13" i="59"/>
  <c r="K13" i="59"/>
  <c r="D23" i="60"/>
  <c r="D13" i="60"/>
  <c r="L23" i="60"/>
  <c r="L13" i="60"/>
  <c r="H23" i="61"/>
  <c r="H13" i="61"/>
  <c r="D23" i="62"/>
  <c r="D13" i="62"/>
  <c r="L23" i="62"/>
  <c r="L13" i="62"/>
  <c r="N23" i="64"/>
  <c r="N13" i="64"/>
  <c r="X23" i="65"/>
  <c r="I23" i="65"/>
  <c r="X13" i="65"/>
  <c r="I13" i="65"/>
  <c r="J23" i="66"/>
  <c r="J13" i="66"/>
  <c r="Y23" i="66"/>
  <c r="Y13" i="66"/>
  <c r="D23" i="67"/>
  <c r="D13" i="67"/>
  <c r="L23" i="67"/>
  <c r="L13" i="67"/>
  <c r="E23" i="68"/>
  <c r="E13" i="68"/>
  <c r="AQ23" i="68"/>
  <c r="M23" i="68"/>
  <c r="AQ13" i="68"/>
  <c r="M13" i="68"/>
  <c r="H23" i="69"/>
  <c r="H13" i="69"/>
  <c r="D23" i="70"/>
  <c r="D13" i="70"/>
  <c r="L23" i="70"/>
  <c r="L13" i="70"/>
  <c r="H23" i="98"/>
  <c r="H13" i="98"/>
  <c r="D23" i="99"/>
  <c r="D13" i="99"/>
  <c r="L23" i="99"/>
  <c r="L13" i="99"/>
  <c r="H23" i="100"/>
  <c r="H13" i="100"/>
  <c r="J23" i="101"/>
  <c r="Y23" i="101"/>
  <c r="Y13" i="101"/>
  <c r="J13" i="101"/>
  <c r="C23" i="102"/>
  <c r="C13" i="102"/>
  <c r="K23" i="102"/>
  <c r="F23" i="102"/>
  <c r="F13" i="102"/>
  <c r="K13" i="102"/>
  <c r="V4" i="103"/>
  <c r="AF146" i="131" s="1"/>
  <c r="N23" i="103"/>
  <c r="Y23" i="104"/>
  <c r="J23" i="104"/>
  <c r="J13" i="104"/>
  <c r="Y13" i="104"/>
  <c r="E23" i="105"/>
  <c r="E13" i="105"/>
  <c r="M23" i="105"/>
  <c r="AQ23" i="105"/>
  <c r="AQ13" i="105"/>
  <c r="M13" i="105"/>
  <c r="D23" i="109"/>
  <c r="D13" i="109"/>
  <c r="L23" i="109"/>
  <c r="L13" i="109"/>
  <c r="G23" i="110"/>
  <c r="G13" i="110"/>
  <c r="I23" i="111"/>
  <c r="X23" i="111"/>
  <c r="X13" i="111"/>
  <c r="I13" i="111"/>
  <c r="I23" i="112"/>
  <c r="X23" i="112"/>
  <c r="I13" i="112"/>
  <c r="X13" i="112"/>
  <c r="BH21" i="113"/>
  <c r="BI21" i="113" s="1"/>
  <c r="BJ21" i="113" s="1"/>
  <c r="D23" i="113"/>
  <c r="D13" i="113"/>
  <c r="L23" i="113"/>
  <c r="L13" i="113"/>
  <c r="G23" i="114"/>
  <c r="G13" i="114"/>
  <c r="I23" i="115"/>
  <c r="X23" i="115"/>
  <c r="X13" i="115"/>
  <c r="I13" i="115"/>
  <c r="J23" i="116"/>
  <c r="Y23" i="116"/>
  <c r="J13" i="116"/>
  <c r="E23" i="117"/>
  <c r="E13" i="117"/>
  <c r="AQ23" i="117"/>
  <c r="M23" i="117"/>
  <c r="M13" i="117"/>
  <c r="AQ13" i="117"/>
  <c r="G23" i="118"/>
  <c r="G13" i="118"/>
  <c r="X23" i="119"/>
  <c r="I23" i="119"/>
  <c r="I13" i="119"/>
  <c r="X13" i="119"/>
  <c r="D23" i="120"/>
  <c r="D13" i="120"/>
  <c r="L23" i="120"/>
  <c r="G23" i="121"/>
  <c r="G13" i="121"/>
  <c r="Y23" i="122"/>
  <c r="J23" i="122"/>
  <c r="Y13" i="122"/>
  <c r="J13" i="122"/>
  <c r="E23" i="123"/>
  <c r="E13" i="123"/>
  <c r="AQ23" i="123"/>
  <c r="V4" i="123" s="1"/>
  <c r="AF119" i="131" s="1"/>
  <c r="M23" i="123"/>
  <c r="AQ13" i="123"/>
  <c r="M13" i="123"/>
  <c r="G23" i="124"/>
  <c r="G13" i="124"/>
  <c r="I23" i="125"/>
  <c r="X23" i="125"/>
  <c r="X13" i="125"/>
  <c r="I13" i="125"/>
  <c r="D23" i="126"/>
  <c r="D13" i="126"/>
  <c r="L23" i="126"/>
  <c r="L13" i="126"/>
  <c r="H23" i="127"/>
  <c r="H13" i="127"/>
  <c r="M13" i="118"/>
  <c r="G23" i="55"/>
  <c r="G13" i="55"/>
  <c r="F23" i="60"/>
  <c r="K23" i="60"/>
  <c r="F13" i="60"/>
  <c r="K13" i="60"/>
  <c r="G23" i="61"/>
  <c r="G13" i="61"/>
  <c r="K23" i="62"/>
  <c r="F23" i="62"/>
  <c r="F13" i="62"/>
  <c r="K13" i="62"/>
  <c r="L23" i="68"/>
  <c r="L13" i="68"/>
  <c r="C23" i="99"/>
  <c r="C13" i="99"/>
  <c r="J23" i="102"/>
  <c r="Y23" i="102"/>
  <c r="J13" i="102"/>
  <c r="AQ23" i="103"/>
  <c r="M23" i="103"/>
  <c r="M13" i="103"/>
  <c r="AQ13" i="103"/>
  <c r="U4" i="103" s="1"/>
  <c r="AC146" i="131" s="1"/>
  <c r="D23" i="105"/>
  <c r="F23" i="109"/>
  <c r="K23" i="109"/>
  <c r="F13" i="109"/>
  <c r="K13" i="109"/>
  <c r="N23" i="110"/>
  <c r="V4" i="110"/>
  <c r="AF129" i="131" s="1"/>
  <c r="N13" i="110"/>
  <c r="H23" i="111"/>
  <c r="H13" i="111"/>
  <c r="H23" i="112"/>
  <c r="H13" i="112"/>
  <c r="K23" i="120"/>
  <c r="F23" i="120"/>
  <c r="K13" i="120"/>
  <c r="F13" i="120"/>
  <c r="D23" i="123"/>
  <c r="D13" i="123"/>
  <c r="V4" i="124"/>
  <c r="AF120" i="131" s="1"/>
  <c r="N23" i="124"/>
  <c r="N13" i="124"/>
  <c r="H23" i="125"/>
  <c r="H13" i="125"/>
  <c r="U4" i="124"/>
  <c r="AC120" i="131" s="1"/>
  <c r="X23" i="55"/>
  <c r="I23" i="55"/>
  <c r="I13" i="55"/>
  <c r="X13" i="55"/>
  <c r="E23" i="56"/>
  <c r="E13" i="56"/>
  <c r="AQ23" i="56"/>
  <c r="M23" i="56"/>
  <c r="AQ13" i="56"/>
  <c r="M13" i="56"/>
  <c r="I23" i="57"/>
  <c r="X23" i="57"/>
  <c r="I13" i="57"/>
  <c r="X13" i="57"/>
  <c r="BF21" i="58"/>
  <c r="BE21" i="58" s="1"/>
  <c r="BD21" i="58" s="1"/>
  <c r="C23" i="58"/>
  <c r="C13" i="58"/>
  <c r="K23" i="58"/>
  <c r="F23" i="58"/>
  <c r="K13" i="58"/>
  <c r="F13" i="58"/>
  <c r="D23" i="59"/>
  <c r="D13" i="59"/>
  <c r="L23" i="59"/>
  <c r="L13" i="59"/>
  <c r="E23" i="60"/>
  <c r="E13" i="60"/>
  <c r="AQ23" i="60"/>
  <c r="M23" i="60"/>
  <c r="AQ13" i="60"/>
  <c r="U4" i="60" s="1"/>
  <c r="AC107" i="131" s="1"/>
  <c r="M13" i="60"/>
  <c r="X23" i="61"/>
  <c r="I23" i="61"/>
  <c r="X13" i="61"/>
  <c r="I13" i="61"/>
  <c r="E23" i="62"/>
  <c r="E13" i="62"/>
  <c r="M23" i="62"/>
  <c r="AQ23" i="62"/>
  <c r="V4" i="62" s="1"/>
  <c r="AF109" i="131" s="1"/>
  <c r="M13" i="62"/>
  <c r="AQ13" i="62"/>
  <c r="G23" i="64"/>
  <c r="G13" i="64"/>
  <c r="Y23" i="65"/>
  <c r="J23" i="65"/>
  <c r="Y13" i="65"/>
  <c r="J13" i="65"/>
  <c r="C23" i="66"/>
  <c r="C13" i="66"/>
  <c r="K23" i="66"/>
  <c r="F23" i="66"/>
  <c r="F13" i="66"/>
  <c r="K13" i="66"/>
  <c r="E23" i="67"/>
  <c r="E13" i="67"/>
  <c r="AQ23" i="67"/>
  <c r="V4" i="67" s="1"/>
  <c r="AF102" i="131" s="1"/>
  <c r="M23" i="67"/>
  <c r="M13" i="67"/>
  <c r="AQ13" i="67"/>
  <c r="V4" i="68"/>
  <c r="AF103" i="131" s="1"/>
  <c r="N23" i="68"/>
  <c r="U4" i="68"/>
  <c r="AC103" i="131" s="1"/>
  <c r="N13" i="68"/>
  <c r="X23" i="69"/>
  <c r="I23" i="69"/>
  <c r="I13" i="69"/>
  <c r="X13" i="69"/>
  <c r="E23" i="70"/>
  <c r="E13" i="70"/>
  <c r="M23" i="70"/>
  <c r="AQ23" i="70"/>
  <c r="AQ13" i="70"/>
  <c r="U4" i="70" s="1"/>
  <c r="AC105" i="131" s="1"/>
  <c r="M13" i="70"/>
  <c r="I23" i="98"/>
  <c r="X23" i="98"/>
  <c r="I13" i="98"/>
  <c r="X13" i="98"/>
  <c r="E23" i="99"/>
  <c r="E13" i="99"/>
  <c r="AQ23" i="99"/>
  <c r="M23" i="99"/>
  <c r="AQ13" i="99"/>
  <c r="U4" i="99" s="1"/>
  <c r="AC141" i="131" s="1"/>
  <c r="M13" i="99"/>
  <c r="X23" i="100"/>
  <c r="I23" i="100"/>
  <c r="X13" i="100"/>
  <c r="C23" i="101"/>
  <c r="C13" i="101"/>
  <c r="K23" i="101"/>
  <c r="F23" i="101"/>
  <c r="F13" i="101"/>
  <c r="K13" i="101"/>
  <c r="D23" i="102"/>
  <c r="D13" i="102"/>
  <c r="L23" i="102"/>
  <c r="L13" i="102"/>
  <c r="G23" i="103"/>
  <c r="G13" i="103"/>
  <c r="C23" i="104"/>
  <c r="C13" i="104"/>
  <c r="F23" i="104"/>
  <c r="K23" i="104"/>
  <c r="K13" i="104"/>
  <c r="F13" i="104"/>
  <c r="N23" i="105"/>
  <c r="V4" i="105"/>
  <c r="AF148" i="131" s="1"/>
  <c r="U4" i="105"/>
  <c r="AC148" i="131" s="1"/>
  <c r="N13" i="105"/>
  <c r="E23" i="109"/>
  <c r="E13" i="109"/>
  <c r="AQ23" i="109"/>
  <c r="M23" i="109"/>
  <c r="AQ13" i="109"/>
  <c r="U4" i="109" s="1"/>
  <c r="AC128" i="131" s="1"/>
  <c r="M13" i="109"/>
  <c r="H23" i="110"/>
  <c r="H13" i="110"/>
  <c r="J23" i="111"/>
  <c r="Y23" i="111"/>
  <c r="J13" i="111"/>
  <c r="Y13" i="111"/>
  <c r="J23" i="112"/>
  <c r="Y23" i="112"/>
  <c r="J13" i="112"/>
  <c r="Y13" i="112"/>
  <c r="E23" i="113"/>
  <c r="E13" i="113"/>
  <c r="AQ23" i="113"/>
  <c r="M23" i="113"/>
  <c r="AQ13" i="113"/>
  <c r="M13" i="113"/>
  <c r="H23" i="114"/>
  <c r="H13" i="114"/>
  <c r="BF21" i="115"/>
  <c r="BE21" i="115" s="1"/>
  <c r="BD21" i="115" s="1"/>
  <c r="J23" i="115"/>
  <c r="Y23" i="115"/>
  <c r="Y13" i="115"/>
  <c r="J13" i="115"/>
  <c r="C23" i="116"/>
  <c r="C13" i="116"/>
  <c r="K23" i="116"/>
  <c r="F23" i="116"/>
  <c r="F13" i="116"/>
  <c r="K13" i="116"/>
  <c r="V4" i="117"/>
  <c r="AF137" i="131" s="1"/>
  <c r="N23" i="117"/>
  <c r="U4" i="117"/>
  <c r="AC137" i="131" s="1"/>
  <c r="H23" i="118"/>
  <c r="H13" i="118"/>
  <c r="J23" i="119"/>
  <c r="Y23" i="119"/>
  <c r="J13" i="119"/>
  <c r="Y13" i="119"/>
  <c r="E23" i="120"/>
  <c r="E13" i="120"/>
  <c r="M23" i="120"/>
  <c r="AQ23" i="120"/>
  <c r="V4" i="120" s="1"/>
  <c r="AF116" i="131" s="1"/>
  <c r="AQ13" i="120"/>
  <c r="M13" i="120"/>
  <c r="H23" i="121"/>
  <c r="H13" i="121"/>
  <c r="BF21" i="122"/>
  <c r="BE21" i="122" s="1"/>
  <c r="BD21" i="122" s="1"/>
  <c r="C23" i="122"/>
  <c r="C13" i="122"/>
  <c r="F23" i="122"/>
  <c r="K23" i="122"/>
  <c r="F13" i="122"/>
  <c r="K13" i="122"/>
  <c r="N23" i="123"/>
  <c r="U4" i="123"/>
  <c r="AC119" i="131" s="1"/>
  <c r="N13" i="123"/>
  <c r="H23" i="124"/>
  <c r="H13" i="124"/>
  <c r="J23" i="125"/>
  <c r="Y23" i="125"/>
  <c r="J13" i="125"/>
  <c r="Y13" i="125"/>
  <c r="E23" i="126"/>
  <c r="E13" i="126"/>
  <c r="AQ23" i="126"/>
  <c r="V4" i="126" s="1"/>
  <c r="AF122" i="131" s="1"/>
  <c r="M23" i="126"/>
  <c r="M13" i="126"/>
  <c r="AQ13" i="126"/>
  <c r="L13" i="128"/>
  <c r="J13" i="99"/>
  <c r="G13" i="111"/>
  <c r="L13" i="120"/>
  <c r="J23" i="57"/>
  <c r="Y23" i="57"/>
  <c r="J13" i="57"/>
  <c r="Y13" i="57"/>
  <c r="E23" i="59"/>
  <c r="E13" i="59"/>
  <c r="L23" i="116"/>
  <c r="L13" i="116"/>
  <c r="X23" i="118"/>
  <c r="I23" i="118"/>
  <c r="I13" i="118"/>
  <c r="X13" i="118"/>
  <c r="K23" i="119"/>
  <c r="F23" i="119"/>
  <c r="K13" i="119"/>
  <c r="F13" i="119"/>
  <c r="N23" i="120"/>
  <c r="U4" i="120"/>
  <c r="AC116" i="131" s="1"/>
  <c r="N13" i="120"/>
  <c r="X23" i="121"/>
  <c r="I23" i="121"/>
  <c r="I13" i="121"/>
  <c r="X13" i="121"/>
  <c r="D23" i="122"/>
  <c r="D13" i="122"/>
  <c r="L23" i="122"/>
  <c r="L13" i="122"/>
  <c r="G23" i="123"/>
  <c r="G13" i="123"/>
  <c r="I23" i="124"/>
  <c r="X23" i="124"/>
  <c r="X13" i="124"/>
  <c r="I13" i="124"/>
  <c r="C23" i="125"/>
  <c r="C13" i="125"/>
  <c r="K23" i="125"/>
  <c r="F23" i="125"/>
  <c r="F13" i="125"/>
  <c r="K13" i="125"/>
  <c r="C23" i="56"/>
  <c r="C13" i="56"/>
  <c r="C23" i="62"/>
  <c r="C13" i="62"/>
  <c r="E23" i="64"/>
  <c r="E13" i="64"/>
  <c r="H23" i="65"/>
  <c r="H13" i="65"/>
  <c r="K23" i="67"/>
  <c r="F23" i="67"/>
  <c r="K13" i="67"/>
  <c r="F13" i="67"/>
  <c r="D23" i="68"/>
  <c r="D13" i="68"/>
  <c r="X23" i="101"/>
  <c r="I23" i="101"/>
  <c r="X13" i="101"/>
  <c r="I13" i="101"/>
  <c r="E23" i="103"/>
  <c r="E13" i="103"/>
  <c r="X23" i="104"/>
  <c r="I23" i="104"/>
  <c r="I13" i="104"/>
  <c r="X13" i="104"/>
  <c r="C23" i="109"/>
  <c r="C13" i="109"/>
  <c r="C23" i="113"/>
  <c r="C13" i="113"/>
  <c r="F23" i="113"/>
  <c r="K23" i="113"/>
  <c r="K13" i="113"/>
  <c r="F13" i="113"/>
  <c r="N23" i="114"/>
  <c r="V4" i="114"/>
  <c r="AF134" i="131" s="1"/>
  <c r="U4" i="114"/>
  <c r="AC134" i="131" s="1"/>
  <c r="N13" i="114"/>
  <c r="I23" i="116"/>
  <c r="X23" i="116"/>
  <c r="X13" i="116"/>
  <c r="I13" i="116"/>
  <c r="N23" i="118"/>
  <c r="U4" i="118"/>
  <c r="AC138" i="131" s="1"/>
  <c r="N13" i="118"/>
  <c r="H23" i="119"/>
  <c r="H13" i="119"/>
  <c r="V4" i="121"/>
  <c r="AF117" i="131" s="1"/>
  <c r="N23" i="121"/>
  <c r="U4" i="121"/>
  <c r="AC117" i="131" s="1"/>
  <c r="N13" i="121"/>
  <c r="V4" i="56"/>
  <c r="AF113" i="131" s="1"/>
  <c r="N23" i="56"/>
  <c r="U4" i="56"/>
  <c r="AC113" i="131" s="1"/>
  <c r="N13" i="56"/>
  <c r="D23" i="58"/>
  <c r="D13" i="58"/>
  <c r="AQ23" i="59"/>
  <c r="M23" i="59"/>
  <c r="AQ13" i="59"/>
  <c r="M13" i="59"/>
  <c r="C23" i="65"/>
  <c r="C13" i="65"/>
  <c r="L23" i="66"/>
  <c r="L13" i="66"/>
  <c r="N23" i="67"/>
  <c r="U4" i="67"/>
  <c r="AC102" i="131" s="1"/>
  <c r="N13" i="67"/>
  <c r="J23" i="98"/>
  <c r="Y23" i="98"/>
  <c r="J13" i="98"/>
  <c r="Y13" i="98"/>
  <c r="D23" i="101"/>
  <c r="D13" i="101"/>
  <c r="V4" i="113"/>
  <c r="AF133" i="131" s="1"/>
  <c r="N23" i="113"/>
  <c r="U4" i="113"/>
  <c r="AC133" i="131" s="1"/>
  <c r="N13" i="113"/>
  <c r="K23" i="115"/>
  <c r="F23" i="115"/>
  <c r="F13" i="115"/>
  <c r="K13" i="115"/>
  <c r="C23" i="119"/>
  <c r="C13" i="119"/>
  <c r="C23" i="55"/>
  <c r="C13" i="55"/>
  <c r="F23" i="55"/>
  <c r="K23" i="55"/>
  <c r="F13" i="55"/>
  <c r="K13" i="55"/>
  <c r="G23" i="56"/>
  <c r="G13" i="56"/>
  <c r="C23" i="57"/>
  <c r="C13" i="57"/>
  <c r="K23" i="57"/>
  <c r="F23" i="57"/>
  <c r="K13" i="57"/>
  <c r="F13" i="57"/>
  <c r="E23" i="58"/>
  <c r="E13" i="58"/>
  <c r="AQ23" i="58"/>
  <c r="V4" i="58" s="1"/>
  <c r="AF112" i="131" s="1"/>
  <c r="M23" i="58"/>
  <c r="AQ13" i="58"/>
  <c r="U4" i="58" s="1"/>
  <c r="AC112" i="131" s="1"/>
  <c r="M13" i="58"/>
  <c r="V4" i="59"/>
  <c r="AF106" i="131" s="1"/>
  <c r="N23" i="59"/>
  <c r="U4" i="59"/>
  <c r="AC106" i="131" s="1"/>
  <c r="N13" i="59"/>
  <c r="G23" i="60"/>
  <c r="G13" i="60"/>
  <c r="C23" i="61"/>
  <c r="C13" i="61"/>
  <c r="F23" i="61"/>
  <c r="K23" i="61"/>
  <c r="F13" i="61"/>
  <c r="K13" i="61"/>
  <c r="G23" i="62"/>
  <c r="G13" i="62"/>
  <c r="I23" i="64"/>
  <c r="X23" i="64"/>
  <c r="X13" i="64"/>
  <c r="I13" i="64"/>
  <c r="BH21" i="65"/>
  <c r="BI21" i="65" s="1"/>
  <c r="BJ21" i="65" s="1"/>
  <c r="D23" i="65"/>
  <c r="D13" i="65"/>
  <c r="L23" i="65"/>
  <c r="L13" i="65"/>
  <c r="E23" i="66"/>
  <c r="E13" i="66"/>
  <c r="M23" i="66"/>
  <c r="AQ23" i="66"/>
  <c r="M13" i="66"/>
  <c r="AQ13" i="66"/>
  <c r="G23" i="67"/>
  <c r="H23" i="68"/>
  <c r="H13" i="68"/>
  <c r="BF21" i="69"/>
  <c r="BE21" i="69" s="1"/>
  <c r="BD21" i="69" s="1"/>
  <c r="C23" i="69"/>
  <c r="C13" i="69"/>
  <c r="F23" i="69"/>
  <c r="K23" i="69"/>
  <c r="K13" i="69"/>
  <c r="F13" i="69"/>
  <c r="G23" i="70"/>
  <c r="G13" i="70"/>
  <c r="C23" i="98"/>
  <c r="K23" i="98"/>
  <c r="F23" i="98"/>
  <c r="F13" i="98"/>
  <c r="G23" i="99"/>
  <c r="G13" i="99"/>
  <c r="C23" i="100"/>
  <c r="C13" i="100"/>
  <c r="F23" i="100"/>
  <c r="K23" i="100"/>
  <c r="F13" i="100"/>
  <c r="K13" i="100"/>
  <c r="E23" i="101"/>
  <c r="E13" i="101"/>
  <c r="M23" i="101"/>
  <c r="AQ23" i="101"/>
  <c r="AQ13" i="101"/>
  <c r="U4" i="101" s="1"/>
  <c r="AC143" i="131" s="1"/>
  <c r="M13" i="101"/>
  <c r="V4" i="102"/>
  <c r="AF145" i="131" s="1"/>
  <c r="N23" i="102"/>
  <c r="N13" i="102"/>
  <c r="U4" i="102"/>
  <c r="AC145" i="131" s="1"/>
  <c r="I23" i="103"/>
  <c r="X23" i="103"/>
  <c r="I13" i="103"/>
  <c r="E23" i="104"/>
  <c r="AQ23" i="104"/>
  <c r="M23" i="104"/>
  <c r="AQ13" i="104"/>
  <c r="H23" i="105"/>
  <c r="H13" i="105"/>
  <c r="G23" i="109"/>
  <c r="G13" i="109"/>
  <c r="J23" i="110"/>
  <c r="Y23" i="110"/>
  <c r="Y13" i="110"/>
  <c r="J13" i="110"/>
  <c r="D23" i="111"/>
  <c r="D13" i="111"/>
  <c r="L23" i="111"/>
  <c r="L13" i="111"/>
  <c r="D23" i="112"/>
  <c r="D13" i="112"/>
  <c r="L23" i="112"/>
  <c r="L13" i="112"/>
  <c r="G23" i="113"/>
  <c r="G13" i="113"/>
  <c r="Y23" i="114"/>
  <c r="J23" i="114"/>
  <c r="Y13" i="114"/>
  <c r="J13" i="114"/>
  <c r="D23" i="115"/>
  <c r="D13" i="115"/>
  <c r="L23" i="115"/>
  <c r="L13" i="115"/>
  <c r="E23" i="116"/>
  <c r="E13" i="116"/>
  <c r="AQ23" i="116"/>
  <c r="V4" i="116" s="1"/>
  <c r="AF136" i="131" s="1"/>
  <c r="M23" i="116"/>
  <c r="M13" i="116"/>
  <c r="H23" i="117"/>
  <c r="H13" i="117"/>
  <c r="Y23" i="118"/>
  <c r="J23" i="118"/>
  <c r="J13" i="118"/>
  <c r="Y13" i="118"/>
  <c r="D23" i="119"/>
  <c r="L23" i="119"/>
  <c r="G23" i="120"/>
  <c r="G13" i="120"/>
  <c r="Y23" i="121"/>
  <c r="J23" i="121"/>
  <c r="J13" i="121"/>
  <c r="Y13" i="121"/>
  <c r="E23" i="122"/>
  <c r="E13" i="122"/>
  <c r="AQ23" i="122"/>
  <c r="M23" i="122"/>
  <c r="AQ13" i="122"/>
  <c r="U4" i="122" s="1"/>
  <c r="AC118" i="131" s="1"/>
  <c r="M13" i="122"/>
  <c r="H23" i="123"/>
  <c r="H13" i="123"/>
  <c r="J23" i="124"/>
  <c r="Y23" i="124"/>
  <c r="Y13" i="124"/>
  <c r="J13" i="124"/>
  <c r="D23" i="125"/>
  <c r="D13" i="125"/>
  <c r="L23" i="125"/>
  <c r="L13" i="125"/>
  <c r="G23" i="126"/>
  <c r="G13" i="126"/>
  <c r="D13" i="105"/>
  <c r="L13" i="119"/>
  <c r="Y13" i="116"/>
  <c r="X23" i="66"/>
  <c r="I23" i="66"/>
  <c r="X13" i="66"/>
  <c r="I13" i="66"/>
  <c r="C23" i="70"/>
  <c r="C13" i="70"/>
  <c r="G23" i="98"/>
  <c r="G13" i="98"/>
  <c r="G23" i="100"/>
  <c r="G13" i="100"/>
  <c r="L23" i="105"/>
  <c r="L23" i="117"/>
  <c r="L13" i="117"/>
  <c r="N23" i="62"/>
  <c r="N13" i="62"/>
  <c r="U4" i="62"/>
  <c r="AC109" i="131" s="1"/>
  <c r="H23" i="64"/>
  <c r="H13" i="64"/>
  <c r="D23" i="66"/>
  <c r="D13" i="66"/>
  <c r="Y23" i="69"/>
  <c r="J23" i="69"/>
  <c r="J13" i="69"/>
  <c r="Y13" i="69"/>
  <c r="L23" i="101"/>
  <c r="L13" i="101"/>
  <c r="AQ23" i="102"/>
  <c r="M23" i="102"/>
  <c r="M13" i="102"/>
  <c r="H23" i="103"/>
  <c r="H13" i="103"/>
  <c r="D23" i="104"/>
  <c r="D13" i="104"/>
  <c r="G23" i="105"/>
  <c r="G13" i="105"/>
  <c r="K23" i="111"/>
  <c r="F23" i="111"/>
  <c r="F13" i="111"/>
  <c r="K13" i="111"/>
  <c r="C23" i="112"/>
  <c r="C13" i="112"/>
  <c r="K23" i="112"/>
  <c r="F23" i="112"/>
  <c r="K13" i="112"/>
  <c r="F13" i="112"/>
  <c r="D23" i="116"/>
  <c r="D13" i="116"/>
  <c r="D23" i="55"/>
  <c r="D13" i="55"/>
  <c r="L23" i="55"/>
  <c r="L13" i="55"/>
  <c r="H23" i="56"/>
  <c r="H13" i="56"/>
  <c r="D23" i="57"/>
  <c r="D13" i="57"/>
  <c r="L23" i="57"/>
  <c r="L13" i="57"/>
  <c r="N23" i="58"/>
  <c r="N13" i="58"/>
  <c r="G23" i="59"/>
  <c r="G13" i="59"/>
  <c r="H23" i="60"/>
  <c r="H13" i="60"/>
  <c r="D23" i="61"/>
  <c r="D13" i="61"/>
  <c r="L23" i="61"/>
  <c r="L13" i="61"/>
  <c r="H23" i="62"/>
  <c r="H13" i="62"/>
  <c r="J23" i="64"/>
  <c r="Y23" i="64"/>
  <c r="Y13" i="64"/>
  <c r="J13" i="64"/>
  <c r="E23" i="65"/>
  <c r="E13" i="65"/>
  <c r="AQ23" i="65"/>
  <c r="M23" i="65"/>
  <c r="AQ13" i="65"/>
  <c r="M13" i="65"/>
  <c r="N23" i="66"/>
  <c r="V4" i="66"/>
  <c r="AF101" i="131" s="1"/>
  <c r="N13" i="66"/>
  <c r="U4" i="66"/>
  <c r="AC101" i="131" s="1"/>
  <c r="H23" i="67"/>
  <c r="H13" i="67"/>
  <c r="I23" i="68"/>
  <c r="X23" i="68"/>
  <c r="I13" i="68"/>
  <c r="X13" i="68"/>
  <c r="D23" i="69"/>
  <c r="D13" i="69"/>
  <c r="L23" i="69"/>
  <c r="L13" i="69"/>
  <c r="H23" i="70"/>
  <c r="H13" i="70"/>
  <c r="D23" i="98"/>
  <c r="D13" i="98"/>
  <c r="L23" i="98"/>
  <c r="L13" i="98"/>
  <c r="H23" i="99"/>
  <c r="H13" i="99"/>
  <c r="D23" i="100"/>
  <c r="D13" i="100"/>
  <c r="L23" i="100"/>
  <c r="L13" i="100"/>
  <c r="N23" i="101"/>
  <c r="V4" i="101"/>
  <c r="AF143" i="131" s="1"/>
  <c r="N13" i="101"/>
  <c r="G23" i="102"/>
  <c r="J23" i="103"/>
  <c r="Y23" i="103"/>
  <c r="J13" i="103"/>
  <c r="Y13" i="103"/>
  <c r="V4" i="104"/>
  <c r="AF147" i="131" s="1"/>
  <c r="N23" i="104"/>
  <c r="U4" i="104"/>
  <c r="AC147" i="131" s="1"/>
  <c r="N13" i="104"/>
  <c r="X23" i="105"/>
  <c r="I23" i="105"/>
  <c r="I13" i="105"/>
  <c r="X13" i="105"/>
  <c r="H23" i="109"/>
  <c r="H13" i="109"/>
  <c r="C23" i="110"/>
  <c r="C13" i="110"/>
  <c r="F23" i="110"/>
  <c r="K23" i="110"/>
  <c r="F13" i="110"/>
  <c r="K13" i="110"/>
  <c r="E23" i="111"/>
  <c r="E13" i="111"/>
  <c r="M23" i="111"/>
  <c r="AQ23" i="111"/>
  <c r="M13" i="111"/>
  <c r="AQ13" i="111"/>
  <c r="E23" i="112"/>
  <c r="E13" i="112"/>
  <c r="AQ23" i="112"/>
  <c r="M23" i="112"/>
  <c r="M13" i="112"/>
  <c r="AQ13" i="112"/>
  <c r="H23" i="113"/>
  <c r="H13" i="113"/>
  <c r="C23" i="114"/>
  <c r="C13" i="114"/>
  <c r="F23" i="114"/>
  <c r="K23" i="114"/>
  <c r="F13" i="114"/>
  <c r="K13" i="114"/>
  <c r="E23" i="115"/>
  <c r="E13" i="115"/>
  <c r="M23" i="115"/>
  <c r="AQ23" i="115"/>
  <c r="V4" i="115" s="1"/>
  <c r="AF135" i="131" s="1"/>
  <c r="AQ13" i="115"/>
  <c r="U4" i="115" s="1"/>
  <c r="AC135" i="131" s="1"/>
  <c r="M13" i="115"/>
  <c r="N23" i="116"/>
  <c r="N13" i="116"/>
  <c r="I23" i="117"/>
  <c r="X23" i="117"/>
  <c r="I13" i="117"/>
  <c r="BF21" i="118"/>
  <c r="BE21" i="118" s="1"/>
  <c r="BD21" i="118" s="1"/>
  <c r="C23" i="118"/>
  <c r="C13" i="118"/>
  <c r="F23" i="118"/>
  <c r="K23" i="118"/>
  <c r="K13" i="118"/>
  <c r="F13" i="118"/>
  <c r="E23" i="119"/>
  <c r="E13" i="119"/>
  <c r="M23" i="119"/>
  <c r="AQ23" i="119"/>
  <c r="AQ13" i="119"/>
  <c r="M13" i="119"/>
  <c r="H23" i="120"/>
  <c r="H13" i="120"/>
  <c r="C23" i="121"/>
  <c r="C13" i="121"/>
  <c r="K23" i="121"/>
  <c r="F23" i="121"/>
  <c r="F13" i="121"/>
  <c r="K13" i="121"/>
  <c r="V4" i="122"/>
  <c r="AF118" i="131" s="1"/>
  <c r="N23" i="122"/>
  <c r="N13" i="122"/>
  <c r="X23" i="123"/>
  <c r="I23" i="123"/>
  <c r="X13" i="123"/>
  <c r="I13" i="123"/>
  <c r="C23" i="124"/>
  <c r="C13" i="124"/>
  <c r="K23" i="124"/>
  <c r="F23" i="124"/>
  <c r="F13" i="124"/>
  <c r="K13" i="124"/>
  <c r="E23" i="125"/>
  <c r="E13" i="125"/>
  <c r="AQ23" i="125"/>
  <c r="M23" i="125"/>
  <c r="M13" i="125"/>
  <c r="AQ13" i="125"/>
  <c r="L13" i="105"/>
  <c r="Y13" i="102"/>
  <c r="I13" i="100"/>
  <c r="F13" i="117"/>
  <c r="H23" i="115"/>
  <c r="L23" i="58"/>
  <c r="L13" i="58"/>
  <c r="V4" i="60"/>
  <c r="AF107" i="131" s="1"/>
  <c r="N23" i="60"/>
  <c r="N13" i="60"/>
  <c r="Y23" i="61"/>
  <c r="J23" i="61"/>
  <c r="Y13" i="61"/>
  <c r="J13" i="61"/>
  <c r="F23" i="65"/>
  <c r="K23" i="65"/>
  <c r="F13" i="65"/>
  <c r="K13" i="65"/>
  <c r="G23" i="68"/>
  <c r="G13" i="68"/>
  <c r="L23" i="104"/>
  <c r="L13" i="104"/>
  <c r="V4" i="109"/>
  <c r="AF128" i="131" s="1"/>
  <c r="N23" i="109"/>
  <c r="N13" i="109"/>
  <c r="X23" i="110"/>
  <c r="I23" i="110"/>
  <c r="X13" i="110"/>
  <c r="I13" i="110"/>
  <c r="C23" i="111"/>
  <c r="C13" i="111"/>
  <c r="X23" i="114"/>
  <c r="I23" i="114"/>
  <c r="X13" i="114"/>
  <c r="C23" i="115"/>
  <c r="C13" i="115"/>
  <c r="E23" i="55"/>
  <c r="E13" i="55"/>
  <c r="AQ23" i="55"/>
  <c r="M23" i="55"/>
  <c r="AQ13" i="55"/>
  <c r="U4" i="55" s="1"/>
  <c r="AC115" i="131" s="1"/>
  <c r="M13" i="55"/>
  <c r="I23" i="56"/>
  <c r="X23" i="56"/>
  <c r="I13" i="56"/>
  <c r="X13" i="56"/>
  <c r="E23" i="57"/>
  <c r="E13" i="57"/>
  <c r="AQ23" i="57"/>
  <c r="V4" i="57" s="1"/>
  <c r="AF111" i="131" s="1"/>
  <c r="M23" i="57"/>
  <c r="M13" i="57"/>
  <c r="AQ13" i="57"/>
  <c r="U4" i="57" s="1"/>
  <c r="AC111" i="131" s="1"/>
  <c r="G23" i="58"/>
  <c r="G13" i="58"/>
  <c r="H23" i="59"/>
  <c r="H13" i="59"/>
  <c r="I23" i="60"/>
  <c r="X23" i="60"/>
  <c r="X13" i="60"/>
  <c r="I13" i="60"/>
  <c r="E23" i="61"/>
  <c r="E13" i="61"/>
  <c r="AQ23" i="61"/>
  <c r="V4" i="61" s="1"/>
  <c r="AF108" i="131" s="1"/>
  <c r="M23" i="61"/>
  <c r="AQ13" i="61"/>
  <c r="M13" i="61"/>
  <c r="X23" i="62"/>
  <c r="I23" i="62"/>
  <c r="X13" i="62"/>
  <c r="I13" i="62"/>
  <c r="C23" i="64"/>
  <c r="C13" i="64"/>
  <c r="F23" i="64"/>
  <c r="K23" i="64"/>
  <c r="F13" i="64"/>
  <c r="K13" i="64"/>
  <c r="V4" i="65"/>
  <c r="AF100" i="131" s="1"/>
  <c r="N23" i="65"/>
  <c r="N13" i="65"/>
  <c r="U4" i="65"/>
  <c r="AC100" i="131" s="1"/>
  <c r="G23" i="66"/>
  <c r="G13" i="66"/>
  <c r="I23" i="67"/>
  <c r="X23" i="67"/>
  <c r="I13" i="67"/>
  <c r="X13" i="67"/>
  <c r="J23" i="68"/>
  <c r="Y23" i="68"/>
  <c r="J13" i="68"/>
  <c r="Y13" i="68"/>
  <c r="E23" i="69"/>
  <c r="E13" i="69"/>
  <c r="AQ23" i="69"/>
  <c r="V4" i="69" s="1"/>
  <c r="AF104" i="131" s="1"/>
  <c r="M23" i="69"/>
  <c r="AQ13" i="69"/>
  <c r="U4" i="69" s="1"/>
  <c r="AC104" i="131" s="1"/>
  <c r="M13" i="69"/>
  <c r="X23" i="70"/>
  <c r="I23" i="70"/>
  <c r="I13" i="70"/>
  <c r="X13" i="70"/>
  <c r="E23" i="98"/>
  <c r="E13" i="98"/>
  <c r="AQ23" i="98"/>
  <c r="V4" i="98" s="1"/>
  <c r="AF140" i="131" s="1"/>
  <c r="M23" i="98"/>
  <c r="AQ13" i="98"/>
  <c r="U4" i="98" s="1"/>
  <c r="AC140" i="131" s="1"/>
  <c r="M13" i="98"/>
  <c r="I23" i="99"/>
  <c r="X23" i="99"/>
  <c r="I13" i="99"/>
  <c r="X13" i="99"/>
  <c r="E23" i="100"/>
  <c r="E13" i="100"/>
  <c r="AQ23" i="100"/>
  <c r="V4" i="100" s="1"/>
  <c r="AF142" i="131" s="1"/>
  <c r="M23" i="100"/>
  <c r="AQ13" i="100"/>
  <c r="U4" i="100" s="1"/>
  <c r="AC142" i="131" s="1"/>
  <c r="M13" i="100"/>
  <c r="G23" i="101"/>
  <c r="G13" i="101"/>
  <c r="H23" i="102"/>
  <c r="H13" i="102"/>
  <c r="C23" i="103"/>
  <c r="C13" i="103"/>
  <c r="F23" i="103"/>
  <c r="K23" i="103"/>
  <c r="K13" i="103"/>
  <c r="G23" i="104"/>
  <c r="G13" i="104"/>
  <c r="J23" i="105"/>
  <c r="Y23" i="105"/>
  <c r="J13" i="105"/>
  <c r="Y13" i="105"/>
  <c r="X23" i="109"/>
  <c r="I23" i="109"/>
  <c r="X13" i="109"/>
  <c r="I13" i="109"/>
  <c r="D23" i="110"/>
  <c r="D13" i="110"/>
  <c r="L23" i="110"/>
  <c r="L13" i="110"/>
  <c r="N23" i="111"/>
  <c r="V4" i="111"/>
  <c r="AF130" i="131" s="1"/>
  <c r="N13" i="111"/>
  <c r="U4" i="111"/>
  <c r="AC130" i="131" s="1"/>
  <c r="N23" i="112"/>
  <c r="V4" i="112"/>
  <c r="AF132" i="131" s="1"/>
  <c r="U4" i="112"/>
  <c r="AC132" i="131" s="1"/>
  <c r="N13" i="112"/>
  <c r="I23" i="113"/>
  <c r="X23" i="113"/>
  <c r="X13" i="113"/>
  <c r="I13" i="113"/>
  <c r="D23" i="114"/>
  <c r="D13" i="114"/>
  <c r="L23" i="114"/>
  <c r="L13" i="114"/>
  <c r="N23" i="115"/>
  <c r="N13" i="115"/>
  <c r="G23" i="116"/>
  <c r="Y23" i="117"/>
  <c r="J23" i="117"/>
  <c r="J13" i="117"/>
  <c r="Y13" i="117"/>
  <c r="D23" i="118"/>
  <c r="D13" i="118"/>
  <c r="L23" i="118"/>
  <c r="L13" i="118"/>
  <c r="N23" i="119"/>
  <c r="V4" i="119"/>
  <c r="AF139" i="131" s="1"/>
  <c r="U4" i="119"/>
  <c r="AC139" i="131" s="1"/>
  <c r="N13" i="119"/>
  <c r="I23" i="120"/>
  <c r="X23" i="120"/>
  <c r="X13" i="120"/>
  <c r="I13" i="120"/>
  <c r="D23" i="121"/>
  <c r="D13" i="121"/>
  <c r="L23" i="121"/>
  <c r="L13" i="121"/>
  <c r="G23" i="122"/>
  <c r="G13" i="122"/>
  <c r="Y23" i="123"/>
  <c r="J23" i="123"/>
  <c r="Y13" i="123"/>
  <c r="J13" i="123"/>
  <c r="D23" i="124"/>
  <c r="D13" i="124"/>
  <c r="L23" i="124"/>
  <c r="L13" i="124"/>
  <c r="V4" i="125"/>
  <c r="AF121" i="131" s="1"/>
  <c r="N23" i="125"/>
  <c r="N13" i="125"/>
  <c r="U4" i="125"/>
  <c r="AC121" i="131" s="1"/>
  <c r="I23" i="126"/>
  <c r="X23" i="126"/>
  <c r="I13" i="126"/>
  <c r="X13" i="126"/>
  <c r="G23" i="130"/>
  <c r="G13" i="130"/>
  <c r="F13" i="103"/>
  <c r="C13" i="98"/>
  <c r="N13" i="117"/>
  <c r="AQ13" i="116"/>
  <c r="U4" i="116" s="1"/>
  <c r="AC136" i="131" s="1"/>
  <c r="N23" i="126"/>
  <c r="U4" i="126"/>
  <c r="AC122" i="131" s="1"/>
  <c r="X23" i="127"/>
  <c r="I23" i="127"/>
  <c r="I13" i="127"/>
  <c r="X13" i="127"/>
  <c r="BF21" i="128"/>
  <c r="BE21" i="128" s="1"/>
  <c r="BD21" i="128" s="1"/>
  <c r="C23" i="128"/>
  <c r="C13" i="128"/>
  <c r="K23" i="128"/>
  <c r="F23" i="128"/>
  <c r="K13" i="128"/>
  <c r="F13" i="128"/>
  <c r="V4" i="129"/>
  <c r="AF125" i="131" s="1"/>
  <c r="N23" i="129"/>
  <c r="U4" i="129"/>
  <c r="AC125" i="131" s="1"/>
  <c r="N13" i="129"/>
  <c r="H23" i="130"/>
  <c r="H13" i="130"/>
  <c r="Y23" i="127"/>
  <c r="J23" i="127"/>
  <c r="J13" i="127"/>
  <c r="Y13" i="127"/>
  <c r="D23" i="128"/>
  <c r="L23" i="128"/>
  <c r="G23" i="129"/>
  <c r="G13" i="129"/>
  <c r="I23" i="130"/>
  <c r="X23" i="130"/>
  <c r="I13" i="130"/>
  <c r="X13" i="130"/>
  <c r="H23" i="126"/>
  <c r="H13" i="126"/>
  <c r="BF21" i="127"/>
  <c r="BE21" i="127" s="1"/>
  <c r="BD21" i="127" s="1"/>
  <c r="C23" i="127"/>
  <c r="C13" i="127"/>
  <c r="F23" i="127"/>
  <c r="K23" i="127"/>
  <c r="K13" i="127"/>
  <c r="F13" i="127"/>
  <c r="E23" i="128"/>
  <c r="E13" i="128"/>
  <c r="M23" i="128"/>
  <c r="AQ23" i="128"/>
  <c r="V4" i="128" s="1"/>
  <c r="AF124" i="131" s="1"/>
  <c r="AQ13" i="128"/>
  <c r="M13" i="128"/>
  <c r="H23" i="129"/>
  <c r="H13" i="129"/>
  <c r="J23" i="130"/>
  <c r="Y23" i="130"/>
  <c r="Y13" i="130"/>
  <c r="N13" i="126"/>
  <c r="D23" i="127"/>
  <c r="D13" i="127"/>
  <c r="L23" i="127"/>
  <c r="L13" i="127"/>
  <c r="N23" i="128"/>
  <c r="U4" i="128"/>
  <c r="AC124" i="131" s="1"/>
  <c r="N13" i="128"/>
  <c r="I23" i="129"/>
  <c r="X23" i="129"/>
  <c r="I13" i="129"/>
  <c r="X13" i="129"/>
  <c r="C23" i="130"/>
  <c r="C13" i="130"/>
  <c r="K23" i="130"/>
  <c r="F23" i="130"/>
  <c r="F13" i="130"/>
  <c r="K13" i="130"/>
  <c r="K13" i="129"/>
  <c r="J23" i="126"/>
  <c r="Y23" i="126"/>
  <c r="J13" i="126"/>
  <c r="Y13" i="126"/>
  <c r="E23" i="127"/>
  <c r="AQ23" i="127"/>
  <c r="M23" i="127"/>
  <c r="AQ13" i="127"/>
  <c r="G23" i="128"/>
  <c r="G13" i="128"/>
  <c r="J23" i="129"/>
  <c r="Y23" i="129"/>
  <c r="J13" i="129"/>
  <c r="Y13" i="129"/>
  <c r="D23" i="130"/>
  <c r="D13" i="130"/>
  <c r="L23" i="130"/>
  <c r="L13" i="130"/>
  <c r="E13" i="127"/>
  <c r="C23" i="126"/>
  <c r="C13" i="126"/>
  <c r="F23" i="126"/>
  <c r="K23" i="126"/>
  <c r="K13" i="126"/>
  <c r="V4" i="127"/>
  <c r="AF123" i="131" s="1"/>
  <c r="N23" i="127"/>
  <c r="U4" i="127"/>
  <c r="AC123" i="131" s="1"/>
  <c r="N13" i="127"/>
  <c r="H23" i="128"/>
  <c r="H13" i="128"/>
  <c r="BF21" i="129"/>
  <c r="BE21" i="129" s="1"/>
  <c r="BD21" i="129" s="1"/>
  <c r="C23" i="129"/>
  <c r="K23" i="129"/>
  <c r="F23" i="129"/>
  <c r="F13" i="129"/>
  <c r="E23" i="130"/>
  <c r="E13" i="130"/>
  <c r="AQ23" i="130"/>
  <c r="V4" i="130" s="1"/>
  <c r="AF126" i="131" s="1"/>
  <c r="M23" i="130"/>
  <c r="AQ13" i="130"/>
  <c r="M13" i="130"/>
  <c r="M13" i="127"/>
  <c r="D23" i="129"/>
  <c r="D13" i="129"/>
  <c r="L23" i="129"/>
  <c r="L13" i="129"/>
  <c r="N23" i="130"/>
  <c r="U4" i="130"/>
  <c r="AC126" i="131" s="1"/>
  <c r="N13" i="130"/>
  <c r="J13" i="130"/>
  <c r="BF21" i="126"/>
  <c r="BE21" i="126" s="1"/>
  <c r="BD21" i="126" s="1"/>
  <c r="BH21" i="114"/>
  <c r="BI21" i="114" s="1"/>
  <c r="BJ21" i="114" s="1"/>
  <c r="BF21" i="110"/>
  <c r="BE21" i="110" s="1"/>
  <c r="BD21" i="110" s="1"/>
  <c r="BH21" i="98"/>
  <c r="BI21" i="98" s="1"/>
  <c r="BJ21" i="98" s="1"/>
  <c r="BF21" i="100"/>
  <c r="BE21" i="100" s="1"/>
  <c r="BD21" i="100" s="1"/>
  <c r="BF21" i="99"/>
  <c r="BE21" i="99" s="1"/>
  <c r="BD21" i="99" s="1"/>
  <c r="BF21" i="104"/>
  <c r="BE21" i="104" s="1"/>
  <c r="BD21" i="104" s="1"/>
  <c r="BF21" i="70"/>
  <c r="BE21" i="70" s="1"/>
  <c r="BD21" i="70" s="1"/>
  <c r="BF21" i="64"/>
  <c r="BE21" i="64" s="1"/>
  <c r="BD21" i="64" s="1"/>
  <c r="BF21" i="63"/>
  <c r="BE21" i="63" s="1"/>
  <c r="BD21" i="63" s="1"/>
  <c r="BF21" i="62"/>
  <c r="BE21" i="62" s="1"/>
  <c r="BD21" i="62" s="1"/>
  <c r="BF21" i="61"/>
  <c r="BE21" i="61" s="1"/>
  <c r="BD21" i="61" s="1"/>
  <c r="BF21" i="57"/>
  <c r="BE21" i="57" s="1"/>
  <c r="BD21" i="57" s="1"/>
  <c r="BF21" i="56"/>
  <c r="BE21" i="56" s="1"/>
  <c r="BD21" i="56" s="1"/>
  <c r="BF21" i="55"/>
  <c r="BE21" i="55" s="1"/>
  <c r="BD21" i="55" s="1"/>
  <c r="BG19" i="39"/>
  <c r="R37" i="39"/>
  <c r="R36" i="39"/>
  <c r="P36" i="39"/>
  <c r="AQ23" i="39"/>
  <c r="V4" i="39" s="1"/>
  <c r="AF96" i="131" s="1"/>
  <c r="Y23" i="39"/>
  <c r="X23" i="39"/>
  <c r="N23" i="39"/>
  <c r="M23" i="39"/>
  <c r="L23" i="39"/>
  <c r="K23" i="39"/>
  <c r="J23" i="39"/>
  <c r="I23" i="39"/>
  <c r="H23" i="39"/>
  <c r="G23" i="39"/>
  <c r="F23" i="39"/>
  <c r="E23" i="39"/>
  <c r="D23" i="39"/>
  <c r="C23" i="39"/>
  <c r="BG21" i="39"/>
  <c r="BH21" i="39" s="1"/>
  <c r="BI21" i="39" s="1"/>
  <c r="BJ21" i="39" s="1"/>
  <c r="BJ20" i="39"/>
  <c r="BD20" i="39"/>
  <c r="AQ13" i="39"/>
  <c r="U4" i="39" s="1"/>
  <c r="AC96" i="131" s="1"/>
  <c r="Y13" i="39"/>
  <c r="X13" i="39"/>
  <c r="N13" i="39"/>
  <c r="M13" i="39"/>
  <c r="L13" i="39"/>
  <c r="K13" i="39"/>
  <c r="J13" i="39"/>
  <c r="I13" i="39"/>
  <c r="H13" i="39"/>
  <c r="G13" i="39"/>
  <c r="F13" i="39"/>
  <c r="E13" i="39"/>
  <c r="D13" i="39"/>
  <c r="T3" i="39"/>
  <c r="Y96" i="131" s="1"/>
  <c r="S3" i="39"/>
  <c r="V96" i="131" s="1"/>
  <c r="R3" i="39"/>
  <c r="S96" i="131" s="1"/>
  <c r="Q3" i="39"/>
  <c r="P96" i="131" s="1"/>
  <c r="T2" i="39"/>
  <c r="X96" i="131" s="1"/>
  <c r="S2" i="39"/>
  <c r="U96" i="131" s="1"/>
  <c r="R2" i="39"/>
  <c r="R96" i="131" s="1"/>
  <c r="Q2" i="39"/>
  <c r="O96" i="131" s="1"/>
  <c r="Y13" i="16"/>
  <c r="X13" i="16"/>
  <c r="N13" i="16"/>
  <c r="F13" i="16"/>
  <c r="F13" i="14"/>
  <c r="L13" i="13"/>
  <c r="D13" i="13"/>
  <c r="L13" i="36"/>
  <c r="K13" i="36"/>
  <c r="D13" i="36"/>
  <c r="C13" i="36"/>
  <c r="J13" i="38"/>
  <c r="J13" i="37"/>
  <c r="I13" i="37"/>
  <c r="L23" i="14"/>
  <c r="K23" i="14"/>
  <c r="D23" i="14"/>
  <c r="C23" i="14"/>
  <c r="I23" i="36"/>
  <c r="I23" i="38"/>
  <c r="H23" i="38"/>
  <c r="AQ23" i="37"/>
  <c r="V4" i="37" s="1"/>
  <c r="AF95" i="131" s="1"/>
  <c r="Y23" i="37"/>
  <c r="G23" i="37"/>
  <c r="H26" i="29"/>
  <c r="N26" i="29"/>
  <c r="M26" i="29"/>
  <c r="L26" i="29"/>
  <c r="K26" i="29"/>
  <c r="J26" i="29"/>
  <c r="I26" i="29"/>
  <c r="G26" i="29"/>
  <c r="F26" i="29"/>
  <c r="E26" i="29"/>
  <c r="D26" i="29"/>
  <c r="C26" i="29"/>
  <c r="B26" i="29"/>
  <c r="N25" i="29"/>
  <c r="M25" i="29"/>
  <c r="L25" i="29"/>
  <c r="K25" i="29"/>
  <c r="J25" i="29"/>
  <c r="I25" i="29"/>
  <c r="H25" i="29"/>
  <c r="G25" i="29"/>
  <c r="F25" i="29"/>
  <c r="E25" i="29"/>
  <c r="D25" i="29"/>
  <c r="C25" i="29"/>
  <c r="B25" i="29"/>
  <c r="N24" i="29"/>
  <c r="M24" i="29"/>
  <c r="L24" i="29"/>
  <c r="K24" i="29"/>
  <c r="J24" i="29"/>
  <c r="I24" i="29"/>
  <c r="H24" i="29"/>
  <c r="G24" i="29"/>
  <c r="F24" i="29"/>
  <c r="E24" i="29"/>
  <c r="D24" i="29"/>
  <c r="C24" i="29"/>
  <c r="B24" i="29"/>
  <c r="AC17" i="29"/>
  <c r="AC7" i="29"/>
  <c r="AC6" i="29"/>
  <c r="T3" i="29"/>
  <c r="Y12" i="131" s="1"/>
  <c r="S3" i="29"/>
  <c r="V12" i="131" s="1"/>
  <c r="R3" i="29"/>
  <c r="S12" i="131" s="1"/>
  <c r="Q3" i="29"/>
  <c r="P12" i="131" s="1"/>
  <c r="T2" i="29"/>
  <c r="X12" i="131" s="1"/>
  <c r="S2" i="29"/>
  <c r="U12" i="131" s="1"/>
  <c r="R2" i="29"/>
  <c r="R12" i="131" s="1"/>
  <c r="Q2" i="29"/>
  <c r="O12" i="131" s="1"/>
  <c r="R37" i="38"/>
  <c r="R36" i="38"/>
  <c r="P36" i="38"/>
  <c r="AQ23" i="38"/>
  <c r="V4" i="38" s="1"/>
  <c r="AF94" i="131" s="1"/>
  <c r="Y23" i="38"/>
  <c r="I13" i="38"/>
  <c r="H13" i="38"/>
  <c r="C13" i="38"/>
  <c r="BG21" i="38"/>
  <c r="BH21" i="38" s="1"/>
  <c r="BI21" i="38" s="1"/>
  <c r="BJ21" i="38" s="1"/>
  <c r="BJ20" i="38"/>
  <c r="BD20" i="38"/>
  <c r="BG19" i="38"/>
  <c r="AR17" i="38"/>
  <c r="AC17" i="38"/>
  <c r="AR7" i="38"/>
  <c r="AC7" i="38"/>
  <c r="AC6" i="38"/>
  <c r="T3" i="38"/>
  <c r="Y94" i="131" s="1"/>
  <c r="S3" i="38"/>
  <c r="V94" i="131" s="1"/>
  <c r="R3" i="38"/>
  <c r="S94" i="131" s="1"/>
  <c r="Q3" i="38"/>
  <c r="P94" i="131" s="1"/>
  <c r="T2" i="38"/>
  <c r="X94" i="131" s="1"/>
  <c r="S2" i="38"/>
  <c r="U94" i="131" s="1"/>
  <c r="R2" i="38"/>
  <c r="R94" i="131" s="1"/>
  <c r="Q2" i="38"/>
  <c r="O94" i="131" s="1"/>
  <c r="R37" i="37"/>
  <c r="R36" i="37"/>
  <c r="P36" i="37"/>
  <c r="AQ13" i="37"/>
  <c r="U4" i="37" s="1"/>
  <c r="AC95" i="131" s="1"/>
  <c r="Y13" i="37"/>
  <c r="X23" i="37"/>
  <c r="H13" i="37"/>
  <c r="G13" i="37"/>
  <c r="BG21" i="37"/>
  <c r="BH21" i="37" s="1"/>
  <c r="BI21" i="37" s="1"/>
  <c r="BJ21" i="37" s="1"/>
  <c r="BJ20" i="37"/>
  <c r="BD20" i="37"/>
  <c r="BG19" i="37"/>
  <c r="AR17" i="37"/>
  <c r="AC17" i="37"/>
  <c r="AR7" i="37"/>
  <c r="AC7" i="37"/>
  <c r="AC6" i="37"/>
  <c r="T3" i="37"/>
  <c r="Y95" i="131" s="1"/>
  <c r="S3" i="37"/>
  <c r="V95" i="131" s="1"/>
  <c r="R3" i="37"/>
  <c r="S95" i="131" s="1"/>
  <c r="Q3" i="37"/>
  <c r="P95" i="131" s="1"/>
  <c r="T2" i="37"/>
  <c r="X95" i="131" s="1"/>
  <c r="S2" i="37"/>
  <c r="U95" i="131" s="1"/>
  <c r="R2" i="37"/>
  <c r="R95" i="131" s="1"/>
  <c r="Q2" i="37"/>
  <c r="O95" i="131" s="1"/>
  <c r="R37" i="36"/>
  <c r="R36" i="36"/>
  <c r="P36" i="36"/>
  <c r="J13" i="36"/>
  <c r="I13" i="36"/>
  <c r="BG21" i="36"/>
  <c r="BH21" i="36" s="1"/>
  <c r="BI21" i="36" s="1"/>
  <c r="BJ21" i="36" s="1"/>
  <c r="BJ20" i="36"/>
  <c r="BD20" i="36"/>
  <c r="BG19" i="36"/>
  <c r="AR17" i="36"/>
  <c r="AC17" i="36"/>
  <c r="AR7" i="36"/>
  <c r="AC7" i="36"/>
  <c r="AC6" i="36"/>
  <c r="T3" i="36"/>
  <c r="Y93" i="131" s="1"/>
  <c r="S3" i="36"/>
  <c r="V93" i="131" s="1"/>
  <c r="R3" i="36"/>
  <c r="S93" i="131" s="1"/>
  <c r="Q3" i="36"/>
  <c r="P93" i="131" s="1"/>
  <c r="T2" i="36"/>
  <c r="X93" i="131" s="1"/>
  <c r="S2" i="36"/>
  <c r="U93" i="131" s="1"/>
  <c r="R2" i="36"/>
  <c r="R93" i="131" s="1"/>
  <c r="Q2" i="36"/>
  <c r="O93" i="131" s="1"/>
  <c r="R37" i="35"/>
  <c r="R36" i="35"/>
  <c r="P36" i="35"/>
  <c r="N26" i="35"/>
  <c r="M26" i="35"/>
  <c r="L26" i="35"/>
  <c r="K26" i="35"/>
  <c r="J26" i="35"/>
  <c r="I26" i="35"/>
  <c r="H26" i="35"/>
  <c r="G26" i="35"/>
  <c r="F26" i="35"/>
  <c r="E26" i="35"/>
  <c r="D26" i="35"/>
  <c r="C26" i="35"/>
  <c r="B26" i="35"/>
  <c r="N25" i="35"/>
  <c r="M25" i="35"/>
  <c r="L25" i="35"/>
  <c r="K25" i="35"/>
  <c r="J25" i="35"/>
  <c r="I25" i="35"/>
  <c r="H25" i="35"/>
  <c r="G25" i="35"/>
  <c r="F25" i="35"/>
  <c r="E25" i="35"/>
  <c r="D25" i="35"/>
  <c r="C25" i="35"/>
  <c r="B25" i="35"/>
  <c r="N24" i="35"/>
  <c r="M24" i="35"/>
  <c r="L24" i="35"/>
  <c r="K24" i="35"/>
  <c r="J24" i="35"/>
  <c r="I24" i="35"/>
  <c r="H24" i="35"/>
  <c r="G24" i="35"/>
  <c r="F24" i="35"/>
  <c r="E24" i="35"/>
  <c r="D24" i="35"/>
  <c r="C24" i="35"/>
  <c r="B24" i="35"/>
  <c r="BG21" i="35"/>
  <c r="BH21" i="35" s="1"/>
  <c r="BI21" i="35" s="1"/>
  <c r="BJ21" i="35" s="1"/>
  <c r="BJ20" i="35"/>
  <c r="BD20" i="35"/>
  <c r="BG19" i="35"/>
  <c r="AR17" i="35"/>
  <c r="AC17" i="35"/>
  <c r="AR7" i="35"/>
  <c r="AC7" i="35"/>
  <c r="AC6" i="35"/>
  <c r="T3" i="35"/>
  <c r="Y19" i="131" s="1"/>
  <c r="S3" i="35"/>
  <c r="V19" i="131" s="1"/>
  <c r="R3" i="35"/>
  <c r="S19" i="131" s="1"/>
  <c r="Q3" i="35"/>
  <c r="P19" i="131" s="1"/>
  <c r="T2" i="35"/>
  <c r="X19" i="131" s="1"/>
  <c r="S2" i="35"/>
  <c r="U19" i="131" s="1"/>
  <c r="R2" i="35"/>
  <c r="R19" i="131" s="1"/>
  <c r="Q2" i="35"/>
  <c r="O19" i="131" s="1"/>
  <c r="R37" i="34"/>
  <c r="R36" i="34"/>
  <c r="P36" i="34"/>
  <c r="N26" i="34"/>
  <c r="M26" i="34"/>
  <c r="L26" i="34"/>
  <c r="K26" i="34"/>
  <c r="J26" i="34"/>
  <c r="I26" i="34"/>
  <c r="H26" i="34"/>
  <c r="G26" i="34"/>
  <c r="F26" i="34"/>
  <c r="E26" i="34"/>
  <c r="D26" i="34"/>
  <c r="C26" i="34"/>
  <c r="B26" i="34"/>
  <c r="N25" i="34"/>
  <c r="M25" i="34"/>
  <c r="L25" i="34"/>
  <c r="K25" i="34"/>
  <c r="J25" i="34"/>
  <c r="I25" i="34"/>
  <c r="H25" i="34"/>
  <c r="G25" i="34"/>
  <c r="F25" i="34"/>
  <c r="E25" i="34"/>
  <c r="D25" i="34"/>
  <c r="C25" i="34"/>
  <c r="B25" i="34"/>
  <c r="N24" i="34"/>
  <c r="M24" i="34"/>
  <c r="L24" i="34"/>
  <c r="K24" i="34"/>
  <c r="J24" i="34"/>
  <c r="I24" i="34"/>
  <c r="H24" i="34"/>
  <c r="G24" i="34"/>
  <c r="F24" i="34"/>
  <c r="E24" i="34"/>
  <c r="D24" i="34"/>
  <c r="C24" i="34"/>
  <c r="B24" i="34"/>
  <c r="BG21" i="34"/>
  <c r="BH21" i="34" s="1"/>
  <c r="BI21" i="34" s="1"/>
  <c r="BJ21" i="34" s="1"/>
  <c r="BJ20" i="34"/>
  <c r="BD20" i="34"/>
  <c r="BG19" i="34"/>
  <c r="AR17" i="34"/>
  <c r="AC17" i="34"/>
  <c r="AR7" i="34"/>
  <c r="AC7" i="34"/>
  <c r="AC6" i="34"/>
  <c r="T3" i="34"/>
  <c r="Y18" i="131" s="1"/>
  <c r="S3" i="34"/>
  <c r="V18" i="131" s="1"/>
  <c r="R3" i="34"/>
  <c r="S18" i="131" s="1"/>
  <c r="Q3" i="34"/>
  <c r="P18" i="131" s="1"/>
  <c r="T2" i="34"/>
  <c r="X18" i="131" s="1"/>
  <c r="S2" i="34"/>
  <c r="U18" i="131" s="1"/>
  <c r="R2" i="34"/>
  <c r="R18" i="131" s="1"/>
  <c r="Q2" i="34"/>
  <c r="O18" i="131" s="1"/>
  <c r="R37" i="33"/>
  <c r="R36" i="33"/>
  <c r="P36" i="33"/>
  <c r="N26" i="33"/>
  <c r="M26" i="33"/>
  <c r="L26" i="33"/>
  <c r="K26" i="33"/>
  <c r="J26" i="33"/>
  <c r="I26" i="33"/>
  <c r="H26" i="33"/>
  <c r="G26" i="33"/>
  <c r="F26" i="33"/>
  <c r="E26" i="33"/>
  <c r="D26" i="33"/>
  <c r="C26" i="33"/>
  <c r="B26" i="33"/>
  <c r="BG21" i="33"/>
  <c r="BH21" i="33" s="1"/>
  <c r="BI21" i="33" s="1"/>
  <c r="BJ21" i="33" s="1"/>
  <c r="BF21" i="33"/>
  <c r="BE21" i="33" s="1"/>
  <c r="BD21" i="33" s="1"/>
  <c r="BJ20" i="33"/>
  <c r="BD20" i="33"/>
  <c r="BG19" i="33"/>
  <c r="AR17" i="33"/>
  <c r="AC17" i="33"/>
  <c r="AR7" i="33"/>
  <c r="AC7" i="33"/>
  <c r="AC6" i="33"/>
  <c r="T3" i="33"/>
  <c r="Y17" i="131" s="1"/>
  <c r="S3" i="33"/>
  <c r="V17" i="131" s="1"/>
  <c r="R3" i="33"/>
  <c r="S17" i="131" s="1"/>
  <c r="Q3" i="33"/>
  <c r="P17" i="131" s="1"/>
  <c r="T2" i="33"/>
  <c r="X17" i="131" s="1"/>
  <c r="S2" i="33"/>
  <c r="U17" i="131" s="1"/>
  <c r="R2" i="33"/>
  <c r="R17" i="131" s="1"/>
  <c r="Q2" i="33"/>
  <c r="O17" i="131" s="1"/>
  <c r="R37" i="32"/>
  <c r="R36" i="32"/>
  <c r="P36" i="32"/>
  <c r="N26" i="32"/>
  <c r="M26" i="32"/>
  <c r="L26" i="32"/>
  <c r="K26" i="32"/>
  <c r="J26" i="32"/>
  <c r="I26" i="32"/>
  <c r="H26" i="32"/>
  <c r="G26" i="32"/>
  <c r="F26" i="32"/>
  <c r="E26" i="32"/>
  <c r="D26" i="32"/>
  <c r="C26" i="32"/>
  <c r="B26" i="32"/>
  <c r="N25" i="32"/>
  <c r="M25" i="32"/>
  <c r="L25" i="32"/>
  <c r="K25" i="32"/>
  <c r="J25" i="32"/>
  <c r="I25" i="32"/>
  <c r="H25" i="32"/>
  <c r="G25" i="32"/>
  <c r="F25" i="32"/>
  <c r="E25" i="32"/>
  <c r="D25" i="32"/>
  <c r="C25" i="32"/>
  <c r="B25" i="32"/>
  <c r="N24" i="32"/>
  <c r="M24" i="32"/>
  <c r="L24" i="32"/>
  <c r="K24" i="32"/>
  <c r="J24" i="32"/>
  <c r="I24" i="32"/>
  <c r="H24" i="32"/>
  <c r="G24" i="32"/>
  <c r="F24" i="32"/>
  <c r="E24" i="32"/>
  <c r="D24" i="32"/>
  <c r="C24" i="32"/>
  <c r="B24" i="32"/>
  <c r="BG21" i="32"/>
  <c r="BH21" i="32" s="1"/>
  <c r="BI21" i="32" s="1"/>
  <c r="BJ21" i="32" s="1"/>
  <c r="BJ20" i="32"/>
  <c r="BD20" i="32"/>
  <c r="BG19" i="32"/>
  <c r="AR17" i="32"/>
  <c r="AC17" i="32"/>
  <c r="AR7" i="32"/>
  <c r="AC7" i="32"/>
  <c r="AC6" i="32"/>
  <c r="T3" i="32"/>
  <c r="Y16" i="131" s="1"/>
  <c r="S3" i="32"/>
  <c r="V16" i="131" s="1"/>
  <c r="R3" i="32"/>
  <c r="S16" i="131" s="1"/>
  <c r="Q3" i="32"/>
  <c r="P16" i="131" s="1"/>
  <c r="T2" i="32"/>
  <c r="X16" i="131" s="1"/>
  <c r="S2" i="32"/>
  <c r="U16" i="131" s="1"/>
  <c r="R2" i="32"/>
  <c r="R16" i="131" s="1"/>
  <c r="Q2" i="32"/>
  <c r="O16" i="131" s="1"/>
  <c r="R37" i="31"/>
  <c r="R36" i="31"/>
  <c r="P36" i="31"/>
  <c r="N26" i="31"/>
  <c r="M26" i="31"/>
  <c r="L26" i="31"/>
  <c r="K26" i="31"/>
  <c r="J26" i="31"/>
  <c r="I26" i="31"/>
  <c r="H26" i="31"/>
  <c r="G26" i="31"/>
  <c r="F26" i="31"/>
  <c r="E26" i="31"/>
  <c r="D26" i="31"/>
  <c r="C26" i="31"/>
  <c r="B26" i="31"/>
  <c r="N25" i="31"/>
  <c r="M25" i="31"/>
  <c r="L25" i="31"/>
  <c r="K25" i="31"/>
  <c r="J25" i="31"/>
  <c r="I25" i="31"/>
  <c r="H25" i="31"/>
  <c r="G25" i="31"/>
  <c r="F25" i="31"/>
  <c r="E25" i="31"/>
  <c r="D25" i="31"/>
  <c r="C25" i="31"/>
  <c r="B25" i="31"/>
  <c r="N24" i="31"/>
  <c r="M24" i="31"/>
  <c r="L24" i="31"/>
  <c r="K24" i="31"/>
  <c r="J24" i="31"/>
  <c r="I24" i="31"/>
  <c r="H24" i="31"/>
  <c r="G24" i="31"/>
  <c r="F24" i="31"/>
  <c r="E24" i="31"/>
  <c r="D24" i="31"/>
  <c r="C24" i="31"/>
  <c r="B24" i="31"/>
  <c r="BG21" i="31"/>
  <c r="BH21" i="31" s="1"/>
  <c r="BI21" i="31" s="1"/>
  <c r="BJ21" i="31" s="1"/>
  <c r="BJ20" i="31"/>
  <c r="BD20" i="31"/>
  <c r="BG19" i="31"/>
  <c r="AR17" i="31"/>
  <c r="AC17" i="31"/>
  <c r="AR7" i="31"/>
  <c r="AC7" i="31"/>
  <c r="AC6" i="31"/>
  <c r="T3" i="31"/>
  <c r="Y15" i="131" s="1"/>
  <c r="S3" i="31"/>
  <c r="V15" i="131" s="1"/>
  <c r="R3" i="31"/>
  <c r="S15" i="131" s="1"/>
  <c r="Q3" i="31"/>
  <c r="P15" i="131" s="1"/>
  <c r="T2" i="31"/>
  <c r="X15" i="131" s="1"/>
  <c r="S2" i="31"/>
  <c r="U15" i="131" s="1"/>
  <c r="R2" i="31"/>
  <c r="R15" i="131" s="1"/>
  <c r="Q2" i="31"/>
  <c r="O15" i="131" s="1"/>
  <c r="R37" i="30"/>
  <c r="R36" i="30"/>
  <c r="P36" i="30"/>
  <c r="N26" i="30"/>
  <c r="M26" i="30"/>
  <c r="L26" i="30"/>
  <c r="K26" i="30"/>
  <c r="J26" i="30"/>
  <c r="I26" i="30"/>
  <c r="H26" i="30"/>
  <c r="G26" i="30"/>
  <c r="F26" i="30"/>
  <c r="E26" i="30"/>
  <c r="D26" i="30"/>
  <c r="C26" i="30"/>
  <c r="B26" i="30"/>
  <c r="N25" i="30"/>
  <c r="M25" i="30"/>
  <c r="L25" i="30"/>
  <c r="K25" i="30"/>
  <c r="J25" i="30"/>
  <c r="I25" i="30"/>
  <c r="H25" i="30"/>
  <c r="G25" i="30"/>
  <c r="F25" i="30"/>
  <c r="E25" i="30"/>
  <c r="D25" i="30"/>
  <c r="C25" i="30"/>
  <c r="B25" i="30"/>
  <c r="N24" i="30"/>
  <c r="M24" i="30"/>
  <c r="L24" i="30"/>
  <c r="K24" i="30"/>
  <c r="J24" i="30"/>
  <c r="I24" i="30"/>
  <c r="H24" i="30"/>
  <c r="G24" i="30"/>
  <c r="F24" i="30"/>
  <c r="E24" i="30"/>
  <c r="D24" i="30"/>
  <c r="C24" i="30"/>
  <c r="B24" i="30"/>
  <c r="BG21" i="30"/>
  <c r="BH21" i="30" s="1"/>
  <c r="BI21" i="30" s="1"/>
  <c r="BJ21" i="30" s="1"/>
  <c r="BJ20" i="30"/>
  <c r="BD20" i="30"/>
  <c r="BG19" i="30"/>
  <c r="AR17" i="30"/>
  <c r="AC17" i="30"/>
  <c r="AR7" i="30"/>
  <c r="AC7" i="30"/>
  <c r="AC6" i="30"/>
  <c r="T3" i="30"/>
  <c r="Y14" i="131" s="1"/>
  <c r="S3" i="30"/>
  <c r="V14" i="131" s="1"/>
  <c r="R3" i="30"/>
  <c r="S14" i="131" s="1"/>
  <c r="Q3" i="30"/>
  <c r="P14" i="131" s="1"/>
  <c r="T2" i="30"/>
  <c r="X14" i="131" s="1"/>
  <c r="S2" i="30"/>
  <c r="U14" i="131" s="1"/>
  <c r="R2" i="30"/>
  <c r="R14" i="131" s="1"/>
  <c r="Q2" i="30"/>
  <c r="O14" i="131" s="1"/>
  <c r="R37" i="29"/>
  <c r="R36" i="29"/>
  <c r="P36" i="29"/>
  <c r="BG21" i="29"/>
  <c r="BH21" i="29" s="1"/>
  <c r="BI21" i="29" s="1"/>
  <c r="BJ21" i="29" s="1"/>
  <c r="BJ20" i="29"/>
  <c r="BD20" i="29"/>
  <c r="BG19" i="29"/>
  <c r="AR17" i="29"/>
  <c r="AR7" i="29"/>
  <c r="R37" i="28"/>
  <c r="R36" i="28"/>
  <c r="P36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B25" i="28"/>
  <c r="BG21" i="28"/>
  <c r="BH21" i="28" s="1"/>
  <c r="BI21" i="28" s="1"/>
  <c r="BJ21" i="28" s="1"/>
  <c r="BJ20" i="28"/>
  <c r="BD20" i="28"/>
  <c r="BG19" i="28"/>
  <c r="AR17" i="28"/>
  <c r="AC17" i="28"/>
  <c r="AR7" i="28"/>
  <c r="AC7" i="28"/>
  <c r="AC6" i="28"/>
  <c r="T3" i="28"/>
  <c r="Y27" i="131" s="1"/>
  <c r="S3" i="28"/>
  <c r="V27" i="131" s="1"/>
  <c r="R3" i="28"/>
  <c r="S27" i="131" s="1"/>
  <c r="Q3" i="28"/>
  <c r="P27" i="131" s="1"/>
  <c r="T2" i="28"/>
  <c r="X27" i="131" s="1"/>
  <c r="S2" i="28"/>
  <c r="U27" i="131" s="1"/>
  <c r="R2" i="28"/>
  <c r="R27" i="131" s="1"/>
  <c r="Q2" i="28"/>
  <c r="O27" i="131" s="1"/>
  <c r="R37" i="27"/>
  <c r="R36" i="27"/>
  <c r="P36" i="27"/>
  <c r="N26" i="27"/>
  <c r="M26" i="27"/>
  <c r="L26" i="27"/>
  <c r="K26" i="27"/>
  <c r="K23" i="27" s="1"/>
  <c r="J26" i="27"/>
  <c r="I26" i="27"/>
  <c r="H26" i="27"/>
  <c r="G26" i="27"/>
  <c r="G23" i="27" s="1"/>
  <c r="F26" i="27"/>
  <c r="E26" i="27"/>
  <c r="D26" i="27"/>
  <c r="C26" i="27"/>
  <c r="B26" i="27"/>
  <c r="N25" i="27"/>
  <c r="M25" i="27"/>
  <c r="L25" i="27"/>
  <c r="K25" i="27"/>
  <c r="J25" i="27"/>
  <c r="Y23" i="27" s="1"/>
  <c r="I25" i="27"/>
  <c r="H25" i="27"/>
  <c r="G25" i="27"/>
  <c r="F25" i="27"/>
  <c r="E25" i="27"/>
  <c r="D25" i="27"/>
  <c r="C25" i="27"/>
  <c r="B25" i="27"/>
  <c r="N24" i="27"/>
  <c r="M24" i="27"/>
  <c r="L24" i="27"/>
  <c r="K24" i="27"/>
  <c r="J24" i="27"/>
  <c r="I24" i="27"/>
  <c r="H24" i="27"/>
  <c r="G24" i="27"/>
  <c r="F24" i="27"/>
  <c r="E24" i="27"/>
  <c r="D24" i="27"/>
  <c r="C24" i="27"/>
  <c r="B24" i="27"/>
  <c r="BG21" i="27"/>
  <c r="BH21" i="27" s="1"/>
  <c r="BI21" i="27" s="1"/>
  <c r="BJ21" i="27" s="1"/>
  <c r="BJ20" i="27"/>
  <c r="BD20" i="27"/>
  <c r="BG19" i="27"/>
  <c r="AR17" i="27"/>
  <c r="AC17" i="27"/>
  <c r="AR7" i="27"/>
  <c r="AC7" i="27"/>
  <c r="AC6" i="27"/>
  <c r="T3" i="27"/>
  <c r="Y26" i="131" s="1"/>
  <c r="S3" i="27"/>
  <c r="V26" i="131" s="1"/>
  <c r="R3" i="27"/>
  <c r="S26" i="131" s="1"/>
  <c r="Q3" i="27"/>
  <c r="P26" i="131" s="1"/>
  <c r="T2" i="27"/>
  <c r="X26" i="131" s="1"/>
  <c r="S2" i="27"/>
  <c r="U26" i="131" s="1"/>
  <c r="R2" i="27"/>
  <c r="R26" i="131" s="1"/>
  <c r="Q2" i="27"/>
  <c r="O26" i="131" s="1"/>
  <c r="R37" i="26"/>
  <c r="R36" i="26"/>
  <c r="P36" i="26"/>
  <c r="N26" i="26"/>
  <c r="M26" i="26"/>
  <c r="L26" i="26"/>
  <c r="K26" i="26"/>
  <c r="J26" i="26"/>
  <c r="I26" i="26"/>
  <c r="H26" i="26"/>
  <c r="G26" i="26"/>
  <c r="F26" i="26"/>
  <c r="E26" i="26"/>
  <c r="D26" i="26"/>
  <c r="C26" i="26"/>
  <c r="B26" i="26"/>
  <c r="N25" i="26"/>
  <c r="M25" i="26"/>
  <c r="L25" i="26"/>
  <c r="K25" i="26"/>
  <c r="J25" i="26"/>
  <c r="I25" i="26"/>
  <c r="H25" i="26"/>
  <c r="G25" i="26"/>
  <c r="F25" i="26"/>
  <c r="E25" i="26"/>
  <c r="D25" i="26"/>
  <c r="C25" i="26"/>
  <c r="B25" i="26"/>
  <c r="N24" i="26"/>
  <c r="M24" i="26"/>
  <c r="L24" i="26"/>
  <c r="K24" i="26"/>
  <c r="J24" i="26"/>
  <c r="I24" i="26"/>
  <c r="H24" i="26"/>
  <c r="G24" i="26"/>
  <c r="F24" i="26"/>
  <c r="E24" i="26"/>
  <c r="D24" i="26"/>
  <c r="C24" i="26"/>
  <c r="B24" i="26"/>
  <c r="BG21" i="26"/>
  <c r="BH21" i="26" s="1"/>
  <c r="BI21" i="26" s="1"/>
  <c r="BJ21" i="26" s="1"/>
  <c r="BJ20" i="26"/>
  <c r="BD20" i="26"/>
  <c r="BG19" i="26"/>
  <c r="AR17" i="26"/>
  <c r="AC17" i="26"/>
  <c r="AR7" i="26"/>
  <c r="AC7" i="26"/>
  <c r="AC6" i="26"/>
  <c r="T3" i="26"/>
  <c r="Y25" i="131" s="1"/>
  <c r="S3" i="26"/>
  <c r="V25" i="131" s="1"/>
  <c r="R3" i="26"/>
  <c r="S25" i="131" s="1"/>
  <c r="Q3" i="26"/>
  <c r="P25" i="131" s="1"/>
  <c r="T2" i="26"/>
  <c r="X25" i="131" s="1"/>
  <c r="S2" i="26"/>
  <c r="U25" i="131" s="1"/>
  <c r="R2" i="26"/>
  <c r="R25" i="131" s="1"/>
  <c r="Q2" i="26"/>
  <c r="O25" i="131" s="1"/>
  <c r="R37" i="25"/>
  <c r="R36" i="25"/>
  <c r="P36" i="25"/>
  <c r="N26" i="25"/>
  <c r="M26" i="25"/>
  <c r="L26" i="25"/>
  <c r="K26" i="25"/>
  <c r="K13" i="25" s="1"/>
  <c r="J26" i="25"/>
  <c r="I26" i="25"/>
  <c r="H26" i="25"/>
  <c r="G26" i="25"/>
  <c r="F26" i="25"/>
  <c r="E26" i="25"/>
  <c r="D26" i="25"/>
  <c r="C26" i="25"/>
  <c r="B26" i="25"/>
  <c r="N25" i="25"/>
  <c r="M25" i="25"/>
  <c r="L25" i="25"/>
  <c r="K25" i="25"/>
  <c r="J25" i="25"/>
  <c r="I25" i="25"/>
  <c r="H25" i="25"/>
  <c r="G25" i="25"/>
  <c r="F25" i="25"/>
  <c r="E25" i="25"/>
  <c r="D25" i="25"/>
  <c r="C25" i="25"/>
  <c r="B25" i="25"/>
  <c r="N24" i="25"/>
  <c r="M24" i="25"/>
  <c r="L24" i="25"/>
  <c r="K24" i="25"/>
  <c r="J24" i="25"/>
  <c r="I24" i="25"/>
  <c r="H24" i="25"/>
  <c r="G24" i="25"/>
  <c r="F24" i="25"/>
  <c r="E24" i="25"/>
  <c r="D24" i="25"/>
  <c r="C24" i="25"/>
  <c r="B24" i="25"/>
  <c r="BG21" i="25"/>
  <c r="BH21" i="25" s="1"/>
  <c r="BI21" i="25" s="1"/>
  <c r="BJ21" i="25" s="1"/>
  <c r="BJ20" i="25"/>
  <c r="BD20" i="25"/>
  <c r="BG19" i="25"/>
  <c r="AR17" i="25"/>
  <c r="AC17" i="25"/>
  <c r="AR7" i="25"/>
  <c r="AC7" i="25"/>
  <c r="AC6" i="25"/>
  <c r="T3" i="25"/>
  <c r="Y24" i="131" s="1"/>
  <c r="S3" i="25"/>
  <c r="V24" i="131" s="1"/>
  <c r="R3" i="25"/>
  <c r="S24" i="131" s="1"/>
  <c r="Q3" i="25"/>
  <c r="P24" i="131" s="1"/>
  <c r="T2" i="25"/>
  <c r="X24" i="131" s="1"/>
  <c r="S2" i="25"/>
  <c r="U24" i="131" s="1"/>
  <c r="R2" i="25"/>
  <c r="R24" i="131" s="1"/>
  <c r="Q2" i="25"/>
  <c r="O24" i="131" s="1"/>
  <c r="R37" i="24"/>
  <c r="R36" i="24"/>
  <c r="P36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BG21" i="24"/>
  <c r="BH21" i="24" s="1"/>
  <c r="BI21" i="24" s="1"/>
  <c r="BJ21" i="24" s="1"/>
  <c r="BJ20" i="24"/>
  <c r="BD20" i="24"/>
  <c r="BG19" i="24"/>
  <c r="AR17" i="24"/>
  <c r="AC17" i="24"/>
  <c r="AR7" i="24"/>
  <c r="AC7" i="24"/>
  <c r="AC6" i="24"/>
  <c r="T3" i="24"/>
  <c r="Y23" i="131" s="1"/>
  <c r="S3" i="24"/>
  <c r="V23" i="131" s="1"/>
  <c r="R3" i="24"/>
  <c r="S23" i="131" s="1"/>
  <c r="Q3" i="24"/>
  <c r="P23" i="131" s="1"/>
  <c r="T2" i="24"/>
  <c r="X23" i="131" s="1"/>
  <c r="S2" i="24"/>
  <c r="U23" i="131" s="1"/>
  <c r="R2" i="24"/>
  <c r="R23" i="131" s="1"/>
  <c r="Q2" i="24"/>
  <c r="O23" i="131" s="1"/>
  <c r="R37" i="23"/>
  <c r="R36" i="23"/>
  <c r="P36" i="23"/>
  <c r="N26" i="23"/>
  <c r="M26" i="23"/>
  <c r="L26" i="23"/>
  <c r="K26" i="23"/>
  <c r="J26" i="23"/>
  <c r="I26" i="23"/>
  <c r="H26" i="23"/>
  <c r="G26" i="23"/>
  <c r="F26" i="23"/>
  <c r="E26" i="23"/>
  <c r="D26" i="23"/>
  <c r="C26" i="23"/>
  <c r="B26" i="23"/>
  <c r="N25" i="23"/>
  <c r="M25" i="23"/>
  <c r="L25" i="23"/>
  <c r="K25" i="23"/>
  <c r="J25" i="23"/>
  <c r="I25" i="23"/>
  <c r="H25" i="23"/>
  <c r="G25" i="23"/>
  <c r="F25" i="23"/>
  <c r="E25" i="23"/>
  <c r="D25" i="23"/>
  <c r="C25" i="23"/>
  <c r="B25" i="23"/>
  <c r="N24" i="23"/>
  <c r="M24" i="23"/>
  <c r="L24" i="23"/>
  <c r="K24" i="23"/>
  <c r="J24" i="23"/>
  <c r="I24" i="23"/>
  <c r="H24" i="23"/>
  <c r="G24" i="23"/>
  <c r="F24" i="23"/>
  <c r="E24" i="23"/>
  <c r="D24" i="23"/>
  <c r="C24" i="23"/>
  <c r="B24" i="23"/>
  <c r="BG21" i="23"/>
  <c r="BF21" i="23" s="1"/>
  <c r="BE21" i="23" s="1"/>
  <c r="BD21" i="23" s="1"/>
  <c r="BJ20" i="23"/>
  <c r="BD20" i="23"/>
  <c r="BG19" i="23"/>
  <c r="AR17" i="23"/>
  <c r="AC17" i="23"/>
  <c r="AR7" i="23"/>
  <c r="AC7" i="23"/>
  <c r="AC6" i="23"/>
  <c r="T3" i="23"/>
  <c r="Y22" i="131" s="1"/>
  <c r="S3" i="23"/>
  <c r="V22" i="131" s="1"/>
  <c r="R3" i="23"/>
  <c r="S22" i="131" s="1"/>
  <c r="Q3" i="23"/>
  <c r="P22" i="131" s="1"/>
  <c r="T2" i="23"/>
  <c r="X22" i="131" s="1"/>
  <c r="S2" i="23"/>
  <c r="U22" i="131" s="1"/>
  <c r="R2" i="23"/>
  <c r="R22" i="131" s="1"/>
  <c r="Q2" i="23"/>
  <c r="O22" i="131" s="1"/>
  <c r="R37" i="22"/>
  <c r="R36" i="22"/>
  <c r="P36" i="22"/>
  <c r="N26" i="22"/>
  <c r="M26" i="22"/>
  <c r="L26" i="22"/>
  <c r="L23" i="22" s="1"/>
  <c r="K26" i="22"/>
  <c r="J26" i="22"/>
  <c r="I26" i="22"/>
  <c r="H26" i="22"/>
  <c r="G26" i="22"/>
  <c r="F26" i="22"/>
  <c r="E26" i="22"/>
  <c r="D26" i="22"/>
  <c r="D23" i="22" s="1"/>
  <c r="C26" i="22"/>
  <c r="B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BG21" i="22"/>
  <c r="BH21" i="22" s="1"/>
  <c r="BI21" i="22" s="1"/>
  <c r="BJ21" i="22" s="1"/>
  <c r="BF21" i="22"/>
  <c r="BE21" i="22" s="1"/>
  <c r="BD21" i="22" s="1"/>
  <c r="BJ20" i="22"/>
  <c r="BD20" i="22"/>
  <c r="BG19" i="22"/>
  <c r="AR17" i="22"/>
  <c r="AC17" i="22"/>
  <c r="AR7" i="22"/>
  <c r="AC7" i="22"/>
  <c r="AC6" i="22"/>
  <c r="T3" i="22"/>
  <c r="Y21" i="131" s="1"/>
  <c r="S3" i="22"/>
  <c r="V21" i="131" s="1"/>
  <c r="R3" i="22"/>
  <c r="S21" i="131" s="1"/>
  <c r="Q3" i="22"/>
  <c r="P21" i="131" s="1"/>
  <c r="T2" i="22"/>
  <c r="X21" i="131" s="1"/>
  <c r="S2" i="22"/>
  <c r="U21" i="131" s="1"/>
  <c r="R2" i="22"/>
  <c r="R21" i="131" s="1"/>
  <c r="Q2" i="22"/>
  <c r="O21" i="131" s="1"/>
  <c r="R37" i="21"/>
  <c r="R36" i="21"/>
  <c r="P36" i="21"/>
  <c r="N26" i="21"/>
  <c r="M26" i="21"/>
  <c r="L26" i="21"/>
  <c r="K26" i="21"/>
  <c r="J26" i="21"/>
  <c r="I26" i="21"/>
  <c r="H26" i="21"/>
  <c r="G26" i="21"/>
  <c r="F26" i="21"/>
  <c r="E26" i="21"/>
  <c r="D26" i="21"/>
  <c r="C26" i="21"/>
  <c r="B26" i="21"/>
  <c r="N25" i="21"/>
  <c r="M25" i="21"/>
  <c r="L25" i="21"/>
  <c r="K25" i="21"/>
  <c r="J25" i="21"/>
  <c r="I25" i="21"/>
  <c r="H25" i="21"/>
  <c r="G25" i="21"/>
  <c r="F25" i="21"/>
  <c r="E25" i="21"/>
  <c r="D25" i="21"/>
  <c r="C25" i="21"/>
  <c r="B25" i="21"/>
  <c r="N24" i="21"/>
  <c r="M24" i="21"/>
  <c r="L24" i="21"/>
  <c r="K24" i="21"/>
  <c r="J24" i="21"/>
  <c r="I24" i="21"/>
  <c r="H24" i="21"/>
  <c r="G24" i="21"/>
  <c r="F24" i="21"/>
  <c r="E24" i="21"/>
  <c r="D24" i="21"/>
  <c r="C24" i="21"/>
  <c r="B24" i="21"/>
  <c r="BG21" i="21"/>
  <c r="BH21" i="21" s="1"/>
  <c r="BI21" i="21" s="1"/>
  <c r="BJ21" i="21" s="1"/>
  <c r="BJ20" i="21"/>
  <c r="BD20" i="21"/>
  <c r="BG19" i="21"/>
  <c r="AR17" i="21"/>
  <c r="AC17" i="21"/>
  <c r="AR7" i="21"/>
  <c r="AC7" i="21"/>
  <c r="AC6" i="21"/>
  <c r="T3" i="21"/>
  <c r="Y20" i="131" s="1"/>
  <c r="S3" i="21"/>
  <c r="V20" i="131" s="1"/>
  <c r="R3" i="21"/>
  <c r="S20" i="131" s="1"/>
  <c r="Q3" i="21"/>
  <c r="P20" i="131" s="1"/>
  <c r="T2" i="21"/>
  <c r="X20" i="131" s="1"/>
  <c r="S2" i="21"/>
  <c r="U20" i="131" s="1"/>
  <c r="R2" i="21"/>
  <c r="R20" i="131" s="1"/>
  <c r="Q2" i="21"/>
  <c r="O20" i="131" s="1"/>
  <c r="R37" i="20"/>
  <c r="R36" i="20"/>
  <c r="P36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BG21" i="20"/>
  <c r="BH21" i="20" s="1"/>
  <c r="BI21" i="20" s="1"/>
  <c r="BJ21" i="20" s="1"/>
  <c r="BJ20" i="20"/>
  <c r="BD20" i="20"/>
  <c r="BG19" i="20"/>
  <c r="AR17" i="20"/>
  <c r="AC17" i="20"/>
  <c r="AR7" i="20"/>
  <c r="AC7" i="20"/>
  <c r="AC6" i="20"/>
  <c r="T3" i="20"/>
  <c r="Y36" i="131" s="1"/>
  <c r="S3" i="20"/>
  <c r="V36" i="131" s="1"/>
  <c r="R3" i="20"/>
  <c r="S36" i="131" s="1"/>
  <c r="Q3" i="20"/>
  <c r="P36" i="131" s="1"/>
  <c r="T2" i="20"/>
  <c r="X36" i="131" s="1"/>
  <c r="S2" i="20"/>
  <c r="U36" i="131" s="1"/>
  <c r="R2" i="20"/>
  <c r="R36" i="131" s="1"/>
  <c r="Q2" i="20"/>
  <c r="O36" i="131" s="1"/>
  <c r="R37" i="19"/>
  <c r="R36" i="19"/>
  <c r="P36" i="19"/>
  <c r="N25" i="19"/>
  <c r="M25" i="19"/>
  <c r="L25" i="19"/>
  <c r="K25" i="19"/>
  <c r="J25" i="19"/>
  <c r="I25" i="19"/>
  <c r="X23" i="19" s="1"/>
  <c r="H25" i="19"/>
  <c r="G25" i="19"/>
  <c r="F25" i="19"/>
  <c r="E25" i="19"/>
  <c r="D25" i="19"/>
  <c r="C25" i="19"/>
  <c r="B25" i="19"/>
  <c r="BG21" i="19"/>
  <c r="BH21" i="19" s="1"/>
  <c r="BI21" i="19" s="1"/>
  <c r="BJ21" i="19" s="1"/>
  <c r="BJ20" i="19"/>
  <c r="BD20" i="19"/>
  <c r="BG19" i="19"/>
  <c r="AR17" i="19"/>
  <c r="AC17" i="19"/>
  <c r="AR7" i="19"/>
  <c r="AC7" i="19"/>
  <c r="AC6" i="19"/>
  <c r="T3" i="19"/>
  <c r="Y30" i="131" s="1"/>
  <c r="S3" i="19"/>
  <c r="V30" i="131" s="1"/>
  <c r="R3" i="19"/>
  <c r="S30" i="131" s="1"/>
  <c r="Q3" i="19"/>
  <c r="P30" i="131" s="1"/>
  <c r="T2" i="19"/>
  <c r="X30" i="131" s="1"/>
  <c r="S2" i="19"/>
  <c r="U30" i="131" s="1"/>
  <c r="R2" i="19"/>
  <c r="R30" i="131" s="1"/>
  <c r="Q2" i="19"/>
  <c r="O30" i="131" s="1"/>
  <c r="R37" i="18"/>
  <c r="R36" i="18"/>
  <c r="P36" i="18"/>
  <c r="N25" i="18"/>
  <c r="M25" i="18"/>
  <c r="M23" i="18" s="1"/>
  <c r="L25" i="18"/>
  <c r="K25" i="18"/>
  <c r="J25" i="18"/>
  <c r="I25" i="18"/>
  <c r="H25" i="18"/>
  <c r="G25" i="18"/>
  <c r="F25" i="18"/>
  <c r="E25" i="18"/>
  <c r="D25" i="18"/>
  <c r="C25" i="18"/>
  <c r="B25" i="18"/>
  <c r="BG21" i="18"/>
  <c r="BH21" i="18" s="1"/>
  <c r="BI21" i="18" s="1"/>
  <c r="BJ21" i="18" s="1"/>
  <c r="BJ20" i="18"/>
  <c r="BD20" i="18"/>
  <c r="BG19" i="18"/>
  <c r="AR17" i="18"/>
  <c r="AC17" i="18"/>
  <c r="AR7" i="18"/>
  <c r="AC7" i="18"/>
  <c r="AC6" i="18"/>
  <c r="T3" i="18"/>
  <c r="Y29" i="131" s="1"/>
  <c r="S3" i="18"/>
  <c r="V29" i="131" s="1"/>
  <c r="R3" i="18"/>
  <c r="S29" i="131" s="1"/>
  <c r="Q3" i="18"/>
  <c r="P29" i="131" s="1"/>
  <c r="T2" i="18"/>
  <c r="X29" i="131" s="1"/>
  <c r="S2" i="18"/>
  <c r="U29" i="131" s="1"/>
  <c r="R2" i="18"/>
  <c r="R29" i="131" s="1"/>
  <c r="Q2" i="18"/>
  <c r="O29" i="131" s="1"/>
  <c r="R37" i="17"/>
  <c r="R36" i="17"/>
  <c r="P36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B25" i="17"/>
  <c r="BG21" i="17"/>
  <c r="BH21" i="17" s="1"/>
  <c r="BI21" i="17" s="1"/>
  <c r="BJ21" i="17" s="1"/>
  <c r="BJ20" i="17"/>
  <c r="BD20" i="17"/>
  <c r="BG19" i="17"/>
  <c r="AR17" i="17"/>
  <c r="AC17" i="17"/>
  <c r="AR7" i="17"/>
  <c r="AC7" i="17"/>
  <c r="AC6" i="17"/>
  <c r="T3" i="17"/>
  <c r="Y28" i="131" s="1"/>
  <c r="S3" i="17"/>
  <c r="V28" i="131" s="1"/>
  <c r="R3" i="17"/>
  <c r="S28" i="131" s="1"/>
  <c r="Q3" i="17"/>
  <c r="P28" i="131" s="1"/>
  <c r="T2" i="17"/>
  <c r="X28" i="131" s="1"/>
  <c r="S2" i="17"/>
  <c r="U28" i="131" s="1"/>
  <c r="R2" i="17"/>
  <c r="R28" i="131" s="1"/>
  <c r="Q2" i="17"/>
  <c r="O28" i="131" s="1"/>
  <c r="R37" i="16"/>
  <c r="R36" i="16"/>
  <c r="P36" i="16"/>
  <c r="G13" i="16"/>
  <c r="M13" i="16"/>
  <c r="L13" i="16"/>
  <c r="E13" i="16"/>
  <c r="D13" i="16"/>
  <c r="BG21" i="16"/>
  <c r="BH21" i="16" s="1"/>
  <c r="BI21" i="16" s="1"/>
  <c r="BJ21" i="16" s="1"/>
  <c r="BJ20" i="16"/>
  <c r="BD20" i="16"/>
  <c r="BG19" i="16"/>
  <c r="AR17" i="16"/>
  <c r="AC17" i="16"/>
  <c r="AR7" i="16"/>
  <c r="AC7" i="16"/>
  <c r="AC6" i="16"/>
  <c r="T3" i="16"/>
  <c r="Y90" i="131" s="1"/>
  <c r="S3" i="16"/>
  <c r="V90" i="131" s="1"/>
  <c r="R3" i="16"/>
  <c r="S90" i="131" s="1"/>
  <c r="Q3" i="16"/>
  <c r="P90" i="131" s="1"/>
  <c r="T2" i="16"/>
  <c r="X90" i="131" s="1"/>
  <c r="S2" i="16"/>
  <c r="U90" i="131" s="1"/>
  <c r="R2" i="16"/>
  <c r="R90" i="131" s="1"/>
  <c r="Q2" i="16"/>
  <c r="O90" i="131" s="1"/>
  <c r="R37" i="15"/>
  <c r="R36" i="15"/>
  <c r="P36" i="15"/>
  <c r="N24" i="15"/>
  <c r="M24" i="15"/>
  <c r="L24" i="15"/>
  <c r="K24" i="15"/>
  <c r="J24" i="15"/>
  <c r="I24" i="15"/>
  <c r="H24" i="15"/>
  <c r="G24" i="15"/>
  <c r="F24" i="15"/>
  <c r="E24" i="15"/>
  <c r="D24" i="15"/>
  <c r="C24" i="15"/>
  <c r="B24" i="15"/>
  <c r="BG21" i="15"/>
  <c r="BF21" i="15" s="1"/>
  <c r="BE21" i="15" s="1"/>
  <c r="BD21" i="15" s="1"/>
  <c r="BJ20" i="15"/>
  <c r="BD20" i="15"/>
  <c r="BG19" i="15"/>
  <c r="AR17" i="15"/>
  <c r="AC17" i="15"/>
  <c r="AR7" i="15"/>
  <c r="AC7" i="15"/>
  <c r="AC6" i="15"/>
  <c r="T3" i="15"/>
  <c r="Y37" i="131" s="1"/>
  <c r="S3" i="15"/>
  <c r="V37" i="131" s="1"/>
  <c r="R3" i="15"/>
  <c r="S37" i="131" s="1"/>
  <c r="Q3" i="15"/>
  <c r="P37" i="131" s="1"/>
  <c r="T2" i="15"/>
  <c r="X37" i="131" s="1"/>
  <c r="S2" i="15"/>
  <c r="U37" i="131" s="1"/>
  <c r="R2" i="15"/>
  <c r="R37" i="131" s="1"/>
  <c r="Q2" i="15"/>
  <c r="O37" i="131" s="1"/>
  <c r="R37" i="14"/>
  <c r="R36" i="14"/>
  <c r="P36" i="14"/>
  <c r="X13" i="14"/>
  <c r="L13" i="14"/>
  <c r="D13" i="14"/>
  <c r="C13" i="14"/>
  <c r="BG21" i="14"/>
  <c r="BH21" i="14" s="1"/>
  <c r="BI21" i="14" s="1"/>
  <c r="BJ21" i="14" s="1"/>
  <c r="BJ20" i="14"/>
  <c r="BD20" i="14"/>
  <c r="BG19" i="14"/>
  <c r="AR17" i="14"/>
  <c r="AC17" i="14"/>
  <c r="AR7" i="14"/>
  <c r="AC7" i="14"/>
  <c r="AC6" i="14"/>
  <c r="T3" i="14"/>
  <c r="Y91" i="131" s="1"/>
  <c r="S3" i="14"/>
  <c r="V91" i="131" s="1"/>
  <c r="R3" i="14"/>
  <c r="S91" i="131" s="1"/>
  <c r="Q3" i="14"/>
  <c r="P91" i="131" s="1"/>
  <c r="T2" i="14"/>
  <c r="X91" i="131" s="1"/>
  <c r="S2" i="14"/>
  <c r="U91" i="131" s="1"/>
  <c r="R2" i="14"/>
  <c r="R91" i="131" s="1"/>
  <c r="Q2" i="14"/>
  <c r="O91" i="131" s="1"/>
  <c r="R37" i="13"/>
  <c r="R36" i="13"/>
  <c r="P36" i="13"/>
  <c r="M13" i="13"/>
  <c r="J13" i="13"/>
  <c r="C13" i="13"/>
  <c r="BG21" i="13"/>
  <c r="BH21" i="13" s="1"/>
  <c r="BI21" i="13" s="1"/>
  <c r="BJ21" i="13" s="1"/>
  <c r="BF21" i="13"/>
  <c r="BE21" i="13" s="1"/>
  <c r="BD21" i="13" s="1"/>
  <c r="BJ20" i="13"/>
  <c r="BD20" i="13"/>
  <c r="BG19" i="13"/>
  <c r="AR17" i="13"/>
  <c r="AC17" i="13"/>
  <c r="AR7" i="13"/>
  <c r="AC7" i="13"/>
  <c r="AC6" i="13"/>
  <c r="T3" i="13"/>
  <c r="Y92" i="131" s="1"/>
  <c r="S3" i="13"/>
  <c r="V92" i="131" s="1"/>
  <c r="R3" i="13"/>
  <c r="S92" i="131" s="1"/>
  <c r="Q3" i="13"/>
  <c r="P92" i="131" s="1"/>
  <c r="T2" i="13"/>
  <c r="X92" i="131" s="1"/>
  <c r="S2" i="13"/>
  <c r="U92" i="131" s="1"/>
  <c r="R2" i="13"/>
  <c r="R92" i="131" s="1"/>
  <c r="Q2" i="13"/>
  <c r="O92" i="131" s="1"/>
  <c r="R37" i="12"/>
  <c r="R36" i="12"/>
  <c r="P36" i="12"/>
  <c r="N26" i="12"/>
  <c r="M26" i="12"/>
  <c r="L26" i="12"/>
  <c r="K26" i="12"/>
  <c r="F23" i="12" s="1"/>
  <c r="J26" i="12"/>
  <c r="I26" i="12"/>
  <c r="H26" i="12"/>
  <c r="G26" i="12"/>
  <c r="F26" i="12"/>
  <c r="E26" i="12"/>
  <c r="D26" i="12"/>
  <c r="C26" i="12"/>
  <c r="B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BG21" i="12"/>
  <c r="BH21" i="12" s="1"/>
  <c r="BI21" i="12" s="1"/>
  <c r="BJ21" i="12" s="1"/>
  <c r="BJ20" i="12"/>
  <c r="BD20" i="12"/>
  <c r="BG19" i="12"/>
  <c r="AR17" i="12"/>
  <c r="AC17" i="12"/>
  <c r="AR7" i="12"/>
  <c r="AC7" i="12"/>
  <c r="AC6" i="12"/>
  <c r="T3" i="12"/>
  <c r="Y13" i="131" s="1"/>
  <c r="S3" i="12"/>
  <c r="V13" i="131" s="1"/>
  <c r="R3" i="12"/>
  <c r="S13" i="131" s="1"/>
  <c r="Q3" i="12"/>
  <c r="P13" i="131" s="1"/>
  <c r="T2" i="12"/>
  <c r="X13" i="131" s="1"/>
  <c r="S2" i="12"/>
  <c r="U13" i="131" s="1"/>
  <c r="R2" i="12"/>
  <c r="R13" i="131" s="1"/>
  <c r="Q2" i="12"/>
  <c r="O13" i="131" s="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C17" i="11"/>
  <c r="AC7" i="11"/>
  <c r="AC6" i="11"/>
  <c r="AC26" i="11"/>
  <c r="X25" i="11"/>
  <c r="L26" i="11"/>
  <c r="G25" i="11"/>
  <c r="T3" i="11"/>
  <c r="Y11" i="131" s="1"/>
  <c r="S3" i="11"/>
  <c r="V11" i="131" s="1"/>
  <c r="R3" i="11"/>
  <c r="S11" i="131" s="1"/>
  <c r="Q3" i="11"/>
  <c r="P11" i="131" s="1"/>
  <c r="T2" i="11"/>
  <c r="X11" i="131" s="1"/>
  <c r="S2" i="11"/>
  <c r="U11" i="131" s="1"/>
  <c r="R2" i="11"/>
  <c r="R11" i="131" s="1"/>
  <c r="Q2" i="11"/>
  <c r="O11" i="131" s="1"/>
  <c r="R37" i="11"/>
  <c r="P36" i="11"/>
  <c r="Q36" i="11" s="1"/>
  <c r="R36" i="11" s="1"/>
  <c r="BG21" i="11"/>
  <c r="BH21" i="11" s="1"/>
  <c r="BI21" i="11" s="1"/>
  <c r="BJ21" i="11" s="1"/>
  <c r="BG19" i="11"/>
  <c r="AR17" i="11"/>
  <c r="AR7" i="11"/>
  <c r="AR17" i="9"/>
  <c r="AR7" i="9"/>
  <c r="AR17" i="8"/>
  <c r="R37" i="9"/>
  <c r="P36" i="9"/>
  <c r="Q36" i="9" s="1"/>
  <c r="R36" i="9" s="1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BG21" i="9"/>
  <c r="BH21" i="9" s="1"/>
  <c r="BI21" i="9" s="1"/>
  <c r="BJ21" i="9" s="1"/>
  <c r="BG19" i="9"/>
  <c r="AC17" i="9"/>
  <c r="AC7" i="9"/>
  <c r="AC6" i="9"/>
  <c r="Z26" i="9"/>
  <c r="AC25" i="9"/>
  <c r="I26" i="9"/>
  <c r="L25" i="9"/>
  <c r="T3" i="9"/>
  <c r="Y10" i="131" s="1"/>
  <c r="S3" i="9"/>
  <c r="V10" i="131" s="1"/>
  <c r="R3" i="9"/>
  <c r="S10" i="131" s="1"/>
  <c r="Q3" i="9"/>
  <c r="P10" i="131" s="1"/>
  <c r="T2" i="9"/>
  <c r="X10" i="131" s="1"/>
  <c r="S2" i="9"/>
  <c r="U10" i="131" s="1"/>
  <c r="R2" i="9"/>
  <c r="R10" i="131" s="1"/>
  <c r="Q2" i="9"/>
  <c r="O10" i="131" s="1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N25" i="8"/>
  <c r="M25" i="8"/>
  <c r="L25" i="8"/>
  <c r="K25" i="8"/>
  <c r="J25" i="8"/>
  <c r="I25" i="8"/>
  <c r="H25" i="8"/>
  <c r="E13" i="8" s="1"/>
  <c r="G25" i="8"/>
  <c r="F25" i="8"/>
  <c r="E25" i="8"/>
  <c r="D25" i="8"/>
  <c r="C25" i="8"/>
  <c r="B25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N23" i="8"/>
  <c r="M23" i="8"/>
  <c r="AC17" i="8"/>
  <c r="AC7" i="8"/>
  <c r="AC6" i="8"/>
  <c r="T3" i="8"/>
  <c r="Y9" i="131" s="1"/>
  <c r="S3" i="8"/>
  <c r="V9" i="131" s="1"/>
  <c r="R3" i="8"/>
  <c r="S9" i="131" s="1"/>
  <c r="Q3" i="8"/>
  <c r="P9" i="131" s="1"/>
  <c r="T2" i="8"/>
  <c r="X9" i="131" s="1"/>
  <c r="S2" i="8"/>
  <c r="U9" i="131" s="1"/>
  <c r="R2" i="8"/>
  <c r="R9" i="131" s="1"/>
  <c r="Q2" i="8"/>
  <c r="O9" i="131" s="1"/>
  <c r="R37" i="8"/>
  <c r="R36" i="8"/>
  <c r="P36" i="8"/>
  <c r="BG21" i="8"/>
  <c r="BH21" i="8" s="1"/>
  <c r="BI21" i="8" s="1"/>
  <c r="BJ21" i="8" s="1"/>
  <c r="BJ20" i="8"/>
  <c r="BD20" i="8"/>
  <c r="BG19" i="8"/>
  <c r="AR7" i="8"/>
  <c r="AR17" i="7"/>
  <c r="AR7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N26" i="7"/>
  <c r="M26" i="7"/>
  <c r="L26" i="7"/>
  <c r="K26" i="7"/>
  <c r="J26" i="7"/>
  <c r="I26" i="7"/>
  <c r="H26" i="7"/>
  <c r="E13" i="7" s="1"/>
  <c r="G26" i="7"/>
  <c r="F26" i="7"/>
  <c r="E26" i="7"/>
  <c r="D26" i="7"/>
  <c r="C26" i="7"/>
  <c r="B26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N23" i="7"/>
  <c r="M23" i="7"/>
  <c r="C23" i="7"/>
  <c r="AC17" i="7"/>
  <c r="AC7" i="7"/>
  <c r="AC6" i="7"/>
  <c r="T3" i="7"/>
  <c r="Y8" i="131" s="1"/>
  <c r="S3" i="7"/>
  <c r="V8" i="131" s="1"/>
  <c r="R3" i="7"/>
  <c r="S8" i="131" s="1"/>
  <c r="Q3" i="7"/>
  <c r="P8" i="131" s="1"/>
  <c r="T2" i="7"/>
  <c r="X8" i="131" s="1"/>
  <c r="S2" i="7"/>
  <c r="U8" i="131" s="1"/>
  <c r="R2" i="7"/>
  <c r="R8" i="131" s="1"/>
  <c r="Q2" i="7"/>
  <c r="O8" i="131" s="1"/>
  <c r="R37" i="7"/>
  <c r="R36" i="7"/>
  <c r="P36" i="7"/>
  <c r="BG21" i="7"/>
  <c r="BH21" i="7" s="1"/>
  <c r="BI21" i="7" s="1"/>
  <c r="BJ21" i="7" s="1"/>
  <c r="BJ20" i="7"/>
  <c r="BD20" i="7"/>
  <c r="BG19" i="7"/>
  <c r="Y23" i="6"/>
  <c r="X23" i="6"/>
  <c r="AC17" i="6"/>
  <c r="Y13" i="6"/>
  <c r="X13" i="6"/>
  <c r="AC7" i="6"/>
  <c r="Y23" i="5"/>
  <c r="X23" i="5"/>
  <c r="AC17" i="5"/>
  <c r="Y13" i="5"/>
  <c r="X13" i="5"/>
  <c r="AC7" i="5"/>
  <c r="R2" i="5"/>
  <c r="R6" i="131" s="1"/>
  <c r="R2" i="6"/>
  <c r="R7" i="131" s="1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N23" i="6"/>
  <c r="M23" i="6"/>
  <c r="L23" i="6"/>
  <c r="K23" i="6"/>
  <c r="J23" i="6"/>
  <c r="I23" i="6"/>
  <c r="H23" i="6"/>
  <c r="G23" i="6"/>
  <c r="F23" i="6"/>
  <c r="E23" i="6"/>
  <c r="D23" i="6"/>
  <c r="C23" i="6"/>
  <c r="N13" i="6"/>
  <c r="M13" i="6"/>
  <c r="L13" i="6"/>
  <c r="K13" i="6"/>
  <c r="J13" i="6"/>
  <c r="I13" i="6"/>
  <c r="H13" i="6"/>
  <c r="G13" i="6"/>
  <c r="F13" i="6"/>
  <c r="E13" i="6"/>
  <c r="D13" i="6"/>
  <c r="C13" i="6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N23" i="5"/>
  <c r="M23" i="5"/>
  <c r="L23" i="5"/>
  <c r="K23" i="5"/>
  <c r="J23" i="5"/>
  <c r="I23" i="5"/>
  <c r="H23" i="5"/>
  <c r="G23" i="5"/>
  <c r="F23" i="5"/>
  <c r="E23" i="5"/>
  <c r="D23" i="5"/>
  <c r="C23" i="5"/>
  <c r="N13" i="5"/>
  <c r="M13" i="5"/>
  <c r="L13" i="5"/>
  <c r="K13" i="5"/>
  <c r="J13" i="5"/>
  <c r="I13" i="5"/>
  <c r="H13" i="5"/>
  <c r="G13" i="5"/>
  <c r="F13" i="5"/>
  <c r="E13" i="5"/>
  <c r="D13" i="5"/>
  <c r="C13" i="5"/>
  <c r="R37" i="6"/>
  <c r="R36" i="6"/>
  <c r="P36" i="6"/>
  <c r="AQ23" i="6"/>
  <c r="V4" i="6" s="1"/>
  <c r="AF7" i="131" s="1"/>
  <c r="BG21" i="6"/>
  <c r="BH21" i="6" s="1"/>
  <c r="BI21" i="6" s="1"/>
  <c r="BJ21" i="6" s="1"/>
  <c r="BJ20" i="6"/>
  <c r="BD20" i="6"/>
  <c r="BG19" i="6"/>
  <c r="AQ13" i="6"/>
  <c r="U4" i="6" s="1"/>
  <c r="AC7" i="131" s="1"/>
  <c r="T3" i="6"/>
  <c r="Y7" i="131" s="1"/>
  <c r="S3" i="6"/>
  <c r="V7" i="131" s="1"/>
  <c r="R3" i="6"/>
  <c r="S7" i="131" s="1"/>
  <c r="Q3" i="6"/>
  <c r="P7" i="131" s="1"/>
  <c r="T2" i="6"/>
  <c r="X7" i="131" s="1"/>
  <c r="S2" i="6"/>
  <c r="U7" i="131" s="1"/>
  <c r="Q2" i="6"/>
  <c r="O7" i="131" s="1"/>
  <c r="R37" i="5"/>
  <c r="R36" i="5"/>
  <c r="P36" i="5"/>
  <c r="AQ23" i="5"/>
  <c r="V4" i="5" s="1"/>
  <c r="AF6" i="131" s="1"/>
  <c r="BG21" i="5"/>
  <c r="BH21" i="5" s="1"/>
  <c r="BI21" i="5" s="1"/>
  <c r="BJ21" i="5" s="1"/>
  <c r="BJ20" i="5"/>
  <c r="BD20" i="5"/>
  <c r="BG19" i="5"/>
  <c r="AQ13" i="5"/>
  <c r="U4" i="5" s="1"/>
  <c r="AC6" i="131" s="1"/>
  <c r="T3" i="5"/>
  <c r="Y6" i="131" s="1"/>
  <c r="S3" i="5"/>
  <c r="V6" i="131" s="1"/>
  <c r="R3" i="5"/>
  <c r="S6" i="131" s="1"/>
  <c r="Q3" i="5"/>
  <c r="P6" i="131" s="1"/>
  <c r="T2" i="5"/>
  <c r="X6" i="131" s="1"/>
  <c r="S2" i="5"/>
  <c r="U6" i="131" s="1"/>
  <c r="Q2" i="5"/>
  <c r="O6" i="131" s="1"/>
  <c r="BG21" i="1"/>
  <c r="BF21" i="1" s="1"/>
  <c r="BE21" i="1" s="1"/>
  <c r="BD21" i="1" s="1"/>
  <c r="BJ20" i="1"/>
  <c r="BD20" i="1"/>
  <c r="BG19" i="1"/>
  <c r="R5" i="131"/>
  <c r="T2" i="1"/>
  <c r="X5" i="131" s="1"/>
  <c r="R3" i="1"/>
  <c r="S5" i="131" s="1"/>
  <c r="S3" i="1"/>
  <c r="V5" i="131" s="1"/>
  <c r="T3" i="1"/>
  <c r="Y5" i="131" s="1"/>
  <c r="D13" i="1"/>
  <c r="E13" i="1"/>
  <c r="F13" i="1"/>
  <c r="G13" i="1"/>
  <c r="H13" i="1"/>
  <c r="I13" i="1"/>
  <c r="J13" i="1"/>
  <c r="K13" i="1"/>
  <c r="L13" i="1"/>
  <c r="M13" i="1"/>
  <c r="N13" i="1"/>
  <c r="X13" i="1"/>
  <c r="Y13" i="1"/>
  <c r="AQ13" i="1"/>
  <c r="U4" i="1" s="1"/>
  <c r="AC5" i="131" s="1"/>
  <c r="D23" i="1"/>
  <c r="E23" i="1"/>
  <c r="F23" i="1"/>
  <c r="G23" i="1"/>
  <c r="H23" i="1"/>
  <c r="I23" i="1"/>
  <c r="J23" i="1"/>
  <c r="K23" i="1"/>
  <c r="L23" i="1"/>
  <c r="M23" i="1"/>
  <c r="N23" i="1"/>
  <c r="X23" i="1"/>
  <c r="Y23" i="1"/>
  <c r="AQ23" i="1"/>
  <c r="V4" i="1"/>
  <c r="AF5" i="131" s="1"/>
  <c r="B24" i="1"/>
  <c r="D24" i="1"/>
  <c r="E24" i="1"/>
  <c r="F24" i="1"/>
  <c r="G24" i="1"/>
  <c r="H24" i="1"/>
  <c r="I24" i="1"/>
  <c r="J24" i="1"/>
  <c r="K24" i="1"/>
  <c r="L24" i="1"/>
  <c r="M24" i="1"/>
  <c r="N24" i="1"/>
  <c r="B25" i="1"/>
  <c r="D25" i="1"/>
  <c r="E25" i="1"/>
  <c r="F25" i="1"/>
  <c r="G25" i="1"/>
  <c r="H25" i="1"/>
  <c r="I25" i="1"/>
  <c r="J25" i="1"/>
  <c r="K25" i="1"/>
  <c r="L25" i="1"/>
  <c r="M25" i="1"/>
  <c r="N25" i="1"/>
  <c r="B26" i="1"/>
  <c r="D26" i="1"/>
  <c r="E26" i="1"/>
  <c r="F26" i="1"/>
  <c r="G26" i="1"/>
  <c r="H26" i="1"/>
  <c r="I26" i="1"/>
  <c r="J26" i="1"/>
  <c r="K26" i="1"/>
  <c r="L26" i="1"/>
  <c r="M26" i="1"/>
  <c r="N26" i="1"/>
  <c r="P36" i="1"/>
  <c r="R36" i="1"/>
  <c r="R37" i="1"/>
  <c r="J23" i="18" l="1"/>
  <c r="D23" i="20"/>
  <c r="AQ23" i="29"/>
  <c r="V4" i="29" s="1"/>
  <c r="AF12" i="131" s="1"/>
  <c r="C13" i="12"/>
  <c r="J23" i="8"/>
  <c r="V4" i="26"/>
  <c r="AF25" i="131" s="1"/>
  <c r="E23" i="19"/>
  <c r="J23" i="29"/>
  <c r="I13" i="7"/>
  <c r="F23" i="29"/>
  <c r="E23" i="8"/>
  <c r="AQ23" i="8"/>
  <c r="H23" i="22"/>
  <c r="C23" i="23"/>
  <c r="K23" i="12"/>
  <c r="D13" i="18"/>
  <c r="H23" i="18"/>
  <c r="L23" i="19"/>
  <c r="C13" i="19"/>
  <c r="BF21" i="20"/>
  <c r="BE21" i="20" s="1"/>
  <c r="BD21" i="20" s="1"/>
  <c r="V4" i="20"/>
  <c r="Y23" i="22"/>
  <c r="M23" i="25"/>
  <c r="X13" i="27"/>
  <c r="AQ23" i="27"/>
  <c r="V4" i="27" s="1"/>
  <c r="AF26" i="131" s="1"/>
  <c r="X23" i="28"/>
  <c r="F23" i="30"/>
  <c r="H13" i="29"/>
  <c r="V4" i="8"/>
  <c r="AF9" i="131" s="1"/>
  <c r="G23" i="8"/>
  <c r="N23" i="15"/>
  <c r="J23" i="7"/>
  <c r="AQ13" i="7"/>
  <c r="U4" i="7" s="1"/>
  <c r="AC8" i="131" s="1"/>
  <c r="C13" i="7"/>
  <c r="X23" i="7"/>
  <c r="N23" i="19"/>
  <c r="M23" i="20"/>
  <c r="BF21" i="24"/>
  <c r="BE21" i="24" s="1"/>
  <c r="BD21" i="24" s="1"/>
  <c r="F23" i="24"/>
  <c r="M23" i="31"/>
  <c r="J13" i="7"/>
  <c r="K23" i="7"/>
  <c r="Y23" i="7"/>
  <c r="I13" i="8"/>
  <c r="X23" i="8"/>
  <c r="Z25" i="11"/>
  <c r="H23" i="15"/>
  <c r="K13" i="29"/>
  <c r="K23" i="29"/>
  <c r="L23" i="20"/>
  <c r="AQ23" i="20"/>
  <c r="R4" i="59"/>
  <c r="T106" i="131" s="1"/>
  <c r="S4" i="63"/>
  <c r="W98" i="131" s="1"/>
  <c r="T4" i="63"/>
  <c r="Z98" i="131" s="1"/>
  <c r="Q4" i="63"/>
  <c r="Q98" i="131" s="1"/>
  <c r="T26" i="9"/>
  <c r="N13" i="7"/>
  <c r="L23" i="7"/>
  <c r="J13" i="8"/>
  <c r="Y13" i="8"/>
  <c r="I23" i="8"/>
  <c r="C23" i="8"/>
  <c r="L23" i="8"/>
  <c r="W26" i="11"/>
  <c r="X23" i="12"/>
  <c r="AQ13" i="12"/>
  <c r="J23" i="34"/>
  <c r="I23" i="35"/>
  <c r="L13" i="29"/>
  <c r="AQ23" i="7"/>
  <c r="V4" i="7" s="1"/>
  <c r="AF8" i="131" s="1"/>
  <c r="R25" i="11"/>
  <c r="H13" i="7"/>
  <c r="N13" i="8"/>
  <c r="H23" i="8"/>
  <c r="BF21" i="12"/>
  <c r="BE21" i="12" s="1"/>
  <c r="BD21" i="12" s="1"/>
  <c r="C23" i="12"/>
  <c r="G13" i="12"/>
  <c r="BF21" i="17"/>
  <c r="BE21" i="17" s="1"/>
  <c r="BD21" i="17" s="1"/>
  <c r="BF21" i="28"/>
  <c r="BE21" i="28" s="1"/>
  <c r="BD21" i="28" s="1"/>
  <c r="F23" i="28"/>
  <c r="N23" i="28"/>
  <c r="X23" i="30"/>
  <c r="BF21" i="35"/>
  <c r="BE21" i="35" s="1"/>
  <c r="BD21" i="35" s="1"/>
  <c r="BF21" i="37"/>
  <c r="BE21" i="37" s="1"/>
  <c r="BD21" i="37" s="1"/>
  <c r="BF21" i="38"/>
  <c r="BE21" i="38" s="1"/>
  <c r="BD21" i="38" s="1"/>
  <c r="C23" i="15"/>
  <c r="J23" i="19"/>
  <c r="X13" i="28"/>
  <c r="N13" i="12"/>
  <c r="U4" i="12"/>
  <c r="AC13" i="131" s="1"/>
  <c r="E13" i="15"/>
  <c r="E23" i="15"/>
  <c r="X13" i="15"/>
  <c r="I23" i="15"/>
  <c r="E13" i="17"/>
  <c r="AQ13" i="17"/>
  <c r="AQ23" i="17"/>
  <c r="V4" i="17" s="1"/>
  <c r="AF28" i="131" s="1"/>
  <c r="L13" i="18"/>
  <c r="L23" i="18"/>
  <c r="H13" i="19"/>
  <c r="C13" i="20"/>
  <c r="F13" i="20"/>
  <c r="F23" i="20"/>
  <c r="K13" i="20"/>
  <c r="G13" i="21"/>
  <c r="G23" i="21"/>
  <c r="I13" i="22"/>
  <c r="X23" i="22"/>
  <c r="X13" i="22"/>
  <c r="I23" i="22"/>
  <c r="K13" i="23"/>
  <c r="F13" i="23"/>
  <c r="F23" i="23"/>
  <c r="M13" i="24"/>
  <c r="M23" i="24"/>
  <c r="AQ13" i="24"/>
  <c r="U4" i="24" s="1"/>
  <c r="AC23" i="131" s="1"/>
  <c r="AQ23" i="24"/>
  <c r="I13" i="25"/>
  <c r="X13" i="25"/>
  <c r="X23" i="25"/>
  <c r="H13" i="26"/>
  <c r="D13" i="27"/>
  <c r="D23" i="27"/>
  <c r="AQ13" i="30"/>
  <c r="M23" i="30"/>
  <c r="M13" i="30"/>
  <c r="AQ23" i="30"/>
  <c r="H13" i="31"/>
  <c r="H23" i="31"/>
  <c r="D13" i="32"/>
  <c r="H13" i="32"/>
  <c r="H23" i="32"/>
  <c r="C13" i="33"/>
  <c r="F13" i="33"/>
  <c r="K13" i="33"/>
  <c r="F23" i="33"/>
  <c r="C13" i="34"/>
  <c r="C23" i="34"/>
  <c r="K13" i="34"/>
  <c r="F13" i="34"/>
  <c r="F23" i="34"/>
  <c r="K23" i="34"/>
  <c r="M13" i="22"/>
  <c r="AQ13" i="22"/>
  <c r="M23" i="22"/>
  <c r="G13" i="23"/>
  <c r="E13" i="24"/>
  <c r="E23" i="24"/>
  <c r="E13" i="25"/>
  <c r="D13" i="26"/>
  <c r="H13" i="27"/>
  <c r="H23" i="27"/>
  <c r="G13" i="28"/>
  <c r="G23" i="28"/>
  <c r="I13" i="29"/>
  <c r="E23" i="17"/>
  <c r="K23" i="23"/>
  <c r="S4" i="6"/>
  <c r="W7" i="131" s="1"/>
  <c r="F23" i="7"/>
  <c r="F13" i="8"/>
  <c r="F23" i="8"/>
  <c r="U4" i="8"/>
  <c r="AC9" i="131" s="1"/>
  <c r="F13" i="12"/>
  <c r="K13" i="12"/>
  <c r="N13" i="15"/>
  <c r="Y13" i="17"/>
  <c r="J13" i="17"/>
  <c r="Y23" i="17"/>
  <c r="J23" i="17"/>
  <c r="X13" i="18"/>
  <c r="I13" i="18"/>
  <c r="I23" i="18"/>
  <c r="X23" i="18"/>
  <c r="E13" i="19"/>
  <c r="M13" i="19"/>
  <c r="AQ13" i="19"/>
  <c r="M23" i="19"/>
  <c r="H13" i="20"/>
  <c r="D13" i="21"/>
  <c r="D23" i="21"/>
  <c r="H13" i="23"/>
  <c r="H23" i="23"/>
  <c r="J13" i="24"/>
  <c r="Y13" i="24"/>
  <c r="Y23" i="24"/>
  <c r="N13" i="24"/>
  <c r="V4" i="24"/>
  <c r="AF23" i="131" s="1"/>
  <c r="N13" i="25"/>
  <c r="N23" i="25"/>
  <c r="E13" i="26"/>
  <c r="E23" i="26"/>
  <c r="I13" i="26"/>
  <c r="X13" i="26"/>
  <c r="X23" i="26"/>
  <c r="I23" i="26"/>
  <c r="M13" i="26"/>
  <c r="AQ13" i="26"/>
  <c r="U4" i="26" s="1"/>
  <c r="AC25" i="131" s="1"/>
  <c r="AQ23" i="26"/>
  <c r="M23" i="26"/>
  <c r="E13" i="27"/>
  <c r="E23" i="27"/>
  <c r="D13" i="28"/>
  <c r="D23" i="28"/>
  <c r="L13" i="28"/>
  <c r="L23" i="28"/>
  <c r="Y13" i="30"/>
  <c r="J13" i="30"/>
  <c r="J23" i="30"/>
  <c r="Y23" i="30"/>
  <c r="X13" i="31"/>
  <c r="I13" i="31"/>
  <c r="I23" i="31"/>
  <c r="X23" i="31"/>
  <c r="X13" i="32"/>
  <c r="I13" i="32"/>
  <c r="X23" i="32"/>
  <c r="I23" i="32"/>
  <c r="M13" i="32"/>
  <c r="AQ13" i="32"/>
  <c r="AQ23" i="32"/>
  <c r="M23" i="32"/>
  <c r="D13" i="33"/>
  <c r="D23" i="33"/>
  <c r="L13" i="33"/>
  <c r="L23" i="33"/>
  <c r="H13" i="34"/>
  <c r="H23" i="34"/>
  <c r="L13" i="34"/>
  <c r="L23" i="34"/>
  <c r="C13" i="35"/>
  <c r="C23" i="35"/>
  <c r="G13" i="35"/>
  <c r="G23" i="35"/>
  <c r="Y13" i="29"/>
  <c r="J13" i="29"/>
  <c r="X23" i="29"/>
  <c r="G23" i="12"/>
  <c r="AQ23" i="12"/>
  <c r="V4" i="12" s="1"/>
  <c r="AF13" i="131" s="1"/>
  <c r="D23" i="15"/>
  <c r="C23" i="20"/>
  <c r="H23" i="20"/>
  <c r="F23" i="19"/>
  <c r="AQ23" i="19"/>
  <c r="V4" i="19" s="1"/>
  <c r="AF30" i="131" s="1"/>
  <c r="D23" i="26"/>
  <c r="K13" i="7"/>
  <c r="I23" i="7"/>
  <c r="D13" i="7"/>
  <c r="C13" i="8"/>
  <c r="K13" i="8"/>
  <c r="K23" i="8"/>
  <c r="N13" i="18"/>
  <c r="N23" i="18"/>
  <c r="J13" i="19"/>
  <c r="Y13" i="19"/>
  <c r="Y23" i="19"/>
  <c r="I13" i="20"/>
  <c r="X13" i="20"/>
  <c r="X23" i="20"/>
  <c r="X13" i="21"/>
  <c r="I13" i="21"/>
  <c r="X23" i="21"/>
  <c r="I23" i="21"/>
  <c r="C13" i="22"/>
  <c r="C23" i="22"/>
  <c r="G13" i="22"/>
  <c r="G23" i="22"/>
  <c r="K13" i="22"/>
  <c r="F13" i="22"/>
  <c r="K23" i="22"/>
  <c r="F23" i="22"/>
  <c r="E13" i="23"/>
  <c r="E23" i="23"/>
  <c r="AQ13" i="23"/>
  <c r="M13" i="23"/>
  <c r="M23" i="23"/>
  <c r="G13" i="24"/>
  <c r="G23" i="24"/>
  <c r="G13" i="25"/>
  <c r="G23" i="25"/>
  <c r="C13" i="30"/>
  <c r="C23" i="30"/>
  <c r="G13" i="30"/>
  <c r="G23" i="30"/>
  <c r="K13" i="30"/>
  <c r="F13" i="30"/>
  <c r="K23" i="30"/>
  <c r="Y13" i="31"/>
  <c r="J13" i="31"/>
  <c r="Y23" i="31"/>
  <c r="J23" i="31"/>
  <c r="N13" i="31"/>
  <c r="V4" i="31"/>
  <c r="AF15" i="131" s="1"/>
  <c r="N23" i="31"/>
  <c r="J13" i="32"/>
  <c r="Y13" i="32"/>
  <c r="Y23" i="32"/>
  <c r="J23" i="32"/>
  <c r="N13" i="32"/>
  <c r="U4" i="32"/>
  <c r="AC16" i="131" s="1"/>
  <c r="N23" i="32"/>
  <c r="V4" i="32"/>
  <c r="AF16" i="131" s="1"/>
  <c r="E13" i="33"/>
  <c r="E23" i="33"/>
  <c r="I13" i="33"/>
  <c r="X13" i="33"/>
  <c r="X23" i="33"/>
  <c r="I23" i="33"/>
  <c r="M13" i="33"/>
  <c r="AQ13" i="33"/>
  <c r="M23" i="33"/>
  <c r="AQ23" i="33"/>
  <c r="V4" i="33" s="1"/>
  <c r="AF17" i="131" s="1"/>
  <c r="E13" i="34"/>
  <c r="E23" i="34"/>
  <c r="X13" i="34"/>
  <c r="I23" i="34"/>
  <c r="X23" i="34"/>
  <c r="I13" i="34"/>
  <c r="AQ13" i="34"/>
  <c r="M13" i="34"/>
  <c r="M23" i="34"/>
  <c r="AQ23" i="34"/>
  <c r="V4" i="34" s="1"/>
  <c r="AF18" i="131" s="1"/>
  <c r="D13" i="35"/>
  <c r="D23" i="35"/>
  <c r="H23" i="35"/>
  <c r="H13" i="35"/>
  <c r="L13" i="35"/>
  <c r="L23" i="35"/>
  <c r="F13" i="29"/>
  <c r="G13" i="29"/>
  <c r="G23" i="29"/>
  <c r="M23" i="29"/>
  <c r="AQ13" i="29"/>
  <c r="U4" i="29" s="1"/>
  <c r="AC12" i="131" s="1"/>
  <c r="I23" i="12"/>
  <c r="N23" i="12"/>
  <c r="F23" i="15"/>
  <c r="K23" i="15"/>
  <c r="X23" i="15"/>
  <c r="I23" i="20"/>
  <c r="H23" i="19"/>
  <c r="M23" i="17"/>
  <c r="H23" i="26"/>
  <c r="J23" i="24"/>
  <c r="AQ23" i="22"/>
  <c r="V4" i="22" s="1"/>
  <c r="AF21" i="131" s="1"/>
  <c r="K23" i="33"/>
  <c r="D23" i="32"/>
  <c r="J13" i="20"/>
  <c r="Q4" i="1"/>
  <c r="Q5" i="131" s="1"/>
  <c r="J13" i="12"/>
  <c r="AQ13" i="15"/>
  <c r="U4" i="15" s="1"/>
  <c r="M13" i="15"/>
  <c r="M23" i="15"/>
  <c r="I13" i="17"/>
  <c r="X13" i="17"/>
  <c r="X23" i="17"/>
  <c r="D23" i="18"/>
  <c r="H13" i="18"/>
  <c r="D13" i="19"/>
  <c r="L13" i="19"/>
  <c r="G13" i="20"/>
  <c r="C13" i="21"/>
  <c r="C23" i="21"/>
  <c r="F13" i="21"/>
  <c r="K13" i="21"/>
  <c r="K23" i="21"/>
  <c r="F23" i="21"/>
  <c r="E13" i="22"/>
  <c r="E23" i="22"/>
  <c r="C13" i="23"/>
  <c r="X13" i="24"/>
  <c r="I13" i="24"/>
  <c r="I23" i="24"/>
  <c r="M13" i="25"/>
  <c r="AQ13" i="25"/>
  <c r="U4" i="25" s="1"/>
  <c r="AC24" i="131" s="1"/>
  <c r="AQ23" i="25"/>
  <c r="V4" i="25" s="1"/>
  <c r="AF24" i="131" s="1"/>
  <c r="L13" i="26"/>
  <c r="L13" i="27"/>
  <c r="L23" i="27"/>
  <c r="C13" i="28"/>
  <c r="C23" i="28"/>
  <c r="K13" i="28"/>
  <c r="K23" i="28"/>
  <c r="E23" i="30"/>
  <c r="E13" i="30"/>
  <c r="I13" i="30"/>
  <c r="X13" i="30"/>
  <c r="I23" i="30"/>
  <c r="D13" i="31"/>
  <c r="D23" i="31"/>
  <c r="L23" i="31"/>
  <c r="L13" i="31"/>
  <c r="L13" i="32"/>
  <c r="G13" i="33"/>
  <c r="G23" i="33"/>
  <c r="G13" i="34"/>
  <c r="G23" i="34"/>
  <c r="Y13" i="35"/>
  <c r="J13" i="35"/>
  <c r="Y23" i="35"/>
  <c r="J23" i="35"/>
  <c r="N13" i="35"/>
  <c r="N23" i="35"/>
  <c r="D13" i="29"/>
  <c r="E23" i="29"/>
  <c r="G23" i="20"/>
  <c r="I23" i="25"/>
  <c r="F13" i="7"/>
  <c r="J13" i="15"/>
  <c r="U4" i="17"/>
  <c r="AC28" i="131" s="1"/>
  <c r="N13" i="17"/>
  <c r="N23" i="17"/>
  <c r="E13" i="18"/>
  <c r="AQ13" i="18"/>
  <c r="U4" i="18" s="1"/>
  <c r="AC29" i="131" s="1"/>
  <c r="AQ23" i="18"/>
  <c r="M13" i="18"/>
  <c r="X13" i="19"/>
  <c r="I13" i="19"/>
  <c r="D13" i="20"/>
  <c r="L13" i="20"/>
  <c r="H13" i="21"/>
  <c r="L13" i="21"/>
  <c r="L23" i="21"/>
  <c r="J13" i="22"/>
  <c r="Y13" i="22"/>
  <c r="J23" i="22"/>
  <c r="U4" i="22"/>
  <c r="AC21" i="131" s="1"/>
  <c r="N13" i="22"/>
  <c r="N23" i="22"/>
  <c r="BH21" i="23"/>
  <c r="BI21" i="23" s="1"/>
  <c r="BJ21" i="23" s="1"/>
  <c r="D13" i="23"/>
  <c r="D23" i="23"/>
  <c r="L13" i="23"/>
  <c r="L23" i="23"/>
  <c r="Y13" i="25"/>
  <c r="J13" i="25"/>
  <c r="Y23" i="25"/>
  <c r="J23" i="25"/>
  <c r="X23" i="27"/>
  <c r="I23" i="27"/>
  <c r="I13" i="27"/>
  <c r="AQ13" i="27"/>
  <c r="M13" i="27"/>
  <c r="M23" i="27"/>
  <c r="H13" i="28"/>
  <c r="H23" i="28"/>
  <c r="U4" i="30"/>
  <c r="AC14" i="131" s="1"/>
  <c r="N13" i="30"/>
  <c r="V4" i="30"/>
  <c r="AF14" i="131" s="1"/>
  <c r="E13" i="31"/>
  <c r="AQ13" i="31"/>
  <c r="U4" i="31" s="1"/>
  <c r="AC15" i="131" s="1"/>
  <c r="M13" i="31"/>
  <c r="AQ23" i="31"/>
  <c r="E13" i="32"/>
  <c r="E23" i="32"/>
  <c r="H13" i="33"/>
  <c r="H23" i="33"/>
  <c r="D13" i="34"/>
  <c r="D23" i="34"/>
  <c r="K13" i="35"/>
  <c r="F13" i="35"/>
  <c r="K23" i="35"/>
  <c r="F23" i="35"/>
  <c r="N13" i="29"/>
  <c r="E13" i="29"/>
  <c r="X13" i="29"/>
  <c r="Y23" i="29"/>
  <c r="M23" i="12"/>
  <c r="Y23" i="12"/>
  <c r="J23" i="15"/>
  <c r="I23" i="17"/>
  <c r="X23" i="24"/>
  <c r="C23" i="33"/>
  <c r="N23" i="30"/>
  <c r="I13" i="15"/>
  <c r="M13" i="17"/>
  <c r="BH21" i="1"/>
  <c r="BI21" i="1" s="1"/>
  <c r="BJ21" i="1" s="1"/>
  <c r="G13" i="7"/>
  <c r="X13" i="7"/>
  <c r="G13" i="8"/>
  <c r="Y23" i="8"/>
  <c r="AQ13" i="8"/>
  <c r="F26" i="11"/>
  <c r="D13" i="12"/>
  <c r="D23" i="12"/>
  <c r="H23" i="12"/>
  <c r="H13" i="12"/>
  <c r="L13" i="12"/>
  <c r="L23" i="12"/>
  <c r="C13" i="15"/>
  <c r="G13" i="15"/>
  <c r="K13" i="15"/>
  <c r="F13" i="15"/>
  <c r="C13" i="17"/>
  <c r="C23" i="17"/>
  <c r="G13" i="17"/>
  <c r="G23" i="17"/>
  <c r="K13" i="17"/>
  <c r="K23" i="17"/>
  <c r="F13" i="17"/>
  <c r="F23" i="17"/>
  <c r="Y13" i="18"/>
  <c r="J13" i="18"/>
  <c r="Y23" i="18"/>
  <c r="N13" i="19"/>
  <c r="U4" i="19"/>
  <c r="AC30" i="131" s="1"/>
  <c r="E13" i="20"/>
  <c r="M13" i="20"/>
  <c r="AQ13" i="20"/>
  <c r="U4" i="20" s="1"/>
  <c r="E13" i="21"/>
  <c r="E23" i="21"/>
  <c r="M13" i="21"/>
  <c r="AQ13" i="21"/>
  <c r="AQ23" i="21"/>
  <c r="V4" i="21" s="1"/>
  <c r="AF20" i="131" s="1"/>
  <c r="M23" i="21"/>
  <c r="X13" i="23"/>
  <c r="I13" i="23"/>
  <c r="X23" i="23"/>
  <c r="I23" i="23"/>
  <c r="C23" i="24"/>
  <c r="C13" i="24"/>
  <c r="F13" i="24"/>
  <c r="K13" i="24"/>
  <c r="K23" i="24"/>
  <c r="C13" i="25"/>
  <c r="C23" i="25"/>
  <c r="F13" i="25"/>
  <c r="K23" i="25"/>
  <c r="F23" i="25"/>
  <c r="Y13" i="26"/>
  <c r="J13" i="26"/>
  <c r="Y23" i="26"/>
  <c r="J23" i="26"/>
  <c r="N13" i="26"/>
  <c r="N23" i="26"/>
  <c r="Y13" i="27"/>
  <c r="J13" i="27"/>
  <c r="J23" i="27"/>
  <c r="U4" i="27"/>
  <c r="AC26" i="131" s="1"/>
  <c r="N23" i="27"/>
  <c r="N13" i="27"/>
  <c r="E13" i="28"/>
  <c r="E23" i="28"/>
  <c r="I13" i="28"/>
  <c r="I23" i="28"/>
  <c r="M13" i="28"/>
  <c r="M23" i="28"/>
  <c r="AQ13" i="28"/>
  <c r="AQ23" i="28"/>
  <c r="V4" i="28" s="1"/>
  <c r="AF27" i="131" s="1"/>
  <c r="BF21" i="7"/>
  <c r="BE21" i="7" s="1"/>
  <c r="BD21" i="7" s="1"/>
  <c r="L13" i="7"/>
  <c r="Y13" i="7"/>
  <c r="D13" i="8"/>
  <c r="H13" i="8"/>
  <c r="L13" i="8"/>
  <c r="X13" i="8"/>
  <c r="D23" i="8"/>
  <c r="N25" i="9"/>
  <c r="BF21" i="11"/>
  <c r="BE21" i="11" s="1"/>
  <c r="BD21" i="11" s="1"/>
  <c r="N23" i="11"/>
  <c r="I25" i="11"/>
  <c r="N26" i="11"/>
  <c r="E13" i="12"/>
  <c r="X13" i="12"/>
  <c r="I13" i="12"/>
  <c r="M13" i="12"/>
  <c r="BH21" i="15"/>
  <c r="BI21" i="15" s="1"/>
  <c r="BJ21" i="15" s="1"/>
  <c r="D13" i="15"/>
  <c r="H13" i="15"/>
  <c r="L13" i="15"/>
  <c r="D13" i="17"/>
  <c r="D23" i="17"/>
  <c r="H13" i="17"/>
  <c r="H23" i="17"/>
  <c r="L13" i="17"/>
  <c r="L23" i="17"/>
  <c r="BF21" i="18"/>
  <c r="BE21" i="18" s="1"/>
  <c r="BD21" i="18" s="1"/>
  <c r="C13" i="18"/>
  <c r="C23" i="18"/>
  <c r="G13" i="18"/>
  <c r="G23" i="18"/>
  <c r="K13" i="18"/>
  <c r="F13" i="18"/>
  <c r="K23" i="18"/>
  <c r="F23" i="18"/>
  <c r="C23" i="19"/>
  <c r="G13" i="19"/>
  <c r="G23" i="19"/>
  <c r="F13" i="19"/>
  <c r="K23" i="19"/>
  <c r="J23" i="20"/>
  <c r="N13" i="20"/>
  <c r="N23" i="20"/>
  <c r="J13" i="21"/>
  <c r="Y23" i="21"/>
  <c r="J23" i="21"/>
  <c r="Y13" i="21"/>
  <c r="N13" i="21"/>
  <c r="U4" i="21"/>
  <c r="AC20" i="131" s="1"/>
  <c r="N23" i="21"/>
  <c r="D13" i="22"/>
  <c r="H13" i="22"/>
  <c r="L13" i="22"/>
  <c r="Y13" i="23"/>
  <c r="J13" i="23"/>
  <c r="J23" i="23"/>
  <c r="U4" i="23"/>
  <c r="AC22" i="131" s="1"/>
  <c r="N13" i="23"/>
  <c r="N23" i="23"/>
  <c r="D13" i="24"/>
  <c r="D23" i="24"/>
  <c r="H13" i="24"/>
  <c r="H23" i="24"/>
  <c r="L13" i="24"/>
  <c r="L23" i="24"/>
  <c r="D13" i="25"/>
  <c r="D23" i="25"/>
  <c r="H13" i="25"/>
  <c r="H23" i="25"/>
  <c r="L13" i="25"/>
  <c r="L23" i="25"/>
  <c r="BF21" i="26"/>
  <c r="BE21" i="26" s="1"/>
  <c r="BD21" i="26" s="1"/>
  <c r="C13" i="26"/>
  <c r="C23" i="26"/>
  <c r="G23" i="26"/>
  <c r="G13" i="26"/>
  <c r="F13" i="26"/>
  <c r="K13" i="26"/>
  <c r="K23" i="26"/>
  <c r="F23" i="26"/>
  <c r="C13" i="27"/>
  <c r="G13" i="27"/>
  <c r="K13" i="27"/>
  <c r="F13" i="27"/>
  <c r="F23" i="27"/>
  <c r="J13" i="28"/>
  <c r="Y13" i="28"/>
  <c r="Y23" i="28"/>
  <c r="U4" i="28"/>
  <c r="AC27" i="131" s="1"/>
  <c r="N13" i="28"/>
  <c r="D13" i="30"/>
  <c r="D23" i="30"/>
  <c r="H13" i="30"/>
  <c r="H23" i="30"/>
  <c r="L13" i="30"/>
  <c r="L23" i="30"/>
  <c r="BF21" i="31"/>
  <c r="BE21" i="31" s="1"/>
  <c r="BD21" i="31" s="1"/>
  <c r="C13" i="31"/>
  <c r="C23" i="31"/>
  <c r="G13" i="31"/>
  <c r="G23" i="31"/>
  <c r="K13" i="31"/>
  <c r="F13" i="31"/>
  <c r="K23" i="31"/>
  <c r="F23" i="31"/>
  <c r="C23" i="32"/>
  <c r="C13" i="32"/>
  <c r="G13" i="32"/>
  <c r="G23" i="32"/>
  <c r="F13" i="32"/>
  <c r="K13" i="32"/>
  <c r="K23" i="32"/>
  <c r="F23" i="32"/>
  <c r="Y13" i="33"/>
  <c r="J23" i="33"/>
  <c r="J13" i="33"/>
  <c r="Y23" i="33"/>
  <c r="U4" i="33"/>
  <c r="AC17" i="131" s="1"/>
  <c r="N13" i="33"/>
  <c r="N23" i="33"/>
  <c r="Y13" i="34"/>
  <c r="J13" i="34"/>
  <c r="Y23" i="34"/>
  <c r="U4" i="34"/>
  <c r="AC18" i="131" s="1"/>
  <c r="N13" i="34"/>
  <c r="N23" i="34"/>
  <c r="E13" i="35"/>
  <c r="E23" i="35"/>
  <c r="X13" i="35"/>
  <c r="I13" i="35"/>
  <c r="X23" i="35"/>
  <c r="AQ13" i="35"/>
  <c r="U4" i="35" s="1"/>
  <c r="AC19" i="131" s="1"/>
  <c r="M13" i="35"/>
  <c r="AQ23" i="35"/>
  <c r="V4" i="35" s="1"/>
  <c r="AF19" i="131" s="1"/>
  <c r="M23" i="35"/>
  <c r="D23" i="29"/>
  <c r="H23" i="29"/>
  <c r="C13" i="29"/>
  <c r="M13" i="29"/>
  <c r="C23" i="29"/>
  <c r="I23" i="29"/>
  <c r="N23" i="29"/>
  <c r="E23" i="12"/>
  <c r="J23" i="12"/>
  <c r="G23" i="15"/>
  <c r="L23" i="15"/>
  <c r="AQ23" i="15"/>
  <c r="V4" i="15" s="1"/>
  <c r="E23" i="20"/>
  <c r="K23" i="20"/>
  <c r="D23" i="19"/>
  <c r="I23" i="19"/>
  <c r="E23" i="18"/>
  <c r="V4" i="18"/>
  <c r="AF29" i="131" s="1"/>
  <c r="J23" i="28"/>
  <c r="C23" i="27"/>
  <c r="L23" i="26"/>
  <c r="E23" i="25"/>
  <c r="N23" i="24"/>
  <c r="G23" i="23"/>
  <c r="Y23" i="23"/>
  <c r="AQ23" i="23"/>
  <c r="V4" i="23" s="1"/>
  <c r="AF22" i="131" s="1"/>
  <c r="H23" i="21"/>
  <c r="L23" i="32"/>
  <c r="E23" i="31"/>
  <c r="Y13" i="12"/>
  <c r="K13" i="19"/>
  <c r="F13" i="28"/>
  <c r="L23" i="29"/>
  <c r="S4" i="105"/>
  <c r="W148" i="131" s="1"/>
  <c r="Q4" i="67"/>
  <c r="Q102" i="131" s="1"/>
  <c r="R4" i="63"/>
  <c r="T98" i="131" s="1"/>
  <c r="R4" i="67"/>
  <c r="T102" i="131" s="1"/>
  <c r="T4" i="112"/>
  <c r="Z132" i="131" s="1"/>
  <c r="T4" i="1"/>
  <c r="Z5" i="131" s="1"/>
  <c r="T4" i="68"/>
  <c r="Z103" i="131" s="1"/>
  <c r="T4" i="67"/>
  <c r="Z102" i="131" s="1"/>
  <c r="S4" i="98"/>
  <c r="W140" i="131" s="1"/>
  <c r="S4" i="1"/>
  <c r="W5" i="131" s="1"/>
  <c r="R4" i="6"/>
  <c r="T7" i="131" s="1"/>
  <c r="R4" i="5"/>
  <c r="T6" i="131" s="1"/>
  <c r="P37" i="124"/>
  <c r="P37" i="117"/>
  <c r="Q4" i="6"/>
  <c r="Q7" i="131" s="1"/>
  <c r="Q4" i="5"/>
  <c r="Q6" i="131" s="1"/>
  <c r="S4" i="60"/>
  <c r="W107" i="131" s="1"/>
  <c r="R4" i="1"/>
  <c r="T5" i="131" s="1"/>
  <c r="P37" i="104"/>
  <c r="P37" i="6"/>
  <c r="P37" i="1"/>
  <c r="P37" i="5"/>
  <c r="Q4" i="64"/>
  <c r="Q99" i="131" s="1"/>
  <c r="Q4" i="65"/>
  <c r="Q100" i="131" s="1"/>
  <c r="Q4" i="114"/>
  <c r="Q134" i="131" s="1"/>
  <c r="P37" i="121"/>
  <c r="P37" i="110"/>
  <c r="P37" i="57"/>
  <c r="Q4" i="113"/>
  <c r="Q133" i="131" s="1"/>
  <c r="T4" i="105"/>
  <c r="Z148" i="131" s="1"/>
  <c r="Q4" i="101"/>
  <c r="Q143" i="131" s="1"/>
  <c r="S4" i="67"/>
  <c r="W102" i="131" s="1"/>
  <c r="R4" i="105"/>
  <c r="T148" i="131" s="1"/>
  <c r="Q4" i="123"/>
  <c r="Q119" i="131" s="1"/>
  <c r="R4" i="123"/>
  <c r="T119" i="131" s="1"/>
  <c r="T4" i="103"/>
  <c r="Z146" i="131" s="1"/>
  <c r="T4" i="65"/>
  <c r="Z100" i="131" s="1"/>
  <c r="T4" i="109"/>
  <c r="Z128" i="131" s="1"/>
  <c r="T4" i="60"/>
  <c r="Z107" i="131" s="1"/>
  <c r="T4" i="116"/>
  <c r="Z136" i="131" s="1"/>
  <c r="T4" i="100"/>
  <c r="Z142" i="131" s="1"/>
  <c r="T4" i="118"/>
  <c r="Z138" i="131" s="1"/>
  <c r="T4" i="113"/>
  <c r="Z133" i="131" s="1"/>
  <c r="T4" i="104"/>
  <c r="Z147" i="131" s="1"/>
  <c r="T4" i="59"/>
  <c r="Z106" i="131" s="1"/>
  <c r="T4" i="69"/>
  <c r="Z104" i="131" s="1"/>
  <c r="T4" i="70"/>
  <c r="Z105" i="131" s="1"/>
  <c r="S4" i="128"/>
  <c r="W124" i="131" s="1"/>
  <c r="S4" i="103"/>
  <c r="W146" i="131" s="1"/>
  <c r="S4" i="64"/>
  <c r="W99" i="131" s="1"/>
  <c r="S4" i="104"/>
  <c r="W147" i="131" s="1"/>
  <c r="S4" i="59"/>
  <c r="W106" i="131" s="1"/>
  <c r="S4" i="55"/>
  <c r="W115" i="131" s="1"/>
  <c r="S4" i="70"/>
  <c r="W105" i="131" s="1"/>
  <c r="S4" i="99"/>
  <c r="W141" i="131" s="1"/>
  <c r="S4" i="68"/>
  <c r="W103" i="131" s="1"/>
  <c r="S4" i="56"/>
  <c r="W113" i="131" s="1"/>
  <c r="R4" i="70"/>
  <c r="T105" i="131" s="1"/>
  <c r="R4" i="62"/>
  <c r="T109" i="131" s="1"/>
  <c r="R4" i="56"/>
  <c r="T113" i="131" s="1"/>
  <c r="R4" i="55"/>
  <c r="T115" i="131" s="1"/>
  <c r="R4" i="100"/>
  <c r="T142" i="131" s="1"/>
  <c r="R4" i="64"/>
  <c r="T99" i="131" s="1"/>
  <c r="R4" i="103"/>
  <c r="T146" i="131" s="1"/>
  <c r="R4" i="68"/>
  <c r="T103" i="131" s="1"/>
  <c r="P37" i="127"/>
  <c r="P37" i="120"/>
  <c r="P37" i="68"/>
  <c r="P37" i="111"/>
  <c r="P37" i="116"/>
  <c r="Q4" i="102"/>
  <c r="Q145" i="131" s="1"/>
  <c r="P37" i="109"/>
  <c r="P37" i="122"/>
  <c r="Q4" i="112"/>
  <c r="Q132" i="131" s="1"/>
  <c r="P37" i="102"/>
  <c r="P37" i="67"/>
  <c r="P37" i="58"/>
  <c r="Q4" i="110"/>
  <c r="Q129" i="131" s="1"/>
  <c r="P37" i="123"/>
  <c r="Q4" i="60"/>
  <c r="Q107" i="131" s="1"/>
  <c r="P37" i="59"/>
  <c r="P37" i="69"/>
  <c r="Q4" i="61"/>
  <c r="Q108" i="131" s="1"/>
  <c r="Q4" i="55"/>
  <c r="Q115" i="131" s="1"/>
  <c r="P37" i="129"/>
  <c r="P37" i="128"/>
  <c r="P37" i="103"/>
  <c r="Q4" i="125"/>
  <c r="Q121" i="131" s="1"/>
  <c r="Q4" i="56"/>
  <c r="Q113" i="131" s="1"/>
  <c r="Q4" i="130"/>
  <c r="Q126" i="131" s="1"/>
  <c r="Q4" i="129"/>
  <c r="Q125" i="131" s="1"/>
  <c r="P37" i="130"/>
  <c r="Q4" i="128"/>
  <c r="Q124" i="131" s="1"/>
  <c r="R4" i="125"/>
  <c r="T121" i="131" s="1"/>
  <c r="R4" i="119"/>
  <c r="T139" i="131" s="1"/>
  <c r="R4" i="109"/>
  <c r="T128" i="131" s="1"/>
  <c r="Q4" i="58"/>
  <c r="Q112" i="131" s="1"/>
  <c r="S4" i="110"/>
  <c r="W129" i="131" s="1"/>
  <c r="T4" i="120"/>
  <c r="Z116" i="131" s="1"/>
  <c r="S4" i="125"/>
  <c r="W121" i="131" s="1"/>
  <c r="T4" i="119"/>
  <c r="Z139" i="131" s="1"/>
  <c r="P37" i="101"/>
  <c r="T4" i="117"/>
  <c r="Z137" i="131" s="1"/>
  <c r="Q4" i="118"/>
  <c r="Q138" i="131" s="1"/>
  <c r="R4" i="122"/>
  <c r="T118" i="131" s="1"/>
  <c r="S4" i="121"/>
  <c r="W117" i="131" s="1"/>
  <c r="R4" i="57"/>
  <c r="T111" i="131" s="1"/>
  <c r="S4" i="122"/>
  <c r="W118" i="131" s="1"/>
  <c r="R4" i="129"/>
  <c r="T125" i="131" s="1"/>
  <c r="P37" i="126"/>
  <c r="T4" i="126"/>
  <c r="Z122" i="131" s="1"/>
  <c r="R4" i="128"/>
  <c r="T124" i="131" s="1"/>
  <c r="S4" i="57"/>
  <c r="W111" i="131" s="1"/>
  <c r="T4" i="115"/>
  <c r="Z135" i="131" s="1"/>
  <c r="R4" i="114"/>
  <c r="T134" i="131" s="1"/>
  <c r="P37" i="112"/>
  <c r="S4" i="58"/>
  <c r="W112" i="131" s="1"/>
  <c r="Q4" i="121"/>
  <c r="Q117" i="131" s="1"/>
  <c r="Q4" i="117"/>
  <c r="Q137" i="131" s="1"/>
  <c r="R4" i="118"/>
  <c r="T138" i="131" s="1"/>
  <c r="P37" i="119"/>
  <c r="S4" i="127"/>
  <c r="W123" i="131" s="1"/>
  <c r="S4" i="114"/>
  <c r="W134" i="131" s="1"/>
  <c r="Q4" i="115"/>
  <c r="Q135" i="131" s="1"/>
  <c r="T4" i="128"/>
  <c r="Z124" i="131" s="1"/>
  <c r="R4" i="130"/>
  <c r="T126" i="131" s="1"/>
  <c r="Q4" i="119"/>
  <c r="Q139" i="131" s="1"/>
  <c r="Q4" i="111"/>
  <c r="Q130" i="131" s="1"/>
  <c r="R4" i="112"/>
  <c r="T132" i="131" s="1"/>
  <c r="R4" i="58"/>
  <c r="T112" i="131" s="1"/>
  <c r="S4" i="101"/>
  <c r="W143" i="131" s="1"/>
  <c r="Q4" i="116"/>
  <c r="Q136" i="131" s="1"/>
  <c r="S4" i="109"/>
  <c r="W128" i="131" s="1"/>
  <c r="S4" i="120"/>
  <c r="W116" i="131" s="1"/>
  <c r="S4" i="119"/>
  <c r="W139" i="131" s="1"/>
  <c r="Q4" i="120"/>
  <c r="Q116" i="131" s="1"/>
  <c r="S4" i="117"/>
  <c r="W137" i="131" s="1"/>
  <c r="T4" i="58"/>
  <c r="Z112" i="131" s="1"/>
  <c r="S4" i="130"/>
  <c r="W126" i="131" s="1"/>
  <c r="S4" i="116"/>
  <c r="W136" i="131" s="1"/>
  <c r="R4" i="121"/>
  <c r="T117" i="131" s="1"/>
  <c r="S4" i="118"/>
  <c r="W138" i="131" s="1"/>
  <c r="P37" i="114"/>
  <c r="S4" i="113"/>
  <c r="W133" i="131" s="1"/>
  <c r="T4" i="122"/>
  <c r="Z118" i="131" s="1"/>
  <c r="R4" i="110"/>
  <c r="T129" i="131" s="1"/>
  <c r="T4" i="127"/>
  <c r="Z123" i="131" s="1"/>
  <c r="S4" i="129"/>
  <c r="W125" i="131" s="1"/>
  <c r="T4" i="121"/>
  <c r="Z117" i="131" s="1"/>
  <c r="T4" i="110"/>
  <c r="Z129" i="131" s="1"/>
  <c r="Q4" i="127"/>
  <c r="Q123" i="131" s="1"/>
  <c r="S4" i="112"/>
  <c r="W132" i="131" s="1"/>
  <c r="R4" i="111"/>
  <c r="T130" i="131" s="1"/>
  <c r="T4" i="57"/>
  <c r="Z111" i="131" s="1"/>
  <c r="S4" i="115"/>
  <c r="W135" i="131" s="1"/>
  <c r="Q4" i="109"/>
  <c r="Q128" i="131" s="1"/>
  <c r="S4" i="124"/>
  <c r="W120" i="131" s="1"/>
  <c r="P37" i="118"/>
  <c r="T4" i="114"/>
  <c r="Z134" i="131" s="1"/>
  <c r="Q4" i="126"/>
  <c r="Q122" i="131" s="1"/>
  <c r="R4" i="115"/>
  <c r="T135" i="131" s="1"/>
  <c r="S4" i="111"/>
  <c r="W130" i="131" s="1"/>
  <c r="R4" i="127"/>
  <c r="T123" i="131" s="1"/>
  <c r="T4" i="125"/>
  <c r="Z121" i="131" s="1"/>
  <c r="T4" i="124"/>
  <c r="Z120" i="131" s="1"/>
  <c r="R4" i="126"/>
  <c r="T122" i="131" s="1"/>
  <c r="R4" i="124"/>
  <c r="T120" i="131" s="1"/>
  <c r="Q4" i="124"/>
  <c r="Q120" i="131" s="1"/>
  <c r="P37" i="113"/>
  <c r="T4" i="111"/>
  <c r="Z130" i="131" s="1"/>
  <c r="Q4" i="122"/>
  <c r="Q118" i="131" s="1"/>
  <c r="R4" i="120"/>
  <c r="T116" i="131" s="1"/>
  <c r="S4" i="123"/>
  <c r="W119" i="131" s="1"/>
  <c r="Q4" i="57"/>
  <c r="Q111" i="131" s="1"/>
  <c r="S4" i="126"/>
  <c r="W122" i="131" s="1"/>
  <c r="P37" i="115"/>
  <c r="T4" i="130"/>
  <c r="Z126" i="131" s="1"/>
  <c r="R4" i="117"/>
  <c r="T137" i="131" s="1"/>
  <c r="R4" i="113"/>
  <c r="T133" i="131" s="1"/>
  <c r="R4" i="116"/>
  <c r="T136" i="131" s="1"/>
  <c r="P37" i="125"/>
  <c r="T4" i="129"/>
  <c r="Z125" i="131" s="1"/>
  <c r="T4" i="123"/>
  <c r="Z119" i="131" s="1"/>
  <c r="M13" i="14"/>
  <c r="J23" i="36"/>
  <c r="C23" i="13"/>
  <c r="M23" i="16"/>
  <c r="I23" i="37"/>
  <c r="J23" i="38"/>
  <c r="C23" i="36"/>
  <c r="K23" i="36"/>
  <c r="D23" i="13"/>
  <c r="L23" i="13"/>
  <c r="E23" i="14"/>
  <c r="M23" i="14"/>
  <c r="F23" i="16"/>
  <c r="N23" i="16"/>
  <c r="X23" i="16"/>
  <c r="C13" i="37"/>
  <c r="K13" i="37"/>
  <c r="D13" i="38"/>
  <c r="L13" i="38"/>
  <c r="E13" i="36"/>
  <c r="M13" i="36"/>
  <c r="F13" i="13"/>
  <c r="N13" i="13"/>
  <c r="X13" i="13"/>
  <c r="G13" i="14"/>
  <c r="Y13" i="14"/>
  <c r="AQ13" i="14"/>
  <c r="H13" i="16"/>
  <c r="U4" i="16"/>
  <c r="AC90" i="131" s="1"/>
  <c r="J23" i="37"/>
  <c r="C23" i="38"/>
  <c r="K23" i="38"/>
  <c r="D23" i="36"/>
  <c r="L23" i="36"/>
  <c r="E23" i="13"/>
  <c r="M23" i="13"/>
  <c r="F23" i="14"/>
  <c r="N23" i="14"/>
  <c r="X23" i="14"/>
  <c r="G23" i="16"/>
  <c r="Y23" i="16"/>
  <c r="AQ23" i="16"/>
  <c r="D13" i="37"/>
  <c r="L13" i="37"/>
  <c r="E13" i="38"/>
  <c r="M13" i="38"/>
  <c r="F13" i="36"/>
  <c r="N13" i="36"/>
  <c r="X13" i="36"/>
  <c r="G13" i="13"/>
  <c r="Y13" i="13"/>
  <c r="AQ13" i="13"/>
  <c r="H13" i="14"/>
  <c r="U4" i="14"/>
  <c r="AC91" i="131" s="1"/>
  <c r="I13" i="16"/>
  <c r="E23" i="16"/>
  <c r="E13" i="13"/>
  <c r="BF21" i="36"/>
  <c r="BE21" i="36" s="1"/>
  <c r="BD21" i="36" s="1"/>
  <c r="C23" i="37"/>
  <c r="K23" i="37"/>
  <c r="D23" i="38"/>
  <c r="L23" i="38"/>
  <c r="E23" i="36"/>
  <c r="M23" i="36"/>
  <c r="F23" i="13"/>
  <c r="N23" i="13"/>
  <c r="X23" i="13"/>
  <c r="G23" i="14"/>
  <c r="Y23" i="14"/>
  <c r="AQ23" i="14"/>
  <c r="H23" i="16"/>
  <c r="V4" i="16"/>
  <c r="AF90" i="131" s="1"/>
  <c r="E13" i="37"/>
  <c r="M13" i="37"/>
  <c r="F13" i="38"/>
  <c r="N13" i="38"/>
  <c r="X13" i="38"/>
  <c r="G13" i="36"/>
  <c r="Y13" i="36"/>
  <c r="AQ13" i="36"/>
  <c r="H13" i="13"/>
  <c r="U4" i="13"/>
  <c r="AC92" i="131" s="1"/>
  <c r="I13" i="14"/>
  <c r="J13" i="16"/>
  <c r="L23" i="16"/>
  <c r="K23" i="13"/>
  <c r="K13" i="38"/>
  <c r="N13" i="14"/>
  <c r="D23" i="37"/>
  <c r="L23" i="37"/>
  <c r="E23" i="38"/>
  <c r="M23" i="38"/>
  <c r="F23" i="36"/>
  <c r="N23" i="36"/>
  <c r="X23" i="36"/>
  <c r="G23" i="13"/>
  <c r="Y23" i="13"/>
  <c r="AQ23" i="13"/>
  <c r="H23" i="14"/>
  <c r="V4" i="14"/>
  <c r="AF91" i="131" s="1"/>
  <c r="I23" i="16"/>
  <c r="F13" i="37"/>
  <c r="N13" i="37"/>
  <c r="X13" i="37"/>
  <c r="G13" i="38"/>
  <c r="Y13" i="38"/>
  <c r="AQ13" i="38"/>
  <c r="U4" i="38" s="1"/>
  <c r="AC94" i="131" s="1"/>
  <c r="H13" i="36"/>
  <c r="U4" i="36"/>
  <c r="AC93" i="131" s="1"/>
  <c r="I13" i="13"/>
  <c r="J13" i="14"/>
  <c r="C13" i="16"/>
  <c r="K13" i="16"/>
  <c r="J23" i="13"/>
  <c r="D23" i="16"/>
  <c r="H23" i="37"/>
  <c r="BF21" i="14"/>
  <c r="BE21" i="14" s="1"/>
  <c r="BD21" i="14" s="1"/>
  <c r="E23" i="37"/>
  <c r="M23" i="37"/>
  <c r="F23" i="38"/>
  <c r="N23" i="38"/>
  <c r="X23" i="38"/>
  <c r="G23" i="36"/>
  <c r="Y23" i="36"/>
  <c r="AQ23" i="36"/>
  <c r="V4" i="36" s="1"/>
  <c r="AF93" i="131" s="1"/>
  <c r="H23" i="13"/>
  <c r="V4" i="13"/>
  <c r="AF92" i="131" s="1"/>
  <c r="I23" i="14"/>
  <c r="J23" i="16"/>
  <c r="K13" i="14"/>
  <c r="E13" i="14"/>
  <c r="AQ13" i="16"/>
  <c r="F23" i="37"/>
  <c r="N23" i="37"/>
  <c r="G23" i="38"/>
  <c r="H23" i="36"/>
  <c r="I23" i="13"/>
  <c r="J23" i="14"/>
  <c r="C23" i="16"/>
  <c r="K23" i="16"/>
  <c r="K13" i="13"/>
  <c r="R4" i="101"/>
  <c r="T143" i="131" s="1"/>
  <c r="Q4" i="103"/>
  <c r="Q146" i="131" s="1"/>
  <c r="P37" i="99"/>
  <c r="S4" i="102"/>
  <c r="W145" i="131" s="1"/>
  <c r="T4" i="99"/>
  <c r="Z141" i="131" s="1"/>
  <c r="T4" i="102"/>
  <c r="Z145" i="131" s="1"/>
  <c r="Q4" i="104"/>
  <c r="Q147" i="131" s="1"/>
  <c r="R4" i="98"/>
  <c r="T140" i="131" s="1"/>
  <c r="P37" i="100"/>
  <c r="R4" i="99"/>
  <c r="T141" i="131" s="1"/>
  <c r="Q4" i="98"/>
  <c r="Q140" i="131" s="1"/>
  <c r="P37" i="98"/>
  <c r="S4" i="100"/>
  <c r="W142" i="131" s="1"/>
  <c r="T4" i="98"/>
  <c r="Z140" i="131" s="1"/>
  <c r="P37" i="105"/>
  <c r="Q4" i="105"/>
  <c r="Q148" i="131" s="1"/>
  <c r="R4" i="104"/>
  <c r="T147" i="131" s="1"/>
  <c r="Q4" i="99"/>
  <c r="Q141" i="131" s="1"/>
  <c r="T4" i="101"/>
  <c r="Z143" i="131" s="1"/>
  <c r="R4" i="102"/>
  <c r="T145" i="131" s="1"/>
  <c r="Q4" i="100"/>
  <c r="Q142" i="131" s="1"/>
  <c r="P37" i="63"/>
  <c r="P37" i="65"/>
  <c r="R4" i="65"/>
  <c r="T100" i="131" s="1"/>
  <c r="P37" i="70"/>
  <c r="Q4" i="70"/>
  <c r="Q105" i="131" s="1"/>
  <c r="Q4" i="69"/>
  <c r="Q104" i="131" s="1"/>
  <c r="T4" i="64"/>
  <c r="Z99" i="131" s="1"/>
  <c r="S4" i="65"/>
  <c r="W100" i="131" s="1"/>
  <c r="Q4" i="66"/>
  <c r="Q101" i="131" s="1"/>
  <c r="P37" i="66"/>
  <c r="T4" i="66"/>
  <c r="Z101" i="131" s="1"/>
  <c r="R4" i="69"/>
  <c r="T104" i="131" s="1"/>
  <c r="Q4" i="68"/>
  <c r="Q103" i="131" s="1"/>
  <c r="R4" i="66"/>
  <c r="T101" i="131" s="1"/>
  <c r="P37" i="64"/>
  <c r="S4" i="69"/>
  <c r="W104" i="131" s="1"/>
  <c r="S4" i="66"/>
  <c r="W101" i="131" s="1"/>
  <c r="S4" i="62"/>
  <c r="W109" i="131" s="1"/>
  <c r="P37" i="61"/>
  <c r="R4" i="61"/>
  <c r="T108" i="131" s="1"/>
  <c r="P37" i="62"/>
  <c r="R4" i="60"/>
  <c r="T107" i="131" s="1"/>
  <c r="T4" i="62"/>
  <c r="Z109" i="131" s="1"/>
  <c r="S4" i="61"/>
  <c r="W108" i="131" s="1"/>
  <c r="Q4" i="59"/>
  <c r="Q106" i="131" s="1"/>
  <c r="Q4" i="62"/>
  <c r="Q109" i="131" s="1"/>
  <c r="T4" i="61"/>
  <c r="Z108" i="131" s="1"/>
  <c r="P37" i="60"/>
  <c r="T4" i="56"/>
  <c r="Z113" i="131" s="1"/>
  <c r="P37" i="56"/>
  <c r="P37" i="55"/>
  <c r="T4" i="55"/>
  <c r="Z115" i="131" s="1"/>
  <c r="S4" i="39"/>
  <c r="W96" i="131" s="1"/>
  <c r="Q4" i="39"/>
  <c r="Q96" i="131" s="1"/>
  <c r="R4" i="39"/>
  <c r="T96" i="131" s="1"/>
  <c r="T4" i="39"/>
  <c r="Z96" i="131" s="1"/>
  <c r="BF21" i="39"/>
  <c r="BE21" i="39" s="1"/>
  <c r="BD21" i="39" s="1"/>
  <c r="P37" i="39"/>
  <c r="BF21" i="29"/>
  <c r="BE21" i="29" s="1"/>
  <c r="BD21" i="29" s="1"/>
  <c r="R4" i="34"/>
  <c r="T18" i="131" s="1"/>
  <c r="BF21" i="30"/>
  <c r="BE21" i="30" s="1"/>
  <c r="BD21" i="30" s="1"/>
  <c r="BF21" i="32"/>
  <c r="BE21" i="32" s="1"/>
  <c r="BD21" i="32" s="1"/>
  <c r="BF21" i="34"/>
  <c r="BE21" i="34" s="1"/>
  <c r="BD21" i="34" s="1"/>
  <c r="BF21" i="21"/>
  <c r="BE21" i="21" s="1"/>
  <c r="BD21" i="21" s="1"/>
  <c r="BF21" i="25"/>
  <c r="BE21" i="25" s="1"/>
  <c r="BD21" i="25" s="1"/>
  <c r="BF21" i="27"/>
  <c r="BE21" i="27" s="1"/>
  <c r="BD21" i="27" s="1"/>
  <c r="BF21" i="19"/>
  <c r="BE21" i="19" s="1"/>
  <c r="BD21" i="19" s="1"/>
  <c r="BF21" i="16"/>
  <c r="BE21" i="16" s="1"/>
  <c r="BD21" i="16" s="1"/>
  <c r="M23" i="11"/>
  <c r="H25" i="11"/>
  <c r="Q25" i="11"/>
  <c r="Y25" i="11"/>
  <c r="E26" i="11"/>
  <c r="M26" i="11"/>
  <c r="V26" i="11"/>
  <c r="B25" i="11"/>
  <c r="J25" i="11"/>
  <c r="S25" i="11"/>
  <c r="AA25" i="11"/>
  <c r="G26" i="11"/>
  <c r="P26" i="11"/>
  <c r="X26" i="11"/>
  <c r="I23" i="11" s="1"/>
  <c r="C25" i="11"/>
  <c r="K25" i="11"/>
  <c r="T25" i="11"/>
  <c r="AB25" i="11"/>
  <c r="H26" i="11"/>
  <c r="Q26" i="11"/>
  <c r="Y26" i="11"/>
  <c r="D25" i="11"/>
  <c r="L25" i="11"/>
  <c r="U25" i="11"/>
  <c r="AC25" i="11"/>
  <c r="I26" i="11"/>
  <c r="I13" i="11" s="1"/>
  <c r="R26" i="11"/>
  <c r="Z26" i="11"/>
  <c r="K23" i="11" s="1"/>
  <c r="E25" i="11"/>
  <c r="M25" i="11"/>
  <c r="V25" i="11"/>
  <c r="B26" i="11"/>
  <c r="J26" i="11"/>
  <c r="S26" i="11"/>
  <c r="AA26" i="11"/>
  <c r="F25" i="11"/>
  <c r="N25" i="11"/>
  <c r="W25" i="11"/>
  <c r="C26" i="11"/>
  <c r="K26" i="11"/>
  <c r="T26" i="11"/>
  <c r="AB26" i="11"/>
  <c r="P25" i="11"/>
  <c r="D26" i="11"/>
  <c r="U26" i="11"/>
  <c r="BD20" i="11"/>
  <c r="BJ20" i="11"/>
  <c r="F25" i="9"/>
  <c r="N26" i="9"/>
  <c r="W25" i="9"/>
  <c r="U26" i="9"/>
  <c r="C26" i="9"/>
  <c r="W26" i="9"/>
  <c r="D26" i="9"/>
  <c r="AB26" i="9"/>
  <c r="N13" i="9"/>
  <c r="F26" i="9"/>
  <c r="AC26" i="9"/>
  <c r="K26" i="9"/>
  <c r="L26" i="9"/>
  <c r="L13" i="9" s="1"/>
  <c r="BJ20" i="9"/>
  <c r="E25" i="9"/>
  <c r="M25" i="9"/>
  <c r="V25" i="9"/>
  <c r="B26" i="9"/>
  <c r="J26" i="9"/>
  <c r="S26" i="9"/>
  <c r="AA26" i="9"/>
  <c r="G25" i="9"/>
  <c r="X25" i="9"/>
  <c r="BF21" i="9"/>
  <c r="BE21" i="9" s="1"/>
  <c r="BD21" i="9" s="1"/>
  <c r="M23" i="9"/>
  <c r="H25" i="9"/>
  <c r="Q25" i="9"/>
  <c r="Y25" i="9"/>
  <c r="E26" i="9"/>
  <c r="M26" i="9"/>
  <c r="V26" i="9"/>
  <c r="N23" i="9"/>
  <c r="I25" i="9"/>
  <c r="R25" i="9"/>
  <c r="Z25" i="9"/>
  <c r="B25" i="9"/>
  <c r="J25" i="9"/>
  <c r="S25" i="9"/>
  <c r="AA25" i="9"/>
  <c r="G26" i="9"/>
  <c r="X26" i="9"/>
  <c r="C25" i="9"/>
  <c r="K25" i="9"/>
  <c r="T25" i="9"/>
  <c r="AB25" i="9"/>
  <c r="H26" i="9"/>
  <c r="Q26" i="9"/>
  <c r="Y26" i="9"/>
  <c r="BD20" i="9"/>
  <c r="D25" i="9"/>
  <c r="U25" i="9"/>
  <c r="R26" i="9"/>
  <c r="M13" i="8"/>
  <c r="T4" i="8"/>
  <c r="Z9" i="131" s="1"/>
  <c r="BF21" i="8"/>
  <c r="BE21" i="8" s="1"/>
  <c r="BD21" i="8" s="1"/>
  <c r="M13" i="7"/>
  <c r="T4" i="7"/>
  <c r="Z8" i="131" s="1"/>
  <c r="D23" i="7"/>
  <c r="E23" i="7"/>
  <c r="G23" i="7"/>
  <c r="H23" i="7"/>
  <c r="T4" i="5"/>
  <c r="Z6" i="131" s="1"/>
  <c r="S4" i="5"/>
  <c r="W6" i="131" s="1"/>
  <c r="T4" i="6"/>
  <c r="Z7" i="131" s="1"/>
  <c r="BF21" i="6"/>
  <c r="BE21" i="6" s="1"/>
  <c r="BD21" i="6" s="1"/>
  <c r="BF21" i="5"/>
  <c r="BE21" i="5" s="1"/>
  <c r="BD21" i="5" s="1"/>
  <c r="R4" i="20" l="1"/>
  <c r="T4" i="26"/>
  <c r="Z25" i="131" s="1"/>
  <c r="T4" i="15"/>
  <c r="P37" i="29"/>
  <c r="P37" i="27"/>
  <c r="Q4" i="15"/>
  <c r="P37" i="21"/>
  <c r="P37" i="25"/>
  <c r="T4" i="19"/>
  <c r="Z30" i="131" s="1"/>
  <c r="R4" i="12"/>
  <c r="T13" i="131" s="1"/>
  <c r="U4" i="9"/>
  <c r="AC10" i="131" s="1"/>
  <c r="T4" i="34"/>
  <c r="Z18" i="131" s="1"/>
  <c r="S4" i="19"/>
  <c r="W30" i="131" s="1"/>
  <c r="T4" i="35"/>
  <c r="Z19" i="131" s="1"/>
  <c r="T4" i="30"/>
  <c r="Z14" i="131" s="1"/>
  <c r="P37" i="32"/>
  <c r="T4" i="20"/>
  <c r="H23" i="9"/>
  <c r="T4" i="22"/>
  <c r="Z21" i="131" s="1"/>
  <c r="S4" i="17"/>
  <c r="W28" i="131" s="1"/>
  <c r="P37" i="15"/>
  <c r="C23" i="11"/>
  <c r="R4" i="8"/>
  <c r="T9" i="131" s="1"/>
  <c r="R4" i="29"/>
  <c r="T12" i="131" s="1"/>
  <c r="Q4" i="35"/>
  <c r="Q19" i="131" s="1"/>
  <c r="P37" i="34"/>
  <c r="P37" i="33"/>
  <c r="T4" i="27"/>
  <c r="Z26" i="131" s="1"/>
  <c r="Q4" i="23"/>
  <c r="Q22" i="131" s="1"/>
  <c r="S4" i="12"/>
  <c r="W13" i="131" s="1"/>
  <c r="R4" i="27"/>
  <c r="T26" i="131" s="1"/>
  <c r="T4" i="25"/>
  <c r="Z24" i="131" s="1"/>
  <c r="S4" i="21"/>
  <c r="W20" i="131" s="1"/>
  <c r="P37" i="17"/>
  <c r="P37" i="12"/>
  <c r="R4" i="17"/>
  <c r="T28" i="131" s="1"/>
  <c r="S4" i="29"/>
  <c r="W12" i="131" s="1"/>
  <c r="P37" i="28"/>
  <c r="Q4" i="25"/>
  <c r="Q24" i="131" s="1"/>
  <c r="R4" i="22"/>
  <c r="T21" i="131" s="1"/>
  <c r="T4" i="31"/>
  <c r="Z15" i="131" s="1"/>
  <c r="S4" i="23"/>
  <c r="W22" i="131" s="1"/>
  <c r="R4" i="21"/>
  <c r="T20" i="131" s="1"/>
  <c r="R4" i="18"/>
  <c r="T29" i="131" s="1"/>
  <c r="T4" i="33"/>
  <c r="Z17" i="131" s="1"/>
  <c r="T4" i="32"/>
  <c r="Z16" i="131" s="1"/>
  <c r="Q4" i="31"/>
  <c r="Q15" i="131" s="1"/>
  <c r="P37" i="31"/>
  <c r="P37" i="30"/>
  <c r="R4" i="23"/>
  <c r="T22" i="131" s="1"/>
  <c r="T4" i="18"/>
  <c r="Z29" i="131" s="1"/>
  <c r="R4" i="15"/>
  <c r="T4" i="29"/>
  <c r="Z12" i="131" s="1"/>
  <c r="P37" i="19"/>
  <c r="S4" i="8"/>
  <c r="W9" i="131" s="1"/>
  <c r="P37" i="26"/>
  <c r="T4" i="17"/>
  <c r="Z28" i="131" s="1"/>
  <c r="Q4" i="8"/>
  <c r="Q9" i="131" s="1"/>
  <c r="AQ13" i="9"/>
  <c r="P37" i="23"/>
  <c r="Q4" i="33"/>
  <c r="Q17" i="131" s="1"/>
  <c r="Q4" i="34"/>
  <c r="Q18" i="131" s="1"/>
  <c r="P37" i="35"/>
  <c r="S4" i="37"/>
  <c r="W95" i="131" s="1"/>
  <c r="Q4" i="7"/>
  <c r="Q8" i="131" s="1"/>
  <c r="F13" i="9"/>
  <c r="S4" i="7"/>
  <c r="W8" i="131" s="1"/>
  <c r="L23" i="9"/>
  <c r="G13" i="11"/>
  <c r="R4" i="7"/>
  <c r="T8" i="131" s="1"/>
  <c r="R4" i="38"/>
  <c r="T94" i="131" s="1"/>
  <c r="T4" i="38"/>
  <c r="Z94" i="131" s="1"/>
  <c r="T4" i="37"/>
  <c r="Z95" i="131" s="1"/>
  <c r="R4" i="16"/>
  <c r="T90" i="131" s="1"/>
  <c r="R4" i="14"/>
  <c r="T91" i="131" s="1"/>
  <c r="Q4" i="14"/>
  <c r="Q91" i="131" s="1"/>
  <c r="R4" i="13"/>
  <c r="T92" i="131" s="1"/>
  <c r="R4" i="37"/>
  <c r="T95" i="131" s="1"/>
  <c r="R4" i="36"/>
  <c r="T93" i="131" s="1"/>
  <c r="T4" i="13"/>
  <c r="Z92" i="131" s="1"/>
  <c r="T4" i="36"/>
  <c r="Z93" i="131" s="1"/>
  <c r="Q4" i="36"/>
  <c r="Q93" i="131" s="1"/>
  <c r="P37" i="14"/>
  <c r="Q4" i="16"/>
  <c r="Q90" i="131" s="1"/>
  <c r="Q4" i="29"/>
  <c r="Q12" i="131" s="1"/>
  <c r="S4" i="38"/>
  <c r="W94" i="131" s="1"/>
  <c r="Q4" i="38"/>
  <c r="Q94" i="131" s="1"/>
  <c r="P37" i="38"/>
  <c r="P37" i="37"/>
  <c r="Q4" i="37"/>
  <c r="Q95" i="131" s="1"/>
  <c r="P37" i="36"/>
  <c r="S4" i="36"/>
  <c r="W93" i="131" s="1"/>
  <c r="R4" i="35"/>
  <c r="T19" i="131" s="1"/>
  <c r="S4" i="33"/>
  <c r="W17" i="131" s="1"/>
  <c r="S4" i="32"/>
  <c r="W16" i="131" s="1"/>
  <c r="R4" i="31"/>
  <c r="T15" i="131" s="1"/>
  <c r="R4" i="30"/>
  <c r="T14" i="131" s="1"/>
  <c r="Q4" i="30"/>
  <c r="Q14" i="131" s="1"/>
  <c r="R4" i="32"/>
  <c r="T16" i="131" s="1"/>
  <c r="S4" i="35"/>
  <c r="W19" i="131" s="1"/>
  <c r="S4" i="34"/>
  <c r="W18" i="131" s="1"/>
  <c r="R4" i="33"/>
  <c r="T17" i="131" s="1"/>
  <c r="S4" i="31"/>
  <c r="W15" i="131" s="1"/>
  <c r="S4" i="30"/>
  <c r="W14" i="131" s="1"/>
  <c r="Q4" i="32"/>
  <c r="Q16" i="131" s="1"/>
  <c r="S4" i="25"/>
  <c r="W24" i="131" s="1"/>
  <c r="P37" i="24"/>
  <c r="Q4" i="24"/>
  <c r="Q23" i="131" s="1"/>
  <c r="T4" i="21"/>
  <c r="Z20" i="131" s="1"/>
  <c r="Q4" i="28"/>
  <c r="Q27" i="131" s="1"/>
  <c r="S4" i="28"/>
  <c r="W27" i="131" s="1"/>
  <c r="S4" i="27"/>
  <c r="W26" i="131" s="1"/>
  <c r="R4" i="26"/>
  <c r="T25" i="131" s="1"/>
  <c r="Q4" i="26"/>
  <c r="Q25" i="131" s="1"/>
  <c r="T4" i="24"/>
  <c r="Z23" i="131" s="1"/>
  <c r="R4" i="24"/>
  <c r="T23" i="131" s="1"/>
  <c r="S4" i="22"/>
  <c r="W21" i="131" s="1"/>
  <c r="Q4" i="21"/>
  <c r="Q20" i="131" s="1"/>
  <c r="Q4" i="27"/>
  <c r="Q26" i="131" s="1"/>
  <c r="R4" i="28"/>
  <c r="T27" i="131" s="1"/>
  <c r="S4" i="26"/>
  <c r="W25" i="131" s="1"/>
  <c r="T4" i="23"/>
  <c r="Z22" i="131" s="1"/>
  <c r="P37" i="22"/>
  <c r="Q4" i="22"/>
  <c r="Q21" i="131" s="1"/>
  <c r="R4" i="25"/>
  <c r="T24" i="131" s="1"/>
  <c r="T4" i="28"/>
  <c r="Z27" i="131" s="1"/>
  <c r="S4" i="24"/>
  <c r="W23" i="131" s="1"/>
  <c r="R4" i="19"/>
  <c r="T30" i="131" s="1"/>
  <c r="P37" i="18"/>
  <c r="Q4" i="18"/>
  <c r="Q29" i="131" s="1"/>
  <c r="S4" i="18"/>
  <c r="W29" i="131" s="1"/>
  <c r="Q4" i="17"/>
  <c r="Q28" i="131" s="1"/>
  <c r="P37" i="20"/>
  <c r="Q4" i="20"/>
  <c r="S4" i="20"/>
  <c r="Q4" i="19"/>
  <c r="Q30" i="131" s="1"/>
  <c r="T4" i="16"/>
  <c r="Z90" i="131" s="1"/>
  <c r="S4" i="15"/>
  <c r="P37" i="16"/>
  <c r="S4" i="16"/>
  <c r="W90" i="131" s="1"/>
  <c r="T4" i="14"/>
  <c r="Z91" i="131" s="1"/>
  <c r="S4" i="14"/>
  <c r="W91" i="131" s="1"/>
  <c r="S4" i="13"/>
  <c r="W92" i="131" s="1"/>
  <c r="P37" i="13"/>
  <c r="Q4" i="13"/>
  <c r="Q92" i="131" s="1"/>
  <c r="T4" i="12"/>
  <c r="Z13" i="131" s="1"/>
  <c r="Q4" i="12"/>
  <c r="Q13" i="131" s="1"/>
  <c r="H23" i="11"/>
  <c r="M13" i="11"/>
  <c r="D13" i="11"/>
  <c r="X23" i="11"/>
  <c r="J23" i="11"/>
  <c r="Y23" i="11"/>
  <c r="F13" i="11"/>
  <c r="E23" i="11"/>
  <c r="L23" i="11"/>
  <c r="F23" i="11"/>
  <c r="K13" i="11"/>
  <c r="D23" i="11"/>
  <c r="H13" i="11"/>
  <c r="N13" i="11"/>
  <c r="E13" i="11"/>
  <c r="G23" i="11"/>
  <c r="L13" i="11"/>
  <c r="C13" i="11"/>
  <c r="Y13" i="11"/>
  <c r="J13" i="11"/>
  <c r="X13" i="11"/>
  <c r="AQ13" i="11"/>
  <c r="U4" i="11"/>
  <c r="AC11" i="131" s="1"/>
  <c r="AQ23" i="11"/>
  <c r="V4" i="11" s="1"/>
  <c r="AF11" i="131" s="1"/>
  <c r="AQ23" i="9"/>
  <c r="V4" i="9" s="1"/>
  <c r="AF10" i="131" s="1"/>
  <c r="G23" i="9"/>
  <c r="K13" i="9"/>
  <c r="C13" i="9"/>
  <c r="K23" i="9"/>
  <c r="I23" i="9"/>
  <c r="X23" i="9"/>
  <c r="M13" i="9"/>
  <c r="C23" i="9"/>
  <c r="E13" i="9"/>
  <c r="D23" i="9"/>
  <c r="F23" i="9"/>
  <c r="D13" i="9"/>
  <c r="Y23" i="9"/>
  <c r="J23" i="9"/>
  <c r="X13" i="9"/>
  <c r="I13" i="9"/>
  <c r="H13" i="9"/>
  <c r="G13" i="9"/>
  <c r="E23" i="9"/>
  <c r="Y13" i="9"/>
  <c r="J13" i="9"/>
  <c r="P37" i="8"/>
  <c r="P37" i="7"/>
  <c r="T4" i="11" l="1"/>
  <c r="Z11" i="131" s="1"/>
  <c r="R4" i="9"/>
  <c r="T10" i="131" s="1"/>
  <c r="P37" i="11"/>
  <c r="Q4" i="11"/>
  <c r="Q11" i="131" s="1"/>
  <c r="R4" i="11"/>
  <c r="T11" i="131" s="1"/>
  <c r="S4" i="11"/>
  <c r="W11" i="131" s="1"/>
  <c r="S4" i="9"/>
  <c r="W10" i="131" s="1"/>
  <c r="P37" i="9"/>
  <c r="Q4" i="9"/>
  <c r="Q10" i="131" s="1"/>
  <c r="T4" i="9"/>
  <c r="Z10" i="131" s="1"/>
</calcChain>
</file>

<file path=xl/sharedStrings.xml><?xml version="1.0" encoding="utf-8"?>
<sst xmlns="http://schemas.openxmlformats.org/spreadsheetml/2006/main" count="11636" uniqueCount="292">
  <si>
    <t xml:space="preserve"> </t>
  </si>
  <si>
    <t>Gram Load</t>
  </si>
  <si>
    <t>UP kame</t>
  </si>
  <si>
    <t>DN Kame</t>
  </si>
  <si>
    <t>UP NFT</t>
  </si>
  <si>
    <t>DN NFT</t>
  </si>
  <si>
    <t>Ave</t>
  </si>
  <si>
    <t>Mean</t>
  </si>
  <si>
    <t>Sigma</t>
  </si>
  <si>
    <t>Spec</t>
  </si>
  <si>
    <t>Target</t>
  </si>
  <si>
    <t>USL</t>
  </si>
  <si>
    <t>LSL</t>
  </si>
  <si>
    <t>UCL</t>
  </si>
  <si>
    <t>LCL</t>
  </si>
  <si>
    <t>CPK</t>
  </si>
  <si>
    <t>2.4+/-0.18</t>
  </si>
  <si>
    <t>ww</t>
  </si>
  <si>
    <t>X-Bar</t>
  </si>
  <si>
    <t>Max</t>
  </si>
  <si>
    <t>Min</t>
  </si>
  <si>
    <t>Ppk</t>
  </si>
  <si>
    <t>Master</t>
  </si>
  <si>
    <t>PSA</t>
  </si>
  <si>
    <t>2.4+/-0.45</t>
  </si>
  <si>
    <t>UP</t>
  </si>
  <si>
    <t>DN</t>
  </si>
  <si>
    <t>RSA</t>
  </si>
  <si>
    <t>0.05+/-0.35</t>
  </si>
  <si>
    <t>UP NDV</t>
  </si>
  <si>
    <t>DN NDV</t>
  </si>
  <si>
    <t>UP Kame</t>
  </si>
  <si>
    <t xml:space="preserve">DN Kame </t>
  </si>
  <si>
    <t>5.LB Twist</t>
  </si>
  <si>
    <t>0+/-0.3</t>
  </si>
  <si>
    <t>6.Tib Tab Height</t>
  </si>
  <si>
    <t>0.32+/-0.035</t>
  </si>
  <si>
    <t>Tail Hole X</t>
  </si>
  <si>
    <t>25.409+/-0.075</t>
  </si>
  <si>
    <t>28.408+/-0.075</t>
  </si>
  <si>
    <t xml:space="preserve">UP </t>
  </si>
  <si>
    <t>28.409+/-0.075</t>
  </si>
  <si>
    <t>Tail Hole Y UPDN</t>
  </si>
  <si>
    <t>7.179+/-0.25</t>
  </si>
  <si>
    <t>7.174+/-0.25</t>
  </si>
  <si>
    <t>9.Circle Pad X-1</t>
  </si>
  <si>
    <t>1.985+/-0.009</t>
  </si>
  <si>
    <t>8.T1 Notch</t>
  </si>
  <si>
    <t>0.61+/-0.1</t>
  </si>
  <si>
    <t>10.PZT_N_T1 Freq</t>
  </si>
  <si>
    <t>7142+/-502</t>
  </si>
  <si>
    <t>2.BP_T1 Freq</t>
  </si>
  <si>
    <t>7228+/-384</t>
  </si>
  <si>
    <t>7.BP_1stSway Gain</t>
  </si>
  <si>
    <t/>
  </si>
  <si>
    <t>6.BP_1stSway Freq</t>
  </si>
  <si>
    <t>25055+/-1117</t>
  </si>
  <si>
    <t>5.BP_GT Gain</t>
  </si>
  <si>
    <t>4.BP_GT Freq</t>
  </si>
  <si>
    <t>10600+/-1492</t>
  </si>
  <si>
    <t>3.BP_T1 Gain</t>
  </si>
  <si>
    <t>11.PZT_N_T1 Gain</t>
  </si>
  <si>
    <t>60.Stroke</t>
  </si>
  <si>
    <t>59.PZT_L_FX Yaw Gain</t>
  </si>
  <si>
    <t>58.PZT_L_FX Yaw Freq</t>
  </si>
  <si>
    <t>38981+/-4951</t>
  </si>
  <si>
    <t>57.PZT_L_G4T Delta Gain</t>
  </si>
  <si>
    <t>55.PZT_L_G4T Freq</t>
  </si>
  <si>
    <t>35265+/-2203</t>
  </si>
  <si>
    <t>54.PZT_L_1st Sway Gain</t>
  </si>
  <si>
    <t>53.PZT_L_1stSway Freq</t>
  </si>
  <si>
    <t>25134+/-1316</t>
  </si>
  <si>
    <t>52.PZT_L_BT Gain</t>
  </si>
  <si>
    <t>51.PZT_L_BT Freq</t>
  </si>
  <si>
    <t>19830+/-770</t>
  </si>
  <si>
    <t>50.PZT_L_G2T Gain</t>
  </si>
  <si>
    <t>49.PZT_L_G2T Freq</t>
  </si>
  <si>
    <t>14750+/-3200</t>
  </si>
  <si>
    <t>48.PZT_L_G1T Phase</t>
  </si>
  <si>
    <t>47.PZT_L_G1T Gain</t>
  </si>
  <si>
    <t>46.PZT_L_G1T Freq</t>
  </si>
  <si>
    <t>10692+/-1208</t>
  </si>
  <si>
    <t>45.PZT_L_T1 Gain</t>
  </si>
  <si>
    <t>44.PZT_L_T1 Freq</t>
  </si>
  <si>
    <t>7142+/-406</t>
  </si>
  <si>
    <t>42.PZT_H_FX Yaw Gain</t>
  </si>
  <si>
    <t>41.PZT_H_FX Yaw Freq</t>
  </si>
  <si>
    <t>41129+/-3283</t>
  </si>
  <si>
    <t>40.PZT_H_G4T Delta Gain</t>
  </si>
  <si>
    <t>38.PZT_H_G4T Freq</t>
  </si>
  <si>
    <t>34265+/-3107</t>
  </si>
  <si>
    <t>37.PZT_H_1st Sway Gain</t>
  </si>
  <si>
    <t>36.PZT_H_1stSway Freq</t>
  </si>
  <si>
    <t>25134+/-1546</t>
  </si>
  <si>
    <t>35.PZT_H_BT Gain</t>
  </si>
  <si>
    <t>34.PZT_H_BT Freq</t>
  </si>
  <si>
    <t>20000+/-540</t>
  </si>
  <si>
    <t>33.PZT_H_G2T Gain</t>
  </si>
  <si>
    <t>32.PZT_H_G2T Freq</t>
  </si>
  <si>
    <t>14600+/-6400</t>
  </si>
  <si>
    <t>31.PZT_H_G1T Phase</t>
  </si>
  <si>
    <t>30.PZT_H_G1T Gain</t>
  </si>
  <si>
    <t>29.PZT_H_G1T Freq</t>
  </si>
  <si>
    <t>10340+/-1385</t>
  </si>
  <si>
    <t>28.PZT_H_T1 Gain</t>
  </si>
  <si>
    <t>27.PZT_H_T1 Freq</t>
  </si>
  <si>
    <t>7142+/-478</t>
  </si>
  <si>
    <t>25.PZT_N_FX Yaw Gain</t>
  </si>
  <si>
    <t>24.PZT_N_FX Yaw Freq</t>
  </si>
  <si>
    <t>40057+/-4003</t>
  </si>
  <si>
    <t>23.PZT_N_G4T Delta Gain</t>
  </si>
  <si>
    <t>21.PZT_N_G4T Freq</t>
  </si>
  <si>
    <t>35534+/-2724</t>
  </si>
  <si>
    <t>20.PZT_N_1st Sway Gain</t>
  </si>
  <si>
    <t>19.PZT_N_1stSway Freq</t>
  </si>
  <si>
    <t>25134+/-1036</t>
  </si>
  <si>
    <t>18.PZT_N_BT Gain</t>
  </si>
  <si>
    <t>17.PZT_N_BT Freq</t>
  </si>
  <si>
    <t>19860+/-615</t>
  </si>
  <si>
    <t>16.PZT_N_G2T Gain</t>
  </si>
  <si>
    <t>15.PZT_N_G2T Freq</t>
  </si>
  <si>
    <t>14600+/-1650</t>
  </si>
  <si>
    <t>14.PZT_N_G1T Phase</t>
  </si>
  <si>
    <t>13.PZT_N_G1T Gain</t>
  </si>
  <si>
    <t>12.PZT_N_G1T Freq</t>
  </si>
  <si>
    <t>10581+/-677</t>
  </si>
  <si>
    <t xml:space="preserve">Master </t>
  </si>
  <si>
    <t>T4316C00X</t>
  </si>
  <si>
    <t>Kame UP</t>
  </si>
  <si>
    <t>Kame DN</t>
  </si>
  <si>
    <t>NFT UP</t>
  </si>
  <si>
    <t>NFT DN</t>
  </si>
  <si>
    <t>Control UP</t>
  </si>
  <si>
    <t>Control DN</t>
  </si>
  <si>
    <t>Specification</t>
  </si>
  <si>
    <t>+Telerance</t>
  </si>
  <si>
    <t>-Telerance</t>
  </si>
  <si>
    <t>Average</t>
  </si>
  <si>
    <t>CPK Master</t>
  </si>
  <si>
    <t>CPK QIP</t>
  </si>
  <si>
    <t>2.Gramload</t>
  </si>
  <si>
    <t>3.PSA</t>
  </si>
  <si>
    <t>4.RSA</t>
  </si>
  <si>
    <t>6.Tip Tab</t>
  </si>
  <si>
    <t>7.Tail Hole X</t>
  </si>
  <si>
    <t>8.Tail Hole Y</t>
  </si>
  <si>
    <t>10.Circle Pad X-2</t>
  </si>
  <si>
    <t>11.Circle Pad Y-1</t>
  </si>
  <si>
    <t>12.Circle Pad Y-2</t>
  </si>
  <si>
    <t>13.DCF</t>
  </si>
  <si>
    <t>14.Cs PZT-L</t>
  </si>
  <si>
    <t>15.Cs PZT-R</t>
  </si>
  <si>
    <t>16.Rs PZT-L</t>
  </si>
  <si>
    <t>17.Rs PZT-R</t>
  </si>
  <si>
    <t>18.Dimple X</t>
  </si>
  <si>
    <t>19.Dimple Y</t>
  </si>
  <si>
    <t>20.PZT-L Location X1_BL</t>
  </si>
  <si>
    <t>21.PZT-R Location X1_BR</t>
  </si>
  <si>
    <t>22.PZT-L Location Y1_BL</t>
  </si>
  <si>
    <t>23.PZT-R Location Y1_BR</t>
  </si>
  <si>
    <t>24.Ag Paste Height Top Left</t>
  </si>
  <si>
    <t>25.Ag Paste Height Top Right</t>
  </si>
  <si>
    <t>26.Ag Paste Height Bottom Left</t>
  </si>
  <si>
    <t>27.Ag Paste Height Bottom Right</t>
  </si>
  <si>
    <t>28.BP Tip Height</t>
  </si>
  <si>
    <t>29.LB_Dimple X</t>
  </si>
  <si>
    <t>30.LB_Dimple Y</t>
  </si>
  <si>
    <t>31.Rail Angle R</t>
  </si>
  <si>
    <t>32.Rail Angle L</t>
  </si>
  <si>
    <t>33.Pitch Stiffness</t>
  </si>
  <si>
    <t>34.Roll Stiffness</t>
  </si>
  <si>
    <t>35.TonguePad Y6-1</t>
  </si>
  <si>
    <t>36.TonguePad Y5-1</t>
  </si>
  <si>
    <t>37.TonguePad Y4-1</t>
  </si>
  <si>
    <t>38.TonguePad Y3-1</t>
  </si>
  <si>
    <t>39.TonguePad Y2-1</t>
  </si>
  <si>
    <t>40.TonguePad Y-1</t>
  </si>
  <si>
    <t>41.TonguePad Y2-2</t>
  </si>
  <si>
    <t>42.TonguePad Y3-2</t>
  </si>
  <si>
    <t>43.TonguePad Y4-2</t>
  </si>
  <si>
    <t>44.TonguePad Y5-2</t>
  </si>
  <si>
    <t>45.TonguePad Y6-2</t>
  </si>
  <si>
    <t>46.Pad Width 1</t>
  </si>
  <si>
    <t>47.Pad Width 2</t>
  </si>
  <si>
    <t>48.Pad Width 3</t>
  </si>
  <si>
    <t>49.Pad Width 4</t>
  </si>
  <si>
    <t>50.Pad Width 5</t>
  </si>
  <si>
    <t>51.Pad Width 6</t>
  </si>
  <si>
    <t>52.Pad Width 7</t>
  </si>
  <si>
    <t>53.Pad Width 8</t>
  </si>
  <si>
    <t>54.Pad Width 9</t>
  </si>
  <si>
    <t>55.Pad Width 10</t>
  </si>
  <si>
    <t>56.Pad Width 11</t>
  </si>
  <si>
    <t>57.TonguePad X1</t>
  </si>
  <si>
    <t>58.TonguePad X2</t>
  </si>
  <si>
    <t>59.TonguePad X3</t>
  </si>
  <si>
    <t>60.TonguePad X4</t>
  </si>
  <si>
    <t>61.TonguePad X5</t>
  </si>
  <si>
    <t>62.TonguePad X6</t>
  </si>
  <si>
    <t>63.TonguePad X7</t>
  </si>
  <si>
    <t>64.TonguePad X8</t>
  </si>
  <si>
    <t>65.TonguePad X9</t>
  </si>
  <si>
    <t>66.TonguePad X10</t>
  </si>
  <si>
    <t>67.TonguePad X11</t>
  </si>
  <si>
    <t>68.Tongue Thickness A</t>
  </si>
  <si>
    <t>69.Tongue Thickness B</t>
  </si>
  <si>
    <t>70.Tongue Thickness C</t>
  </si>
  <si>
    <t>71.Tongue Thickness D</t>
  </si>
  <si>
    <t>72.Tongue Thickness E</t>
  </si>
  <si>
    <t>73.Tongue Thickness F</t>
  </si>
  <si>
    <t>74.Tongue Thickness G</t>
  </si>
  <si>
    <t>75.Tongue Thickness H</t>
  </si>
  <si>
    <t>76.PZT Length</t>
  </si>
  <si>
    <t>77.PZT Width</t>
  </si>
  <si>
    <t>78.PZT Thickness</t>
  </si>
  <si>
    <t>79.PZT Gap3 distance</t>
  </si>
  <si>
    <t>80.PZT Gap4 distance</t>
  </si>
  <si>
    <t>81.PZT d31</t>
  </si>
  <si>
    <t>82.PZT Cp</t>
  </si>
  <si>
    <t>83.BP Boss ID</t>
  </si>
  <si>
    <t>84.BP Boss OD</t>
  </si>
  <si>
    <t>85.BP Thickness</t>
  </si>
  <si>
    <t>86.BP Hardness</t>
  </si>
  <si>
    <t>9.PZT_N_Fit val</t>
  </si>
  <si>
    <t>22.PZT_N_G4T Gain</t>
  </si>
  <si>
    <t>26.PZT_H_Fit val</t>
  </si>
  <si>
    <t>39.PZT_H_G4T Gain</t>
  </si>
  <si>
    <t>43.PZT_L_Fit val</t>
  </si>
  <si>
    <t>56.PZT_L_G4T Gain</t>
  </si>
  <si>
    <t>nnn&amp;"'"&amp;B148&amp;"'"&amp;"!AE13"</t>
  </si>
  <si>
    <t>nnn'86.Pitch Stiffness'!Q2</t>
  </si>
  <si>
    <t>nnn'86.Pitch Stiffness'!R2</t>
  </si>
  <si>
    <t>nnn'86.Pitch Stiffness'!S2</t>
  </si>
  <si>
    <t>nnn'86.Pitch Stiffness'!T2</t>
  </si>
  <si>
    <t>nnn'86.Pitch Stiffness'!Q3</t>
  </si>
  <si>
    <t>nnn'86.Pitch Stiffness'!R3</t>
  </si>
  <si>
    <t>nnn'86.Pitch Stiffness'!S3</t>
  </si>
  <si>
    <t>nnn'86.Pitch Stiffness'!T3</t>
  </si>
  <si>
    <t>nnn'86.Pitch Stiffness'!Q4</t>
  </si>
  <si>
    <t>nnn'86.Pitch Stiffness'!R4</t>
  </si>
  <si>
    <t>nnn'86.Pitch Stiffness'!S4</t>
  </si>
  <si>
    <t>nnn'86.Pitch Stiffness'!T4</t>
  </si>
  <si>
    <t>nnn'87.Roll Stiffness'!Q2</t>
  </si>
  <si>
    <t>nnn'87.Roll Stiffness'!Q3</t>
  </si>
  <si>
    <t>nnn'87.Roll Stiffness'!Q4</t>
  </si>
  <si>
    <t>nnn'87.Roll Stiffness'!R2</t>
  </si>
  <si>
    <t>nnn'87.Roll Stiffness'!R3</t>
  </si>
  <si>
    <t>nnn'87.Roll Stiffness'!R4</t>
  </si>
  <si>
    <t>nnn'87.Roll Stiffness'!S2</t>
  </si>
  <si>
    <t>nnn'87.Roll Stiffness'!S3</t>
  </si>
  <si>
    <t>nnn'87.Roll Stiffness'!S4</t>
  </si>
  <si>
    <t>nnn'87.Roll Stiffness'!T2</t>
  </si>
  <si>
    <t>nnn'87.Roll Stiffness'!T3</t>
  </si>
  <si>
    <t>nnn'87.Roll Stiffness'!T4</t>
  </si>
  <si>
    <t>87.Roll Stiffness</t>
  </si>
  <si>
    <t>86.Pitch Stiffness</t>
  </si>
  <si>
    <t>79.Ag Paste Height Bottom Right</t>
  </si>
  <si>
    <t>78.Ag Paste Height Bottom Left</t>
  </si>
  <si>
    <t>77.Ag Paste Height Top Right</t>
  </si>
  <si>
    <t>76.Ag  Paste Height Top Left</t>
  </si>
  <si>
    <t>75.PZT-R Location Y1_BR</t>
  </si>
  <si>
    <t>74.PZT-L Location Y1_BL</t>
  </si>
  <si>
    <t>73.PZT-R Location X1_BR</t>
  </si>
  <si>
    <t>72.PZT-L Location X1_BL</t>
  </si>
  <si>
    <t>38.Dimple Y</t>
  </si>
  <si>
    <t>37.Dimple X</t>
  </si>
  <si>
    <t>36.Rs PZT-R</t>
  </si>
  <si>
    <t>35.Rs PZT-L</t>
  </si>
  <si>
    <t>34.Cs PZT-R</t>
  </si>
  <si>
    <t>33.Cs PZT-L</t>
  </si>
  <si>
    <t>32.DCF</t>
  </si>
  <si>
    <t>0.511+/-0.012</t>
  </si>
  <si>
    <t>Home</t>
  </si>
  <si>
    <t>0+/-0.01</t>
  </si>
  <si>
    <t>1.362+/-0.012</t>
  </si>
  <si>
    <t>0+/-0</t>
  </si>
  <si>
    <t>0.25+/-0.1</t>
  </si>
  <si>
    <t>0.5+/-TBD</t>
  </si>
  <si>
    <t>0.6+/-TBD</t>
  </si>
  <si>
    <t>ww16</t>
  </si>
  <si>
    <t>ww17</t>
  </si>
  <si>
    <t>ww18</t>
  </si>
  <si>
    <t>ww19</t>
  </si>
  <si>
    <t>ww20</t>
  </si>
  <si>
    <t>ww21</t>
  </si>
  <si>
    <t>ww22</t>
  </si>
  <si>
    <t>ww23</t>
  </si>
  <si>
    <t>ww24</t>
  </si>
  <si>
    <t>ww25</t>
  </si>
  <si>
    <t>ww26</t>
  </si>
  <si>
    <t>ww27</t>
  </si>
  <si>
    <t>ww28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</si>
</sst>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theme="1" tint="0.34998626667073579"/>
      <name val="Arial"/>
      <family val="2"/>
    </font>
    <font>
      <b/>
      <sz val="16"/>
      <color theme="1" tint="0.34998626667073579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name val="Arial"/>
      <family val="2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0"/>
      <name val="Arial"/>
    </font>
    <font>
      <sz val="1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>
      <alignment vertical="center"/>
    </xf>
    <xf numFmtId="0" fontId="13" fillId="0" borderId="0"/>
  </cellStyleXfs>
  <cellXfs count="138">
    <xf numFmtId="0" fontId="0" fillId="0" borderId="0" xfId="0"/>
    <xf numFmtId="0" fontId="1" fillId="0" borderId="0" xfId="1"/>
    <xf numFmtId="0" fontId="2" fillId="0" borderId="0" xfId="2" applyFont="1" applyFill="1" applyAlignment="1">
      <alignment vertical="center"/>
    </xf>
    <xf numFmtId="0" fontId="3" fillId="0" borderId="0" xfId="2" applyFont="1" applyFill="1" applyAlignment="1">
      <alignment vertical="center"/>
    </xf>
    <xf numFmtId="0" fontId="1" fillId="0" borderId="0" xfId="2" applyFont="1" applyFill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2" xfId="1" applyBorder="1"/>
    <xf numFmtId="164" fontId="1" fillId="0" borderId="1" xfId="1" applyNumberFormat="1" applyBorder="1"/>
    <xf numFmtId="0" fontId="1" fillId="2" borderId="0" xfId="2" applyFont="1" applyFill="1" applyAlignment="1">
      <alignment horizontal="center" vertical="center"/>
    </xf>
    <xf numFmtId="0" fontId="1" fillId="2" borderId="0" xfId="2" applyFont="1" applyFill="1" applyBorder="1" applyAlignment="1">
      <alignment horizontal="center" vertical="center"/>
    </xf>
    <xf numFmtId="0" fontId="1" fillId="3" borderId="1" xfId="2" applyFont="1" applyFill="1" applyBorder="1" applyAlignment="1">
      <alignment horizontal="center" vertical="center"/>
    </xf>
    <xf numFmtId="0" fontId="1" fillId="2" borderId="1" xfId="2" applyFont="1" applyFill="1" applyBorder="1" applyAlignment="1">
      <alignment horizontal="center" vertical="center" wrapText="1"/>
    </xf>
    <xf numFmtId="0" fontId="1" fillId="2" borderId="1" xfId="2" applyFont="1" applyFill="1" applyBorder="1" applyAlignment="1">
      <alignment horizontal="center" vertical="center"/>
    </xf>
    <xf numFmtId="0" fontId="1" fillId="2" borderId="0" xfId="1" applyFill="1"/>
    <xf numFmtId="0" fontId="4" fillId="4" borderId="1" xfId="1" applyFont="1" applyFill="1" applyBorder="1" applyAlignment="1">
      <alignment horizontal="center"/>
    </xf>
    <xf numFmtId="0" fontId="5" fillId="0" borderId="0" xfId="1" applyFont="1"/>
    <xf numFmtId="165" fontId="1" fillId="0" borderId="0" xfId="1" applyNumberFormat="1"/>
    <xf numFmtId="0" fontId="6" fillId="5" borderId="2" xfId="2" applyFont="1" applyFill="1" applyBorder="1" applyAlignment="1">
      <alignment horizontal="center" vertical="center"/>
    </xf>
    <xf numFmtId="0" fontId="7" fillId="5" borderId="1" xfId="2" applyFont="1" applyFill="1" applyBorder="1" applyAlignment="1">
      <alignment horizontal="center" vertical="center"/>
    </xf>
    <xf numFmtId="0" fontId="8" fillId="6" borderId="2" xfId="2" applyFont="1" applyFill="1" applyBorder="1" applyAlignment="1">
      <alignment horizontal="center" vertical="center"/>
    </xf>
    <xf numFmtId="165" fontId="1" fillId="6" borderId="1" xfId="2" applyNumberFormat="1" applyFont="1" applyFill="1" applyBorder="1" applyAlignment="1">
      <alignment horizontal="center" vertical="center"/>
    </xf>
    <xf numFmtId="0" fontId="8" fillId="0" borderId="2" xfId="2" applyFont="1" applyFill="1" applyBorder="1" applyAlignment="1">
      <alignment horizontal="center" vertical="center"/>
    </xf>
    <xf numFmtId="165" fontId="1" fillId="0" borderId="1" xfId="2" applyNumberFormat="1" applyFont="1" applyFill="1" applyBorder="1" applyAlignment="1">
      <alignment horizontal="center" vertical="center"/>
    </xf>
    <xf numFmtId="165" fontId="1" fillId="0" borderId="3" xfId="2" applyNumberFormat="1" applyFont="1" applyFill="1" applyBorder="1" applyAlignment="1">
      <alignment horizontal="center" vertical="center"/>
    </xf>
    <xf numFmtId="0" fontId="8" fillId="0" borderId="4" xfId="2" applyFont="1" applyFill="1" applyBorder="1" applyAlignment="1">
      <alignment horizontal="center" vertical="center"/>
    </xf>
    <xf numFmtId="2" fontId="1" fillId="0" borderId="1" xfId="2" applyNumberFormat="1" applyFont="1" applyFill="1" applyBorder="1" applyAlignment="1">
      <alignment horizontal="center" vertical="center"/>
    </xf>
    <xf numFmtId="0" fontId="1" fillId="7" borderId="0" xfId="1" applyFont="1" applyFill="1"/>
    <xf numFmtId="0" fontId="4" fillId="8" borderId="1" xfId="1" applyFont="1" applyFill="1" applyBorder="1" applyAlignment="1">
      <alignment horizontal="center"/>
    </xf>
    <xf numFmtId="2" fontId="1" fillId="0" borderId="0" xfId="1" applyNumberFormat="1"/>
    <xf numFmtId="0" fontId="9" fillId="0" borderId="0" xfId="1" applyFont="1"/>
    <xf numFmtId="165" fontId="1" fillId="9" borderId="1" xfId="2" applyNumberFormat="1" applyFont="1" applyFill="1" applyBorder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10" borderId="0" xfId="1" applyFill="1" applyAlignment="1">
      <alignment horizontal="center" vertical="center"/>
    </xf>
    <xf numFmtId="0" fontId="1" fillId="3" borderId="0" xfId="1" applyFill="1" applyAlignment="1">
      <alignment horizontal="center" vertical="center"/>
    </xf>
    <xf numFmtId="0" fontId="8" fillId="0" borderId="0" xfId="2" applyFont="1" applyFill="1" applyBorder="1" applyAlignment="1">
      <alignment horizontal="center" vertical="center"/>
    </xf>
    <xf numFmtId="0" fontId="8" fillId="11" borderId="0" xfId="2" applyFont="1" applyFill="1" applyBorder="1" applyAlignment="1">
      <alignment horizontal="center" vertical="center"/>
    </xf>
    <xf numFmtId="0" fontId="1" fillId="11" borderId="0" xfId="1" applyFill="1"/>
    <xf numFmtId="0" fontId="1" fillId="0" borderId="0" xfId="1" applyBorder="1"/>
    <xf numFmtId="165" fontId="1" fillId="12" borderId="1" xfId="2" applyNumberFormat="1" applyFont="1" applyFill="1" applyBorder="1" applyAlignment="1">
      <alignment horizontal="center" vertical="center"/>
    </xf>
    <xf numFmtId="0" fontId="1" fillId="13" borderId="0" xfId="1" applyFill="1"/>
    <xf numFmtId="164" fontId="1" fillId="13" borderId="0" xfId="1" applyNumberFormat="1" applyFill="1"/>
    <xf numFmtId="0" fontId="10" fillId="2" borderId="1" xfId="2" applyFont="1" applyFill="1" applyBorder="1" applyAlignment="1">
      <alignment horizontal="center" vertical="center" wrapText="1"/>
    </xf>
    <xf numFmtId="0" fontId="1" fillId="14" borderId="1" xfId="2" applyFont="1" applyFill="1" applyBorder="1" applyAlignment="1">
      <alignment horizontal="center" vertical="center"/>
    </xf>
    <xf numFmtId="165" fontId="1" fillId="0" borderId="0" xfId="1" applyNumberFormat="1" applyAlignment="1">
      <alignment horizontal="center" vertical="center"/>
    </xf>
    <xf numFmtId="0" fontId="11" fillId="2" borderId="1" xfId="2" applyFont="1" applyFill="1" applyBorder="1" applyAlignment="1">
      <alignment horizontal="center" vertical="center" wrapText="1"/>
    </xf>
    <xf numFmtId="0" fontId="11" fillId="2" borderId="1" xfId="2" applyFont="1" applyFill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5" fontId="11" fillId="6" borderId="1" xfId="2" applyNumberFormat="1" applyFont="1" applyFill="1" applyBorder="1" applyAlignment="1">
      <alignment horizontal="center" vertical="center"/>
    </xf>
    <xf numFmtId="165" fontId="11" fillId="0" borderId="1" xfId="2" applyNumberFormat="1" applyFont="1" applyFill="1" applyBorder="1" applyAlignment="1">
      <alignment horizontal="center" vertical="center"/>
    </xf>
    <xf numFmtId="165" fontId="11" fillId="0" borderId="3" xfId="2" applyNumberFormat="1" applyFont="1" applyFill="1" applyBorder="1" applyAlignment="1">
      <alignment horizontal="center" vertical="center"/>
    </xf>
    <xf numFmtId="165" fontId="11" fillId="9" borderId="1" xfId="2" applyNumberFormat="1" applyFont="1" applyFill="1" applyBorder="1" applyAlignment="1">
      <alignment horizontal="center" vertical="center"/>
    </xf>
    <xf numFmtId="0" fontId="13" fillId="0" borderId="0" xfId="3"/>
    <xf numFmtId="0" fontId="11" fillId="0" borderId="0" xfId="3" applyFont="1"/>
    <xf numFmtId="0" fontId="13" fillId="0" borderId="0" xfId="3" applyFill="1"/>
    <xf numFmtId="0" fontId="13" fillId="0" borderId="9" xfId="3" applyBorder="1"/>
    <xf numFmtId="0" fontId="13" fillId="0" borderId="10" xfId="3" applyBorder="1"/>
    <xf numFmtId="0" fontId="14" fillId="3" borderId="17" xfId="3" applyFont="1" applyFill="1" applyBorder="1" applyAlignment="1" applyProtection="1">
      <alignment horizontal="center"/>
    </xf>
    <xf numFmtId="0" fontId="14" fillId="15" borderId="18" xfId="3" applyFont="1" applyFill="1" applyBorder="1" applyAlignment="1" applyProtection="1">
      <alignment horizontal="center"/>
    </xf>
    <xf numFmtId="0" fontId="14" fillId="15" borderId="18" xfId="3" quotePrefix="1" applyFont="1" applyFill="1" applyBorder="1" applyAlignment="1" applyProtection="1">
      <alignment horizontal="center"/>
    </xf>
    <xf numFmtId="0" fontId="14" fillId="16" borderId="18" xfId="3" applyFont="1" applyFill="1" applyBorder="1" applyAlignment="1" applyProtection="1">
      <alignment horizontal="center"/>
    </xf>
    <xf numFmtId="0" fontId="14" fillId="16" borderId="19" xfId="3" applyFont="1" applyFill="1" applyBorder="1" applyAlignment="1" applyProtection="1">
      <alignment horizontal="center"/>
    </xf>
    <xf numFmtId="0" fontId="13" fillId="0" borderId="0" xfId="3" applyBorder="1"/>
    <xf numFmtId="0" fontId="11" fillId="0" borderId="20" xfId="3" applyFont="1" applyBorder="1" applyAlignment="1">
      <alignment horizontal="center" vertical="center"/>
    </xf>
    <xf numFmtId="0" fontId="11" fillId="0" borderId="21" xfId="3" applyFont="1" applyBorder="1" applyAlignment="1">
      <alignment horizontal="center" vertical="center"/>
    </xf>
    <xf numFmtId="0" fontId="11" fillId="0" borderId="20" xfId="3" applyFont="1" applyBorder="1" applyAlignment="1">
      <alignment horizontal="center"/>
    </xf>
    <xf numFmtId="0" fontId="11" fillId="0" borderId="21" xfId="3" applyFont="1" applyBorder="1" applyAlignment="1">
      <alignment horizontal="center"/>
    </xf>
    <xf numFmtId="0" fontId="11" fillId="0" borderId="5" xfId="3" applyFont="1" applyBorder="1" applyAlignment="1">
      <alignment horizontal="center" vertical="center"/>
    </xf>
    <xf numFmtId="0" fontId="11" fillId="0" borderId="20" xfId="3" applyFont="1" applyFill="1" applyBorder="1" applyAlignment="1">
      <alignment horizontal="center" vertical="center"/>
    </xf>
    <xf numFmtId="0" fontId="11" fillId="0" borderId="5" xfId="3" applyFont="1" applyFill="1" applyBorder="1" applyAlignment="1">
      <alignment horizontal="center" vertical="center"/>
    </xf>
    <xf numFmtId="0" fontId="11" fillId="0" borderId="21" xfId="3" applyFont="1" applyFill="1" applyBorder="1" applyAlignment="1">
      <alignment horizontal="center" vertical="center"/>
    </xf>
    <xf numFmtId="0" fontId="14" fillId="17" borderId="1" xfId="3" applyFont="1" applyFill="1" applyBorder="1"/>
    <xf numFmtId="0" fontId="14" fillId="18" borderId="1" xfId="3" applyFont="1" applyFill="1" applyBorder="1" applyAlignment="1">
      <alignment horizontal="center"/>
    </xf>
    <xf numFmtId="0" fontId="14" fillId="17" borderId="23" xfId="3" applyFont="1" applyFill="1" applyBorder="1" applyAlignment="1">
      <alignment horizontal="center"/>
    </xf>
    <xf numFmtId="0" fontId="14" fillId="17" borderId="24" xfId="3" applyFont="1" applyFill="1" applyBorder="1" applyAlignment="1">
      <alignment horizontal="center"/>
    </xf>
    <xf numFmtId="0" fontId="11" fillId="0" borderId="0" xfId="3" applyFont="1" applyAlignment="1">
      <alignment horizontal="center" vertical="center"/>
    </xf>
    <xf numFmtId="164" fontId="11" fillId="0" borderId="25" xfId="3" applyNumberFormat="1" applyFont="1" applyBorder="1" applyAlignment="1">
      <alignment horizontal="left" vertical="center"/>
    </xf>
    <xf numFmtId="164" fontId="11" fillId="0" borderId="28" xfId="3" applyNumberFormat="1" applyFont="1" applyBorder="1" applyAlignment="1">
      <alignment horizontal="left" vertical="center"/>
    </xf>
    <xf numFmtId="164" fontId="11" fillId="0" borderId="25" xfId="3" applyNumberFormat="1" applyFont="1" applyFill="1" applyBorder="1" applyAlignment="1">
      <alignment horizontal="center" vertical="center"/>
    </xf>
    <xf numFmtId="164" fontId="11" fillId="0" borderId="23" xfId="3" applyNumberFormat="1" applyFont="1" applyFill="1" applyBorder="1" applyAlignment="1">
      <alignment horizontal="center" vertical="center"/>
    </xf>
    <xf numFmtId="164" fontId="11" fillId="0" borderId="24" xfId="3" applyNumberFormat="1" applyFont="1" applyFill="1" applyBorder="1" applyAlignment="1">
      <alignment horizontal="center" vertical="center"/>
    </xf>
    <xf numFmtId="164" fontId="11" fillId="0" borderId="30" xfId="3" applyNumberFormat="1" applyFont="1" applyFill="1" applyBorder="1" applyAlignment="1">
      <alignment horizontal="center" vertical="center"/>
    </xf>
    <xf numFmtId="164" fontId="11" fillId="0" borderId="1" xfId="3" applyNumberFormat="1" applyFont="1" applyFill="1" applyBorder="1" applyAlignment="1">
      <alignment horizontal="center" vertical="center"/>
    </xf>
    <xf numFmtId="164" fontId="11" fillId="0" borderId="31" xfId="3" applyNumberFormat="1" applyFont="1" applyFill="1" applyBorder="1" applyAlignment="1">
      <alignment horizontal="center" vertical="center"/>
    </xf>
    <xf numFmtId="0" fontId="13" fillId="12" borderId="0" xfId="3" applyFill="1" applyBorder="1"/>
    <xf numFmtId="0" fontId="12" fillId="17" borderId="1" xfId="3" applyFont="1" applyFill="1" applyBorder="1"/>
    <xf numFmtId="0" fontId="14" fillId="19" borderId="1" xfId="3" applyFont="1" applyFill="1" applyBorder="1"/>
    <xf numFmtId="0" fontId="14" fillId="19" borderId="1" xfId="3" applyFont="1" applyFill="1" applyBorder="1" applyAlignment="1">
      <alignment horizontal="center"/>
    </xf>
    <xf numFmtId="0" fontId="14" fillId="19" borderId="23" xfId="3" applyFont="1" applyFill="1" applyBorder="1" applyAlignment="1">
      <alignment horizontal="center"/>
    </xf>
    <xf numFmtId="0" fontId="14" fillId="19" borderId="24" xfId="3" applyFont="1" applyFill="1" applyBorder="1" applyAlignment="1">
      <alignment horizontal="center"/>
    </xf>
    <xf numFmtId="0" fontId="13" fillId="19" borderId="0" xfId="3" applyFill="1" applyBorder="1"/>
    <xf numFmtId="164" fontId="11" fillId="11" borderId="25" xfId="3" applyNumberFormat="1" applyFont="1" applyFill="1" applyBorder="1" applyAlignment="1">
      <alignment horizontal="left" vertical="center"/>
    </xf>
    <xf numFmtId="164" fontId="11" fillId="11" borderId="28" xfId="3" applyNumberFormat="1" applyFont="1" applyFill="1" applyBorder="1" applyAlignment="1">
      <alignment horizontal="left" vertical="center"/>
    </xf>
    <xf numFmtId="0" fontId="13" fillId="0" borderId="32" xfId="3" applyBorder="1"/>
    <xf numFmtId="0" fontId="13" fillId="12" borderId="0" xfId="3" applyFill="1"/>
    <xf numFmtId="0" fontId="14" fillId="17" borderId="5" xfId="3" applyFont="1" applyFill="1" applyBorder="1"/>
    <xf numFmtId="0" fontId="14" fillId="18" borderId="5" xfId="3" applyFont="1" applyFill="1" applyBorder="1" applyAlignment="1">
      <alignment horizontal="center"/>
    </xf>
    <xf numFmtId="0" fontId="14" fillId="17" borderId="33" xfId="3" applyFont="1" applyFill="1" applyBorder="1" applyAlignment="1">
      <alignment horizontal="center"/>
    </xf>
    <xf numFmtId="0" fontId="14" fillId="17" borderId="34" xfId="3" applyFont="1" applyFill="1" applyBorder="1" applyAlignment="1">
      <alignment horizontal="center"/>
    </xf>
    <xf numFmtId="0" fontId="13" fillId="12" borderId="32" xfId="3" applyFill="1" applyBorder="1"/>
    <xf numFmtId="0" fontId="14" fillId="17" borderId="23" xfId="3" applyFont="1" applyFill="1" applyBorder="1"/>
    <xf numFmtId="0" fontId="14" fillId="18" borderId="23" xfId="3" applyFont="1" applyFill="1" applyBorder="1" applyAlignment="1">
      <alignment horizontal="center"/>
    </xf>
    <xf numFmtId="0" fontId="13" fillId="19" borderId="0" xfId="3" applyFill="1"/>
    <xf numFmtId="164" fontId="11" fillId="0" borderId="25" xfId="0" applyNumberFormat="1" applyFont="1" applyBorder="1" applyAlignment="1">
      <alignment horizontal="center" vertical="center"/>
    </xf>
    <xf numFmtId="164" fontId="11" fillId="0" borderId="24" xfId="0" applyNumberFormat="1" applyFont="1" applyBorder="1" applyAlignment="1">
      <alignment horizontal="center" vertical="center"/>
    </xf>
    <xf numFmtId="0" fontId="11" fillId="0" borderId="26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25" xfId="0" applyNumberFormat="1" applyFont="1" applyBorder="1" applyAlignment="1">
      <alignment horizontal="left" vertical="center"/>
    </xf>
    <xf numFmtId="164" fontId="11" fillId="0" borderId="28" xfId="0" applyNumberFormat="1" applyFont="1" applyBorder="1" applyAlignment="1">
      <alignment horizontal="left" vertical="center"/>
    </xf>
    <xf numFmtId="0" fontId="11" fillId="0" borderId="29" xfId="0" applyFont="1" applyBorder="1" applyAlignment="1">
      <alignment horizontal="center" vertical="center"/>
    </xf>
    <xf numFmtId="164" fontId="11" fillId="19" borderId="25" xfId="0" applyNumberFormat="1" applyFont="1" applyFill="1" applyBorder="1" applyAlignment="1">
      <alignment horizontal="center" vertical="center"/>
    </xf>
    <xf numFmtId="164" fontId="11" fillId="19" borderId="24" xfId="0" applyNumberFormat="1" applyFont="1" applyFill="1" applyBorder="1" applyAlignment="1">
      <alignment horizontal="center" vertical="center"/>
    </xf>
    <xf numFmtId="0" fontId="11" fillId="19" borderId="29" xfId="0" applyFont="1" applyFill="1" applyBorder="1" applyAlignment="1">
      <alignment horizontal="center" vertical="center"/>
    </xf>
    <xf numFmtId="164" fontId="11" fillId="19" borderId="27" xfId="0" applyNumberFormat="1" applyFont="1" applyFill="1" applyBorder="1" applyAlignment="1">
      <alignment horizontal="center" vertical="center"/>
    </xf>
    <xf numFmtId="164" fontId="11" fillId="11" borderId="25" xfId="0" applyNumberFormat="1" applyFont="1" applyFill="1" applyBorder="1" applyAlignment="1">
      <alignment horizontal="left" vertical="center"/>
    </xf>
    <xf numFmtId="164" fontId="11" fillId="11" borderId="28" xfId="0" applyNumberFormat="1" applyFont="1" applyFill="1" applyBorder="1" applyAlignment="1">
      <alignment horizontal="left" vertical="center"/>
    </xf>
    <xf numFmtId="0" fontId="0" fillId="12" borderId="0" xfId="0" applyFill="1"/>
    <xf numFmtId="164" fontId="11" fillId="0" borderId="35" xfId="0" applyNumberFormat="1" applyFont="1" applyBorder="1" applyAlignment="1">
      <alignment horizontal="center" vertical="center"/>
    </xf>
    <xf numFmtId="164" fontId="11" fillId="0" borderId="3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64" fontId="11" fillId="0" borderId="37" xfId="0" applyNumberFormat="1" applyFont="1" applyBorder="1" applyAlignment="1">
      <alignment horizontal="center" vertical="center"/>
    </xf>
    <xf numFmtId="0" fontId="11" fillId="0" borderId="6" xfId="3" applyFont="1" applyBorder="1" applyAlignment="1">
      <alignment horizontal="center"/>
    </xf>
    <xf numFmtId="0" fontId="11" fillId="0" borderId="7" xfId="3" applyFont="1" applyBorder="1" applyAlignment="1">
      <alignment horizontal="center"/>
    </xf>
    <xf numFmtId="0" fontId="11" fillId="0" borderId="8" xfId="3" applyFont="1" applyBorder="1" applyAlignment="1">
      <alignment horizontal="center"/>
    </xf>
    <xf numFmtId="0" fontId="11" fillId="0" borderId="11" xfId="3" applyFont="1" applyBorder="1" applyAlignment="1">
      <alignment horizontal="center"/>
    </xf>
    <xf numFmtId="0" fontId="11" fillId="0" borderId="12" xfId="3" applyFont="1" applyBorder="1" applyAlignment="1">
      <alignment horizontal="center"/>
    </xf>
    <xf numFmtId="0" fontId="1" fillId="0" borderId="13" xfId="3" applyFont="1" applyBorder="1" applyAlignment="1">
      <alignment horizontal="center" vertical="center"/>
    </xf>
    <xf numFmtId="0" fontId="13" fillId="0" borderId="22" xfId="3" applyBorder="1" applyAlignment="1">
      <alignment horizontal="center" vertical="center"/>
    </xf>
    <xf numFmtId="0" fontId="11" fillId="0" borderId="14" xfId="3" applyFont="1" applyBorder="1" applyAlignment="1">
      <alignment horizontal="center" vertical="center"/>
    </xf>
    <xf numFmtId="0" fontId="11" fillId="0" borderId="15" xfId="3" applyFont="1" applyBorder="1" applyAlignment="1">
      <alignment horizontal="center" vertical="center"/>
    </xf>
    <xf numFmtId="0" fontId="11" fillId="0" borderId="16" xfId="3" applyFont="1" applyBorder="1" applyAlignment="1">
      <alignment horizontal="center" vertical="center"/>
    </xf>
    <xf numFmtId="0" fontId="11" fillId="0" borderId="14" xfId="3" applyFont="1" applyFill="1" applyBorder="1" applyAlignment="1">
      <alignment horizontal="center" vertical="center"/>
    </xf>
    <xf numFmtId="0" fontId="11" fillId="0" borderId="15" xfId="3" applyFont="1" applyFill="1" applyBorder="1" applyAlignment="1">
      <alignment horizontal="center" vertical="center"/>
    </xf>
    <xf numFmtId="0" fontId="11" fillId="0" borderId="16" xfId="3" applyFont="1" applyFill="1" applyBorder="1" applyAlignment="1">
      <alignment horizontal="center" vertical="center"/>
    </xf>
    <xf numFmtId="0" fontId="1" fillId="3" borderId="2" xfId="2" applyFont="1" applyFill="1" applyBorder="1" applyAlignment="1">
      <alignment horizontal="center" vertical="center"/>
    </xf>
    <xf numFmtId="0" fontId="1" fillId="3" borderId="3" xfId="2" applyFont="1" applyFill="1" applyBorder="1" applyAlignment="1">
      <alignment horizontal="center" vertical="center"/>
    </xf>
  </cellXfs>
  <cellStyles count="4">
    <cellStyle name="Normal" xfId="0" builtinId="0"/>
    <cellStyle name="Normal 2" xfId="1"/>
    <cellStyle name="Normal 3" xfId="3"/>
    <cellStyle name="ปกติ_Form OQA trend on Cadmium MP for T-NHK(UP)" xfId="2"/>
  </cellStyles>
  <dxfs count="14">
    <dxf>
      <fill>
        <patternFill>
          <bgColor rgb="FFFF0000"/>
        </patternFill>
      </fill>
    </dxf>
    <dxf>
      <fill>
        <patternFill>
          <bgColor rgb="FF66FF66"/>
        </patternFill>
      </fill>
    </dxf>
    <dxf>
      <fill>
        <patternFill>
          <bgColor rgb="FFCCFFCC"/>
        </patternFill>
      </fill>
    </dxf>
    <dxf>
      <fill>
        <patternFill>
          <bgColor rgb="FFFF9999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CCFFCC"/>
        </patternFill>
      </fill>
    </dxf>
    <dxf>
      <fill>
        <patternFill>
          <bgColor rgb="FFFF999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'Gram Load'!$A$7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'Gram Load'!$B$8:$N$8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'Gram Load'!$B$9:$N$9</c:f>
              <c:numCache>
                <c:formatCode>0.000</c:formatCode>
                <c:ptCount val="13"/>
                <c:pt idx="0">
                  <c:v>2.3970696164383547</c:v>
                </c:pt>
                <c:pt idx="1">
                  <c:v>2.4083468571428548</c:v>
                </c:pt>
                <c:pt idx="2">
                  <c:v>2.4055727857142912</c:v>
                </c:pt>
                <c:pt idx="3">
                  <c:v>2.4055577727272732</c:v>
                </c:pt>
                <c:pt idx="4">
                  <c:v>2.4000785142857151</c:v>
                </c:pt>
                <c:pt idx="5">
                  <c:v>2.4042045128205185</c:v>
                </c:pt>
                <c:pt idx="6">
                  <c:v>2.4059507999999998</c:v>
                </c:pt>
                <c:pt idx="7">
                  <c:v>2.3972474166666689</c:v>
                </c:pt>
                <c:pt idx="8">
                  <c:v>2.4015465263157889</c:v>
                </c:pt>
                <c:pt idx="9">
                  <c:v>2.4033055151515139</c:v>
                </c:pt>
                <c:pt idx="10">
                  <c:v>2.4036322999999977</c:v>
                </c:pt>
                <c:pt idx="11">
                  <c:v>2.3966588571428544</c:v>
                </c:pt>
                <c:pt idx="12">
                  <c:v>2.3989128965517224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008-45F0-BBF6-A90F5BD83234}"/>
            </c:ext>
          </c:extLst>
        </c:ser>
        <c:ser>
          <c:idx val="1"/>
          <c:order val="1"/>
          <c:tx>
            <c:strRef>
              <c:f>'Gram Load'!$A$17</c:f>
              <c:strCache>
                <c:ptCount val="1"/>
                <c:pt idx="0">
                  <c:v>DN Kame 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'Gram Load'!$B$19:$N$19</c:f>
              <c:numCache>
                <c:formatCode>0.000</c:formatCode>
                <c:ptCount val="13"/>
                <c:pt idx="0">
                  <c:v>2.3942114222222268</c:v>
                </c:pt>
                <c:pt idx="1">
                  <c:v>2.4030780000000016</c:v>
                </c:pt>
                <c:pt idx="2">
                  <c:v>2.4046171929824576</c:v>
                </c:pt>
                <c:pt idx="3">
                  <c:v>2.4042309999999962</c:v>
                </c:pt>
                <c:pt idx="4">
                  <c:v>2.4015104800000016</c:v>
                </c:pt>
                <c:pt idx="5">
                  <c:v>2.4006430638297869</c:v>
                </c:pt>
                <c:pt idx="6">
                  <c:v>2.399530810810814</c:v>
                </c:pt>
                <c:pt idx="7">
                  <c:v>2.4030787500000006</c:v>
                </c:pt>
                <c:pt idx="8">
                  <c:v>2.4066538518518548</c:v>
                </c:pt>
                <c:pt idx="9">
                  <c:v>2.401534363636364</c:v>
                </c:pt>
                <c:pt idx="10">
                  <c:v>2.4052904999999969</c:v>
                </c:pt>
                <c:pt idx="11">
                  <c:v>2.4077774285714284</c:v>
                </c:pt>
                <c:pt idx="12">
                  <c:v>2.4020238437499986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008-45F0-BBF6-A90F5BD83234}"/>
            </c:ext>
          </c:extLst>
        </c:ser>
        <c:ser>
          <c:idx val="5"/>
          <c:order val="2"/>
          <c:tx>
            <c:strRef>
              <c:f>'Gram Load'!$P$7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44-C008-45F0-BBF6-A90F5BD83234}"/>
              </c:ext>
            </c:extLst>
          </c:dPt>
          <c:val>
            <c:numRef>
              <c:f>'Gram Load'!$Q$9:$AC$9</c:f>
              <c:numCache>
                <c:formatCode>0.000</c:formatCode>
                <c:ptCount val="13"/>
                <c:pt idx="3">
                  <c:v>2.4014305000000018</c:v>
                </c:pt>
                <c:pt idx="7">
                  <c:v>2.4011755555555534</c:v>
                </c:pt>
                <c:pt idx="8">
                  <c:v>2.4036724999999994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008-45F0-BBF6-A90F5BD83234}"/>
            </c:ext>
          </c:extLst>
        </c:ser>
        <c:ser>
          <c:idx val="6"/>
          <c:order val="3"/>
          <c:tx>
            <c:strRef>
              <c:f>'Gram Load'!$P$17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'Gram Load'!$Q$19:$AC$19</c:f>
              <c:numCache>
                <c:formatCode>0.000</c:formatCode>
                <c:ptCount val="13"/>
                <c:pt idx="3">
                  <c:v>2.4103510000000004</c:v>
                </c:pt>
                <c:pt idx="7">
                  <c:v>2.4081041818181843</c:v>
                </c:pt>
                <c:pt idx="8">
                  <c:v>2.4143899999999991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008-45F0-BBF6-A90F5BD83234}"/>
            </c:ext>
          </c:extLst>
        </c:ser>
        <c:ser>
          <c:idx val="7"/>
          <c:order val="4"/>
          <c:tx>
            <c:strRef>
              <c:f>'Gram Load'!$AE$7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'Gram Load'!$AF$9:$AR$9</c:f>
              <c:numCache>
                <c:formatCode>0.000</c:formatCode>
                <c:ptCount val="13"/>
                <c:pt idx="3">
                  <c:v>2.4065380000000007</c:v>
                </c:pt>
                <c:pt idx="4">
                  <c:v>2.402281777777779</c:v>
                </c:pt>
                <c:pt idx="5">
                  <c:v>2.3958743157894706</c:v>
                </c:pt>
                <c:pt idx="6">
                  <c:v>2.4055916363636363</c:v>
                </c:pt>
                <c:pt idx="7">
                  <c:v>2.4002508571428582</c:v>
                </c:pt>
                <c:pt idx="8">
                  <c:v>2.4067597499999995</c:v>
                </c:pt>
                <c:pt idx="9">
                  <c:v>2.4101874666666676</c:v>
                </c:pt>
                <c:pt idx="10">
                  <c:v>2.3987921818181781</c:v>
                </c:pt>
                <c:pt idx="11">
                  <c:v>2.4067927999999981</c:v>
                </c:pt>
                <c:pt idx="12">
                  <c:v>2.3939421290322569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C008-45F0-BBF6-A90F5BD83234}"/>
            </c:ext>
          </c:extLst>
        </c:ser>
        <c:ser>
          <c:idx val="8"/>
          <c:order val="5"/>
          <c:tx>
            <c:strRef>
              <c:f>'Gram Load'!$AE$17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'Gram Load'!$AF$19:$AR$19</c:f>
              <c:numCache>
                <c:formatCode>0.000</c:formatCode>
                <c:ptCount val="13"/>
                <c:pt idx="3">
                  <c:v>2.4009276666666675</c:v>
                </c:pt>
                <c:pt idx="4">
                  <c:v>2.403180800000003</c:v>
                </c:pt>
                <c:pt idx="5">
                  <c:v>2.4080348235294111</c:v>
                </c:pt>
                <c:pt idx="6">
                  <c:v>2.4067207999999995</c:v>
                </c:pt>
                <c:pt idx="7">
                  <c:v>2.4071613333333324</c:v>
                </c:pt>
                <c:pt idx="8">
                  <c:v>2.395025599999999</c:v>
                </c:pt>
                <c:pt idx="9">
                  <c:v>2.404102125000001</c:v>
                </c:pt>
                <c:pt idx="10">
                  <c:v>2.3986496363636367</c:v>
                </c:pt>
                <c:pt idx="11">
                  <c:v>2.4002602500000014</c:v>
                </c:pt>
                <c:pt idx="12">
                  <c:v>2.3986108235294097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C008-45F0-BBF6-A90F5BD83234}"/>
            </c:ext>
          </c:extLst>
        </c:ser>
        <c:ser>
          <c:idx val="3"/>
          <c:order val="6"/>
          <c:tx>
            <c:strRef>
              <c:f>'Gram Load'!$A$25</c:f>
              <c:strCache>
                <c:ptCount val="1"/>
                <c:pt idx="0">
                  <c:v>UCL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'Gram Load'!$B$25:$N$25</c:f>
              <c:numCache>
                <c:formatCode>General</c:formatCode>
                <c:ptCount val="13"/>
                <c:pt idx="0">
                  <c:v>2.44</c:v>
                </c:pt>
                <c:pt idx="1">
                  <c:v>2.44</c:v>
                </c:pt>
                <c:pt idx="2">
                  <c:v>2.44</c:v>
                </c:pt>
                <c:pt idx="3">
                  <c:v>2.44</c:v>
                </c:pt>
                <c:pt idx="4">
                  <c:v>2.44</c:v>
                </c:pt>
                <c:pt idx="5">
                  <c:v>2.44</c:v>
                </c:pt>
                <c:pt idx="6">
                  <c:v>2.44</c:v>
                </c:pt>
                <c:pt idx="7">
                  <c:v>2.44</c:v>
                </c:pt>
                <c:pt idx="8">
                  <c:v>2.44</c:v>
                </c:pt>
                <c:pt idx="9">
                  <c:v>2.44</c:v>
                </c:pt>
                <c:pt idx="10">
                  <c:v>2.44</c:v>
                </c:pt>
                <c:pt idx="11">
                  <c:v>2.44</c:v>
                </c:pt>
                <c:pt idx="12">
                  <c:v>2.44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008-45F0-BBF6-A90F5BD83234}"/>
            </c:ext>
          </c:extLst>
        </c:ser>
        <c:ser>
          <c:idx val="4"/>
          <c:order val="7"/>
          <c:tx>
            <c:strRef>
              <c:f>'Gram Load'!$A$26</c:f>
              <c:strCache>
                <c:ptCount val="1"/>
                <c:pt idx="0">
                  <c:v>LCL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'Gram Load'!$B$26:$N$26</c:f>
              <c:numCache>
                <c:formatCode>General</c:formatCode>
                <c:ptCount val="13"/>
                <c:pt idx="0">
                  <c:v>2.36</c:v>
                </c:pt>
                <c:pt idx="1">
                  <c:v>2.36</c:v>
                </c:pt>
                <c:pt idx="2">
                  <c:v>2.36</c:v>
                </c:pt>
                <c:pt idx="3">
                  <c:v>2.36</c:v>
                </c:pt>
                <c:pt idx="4">
                  <c:v>2.36</c:v>
                </c:pt>
                <c:pt idx="5">
                  <c:v>2.36</c:v>
                </c:pt>
                <c:pt idx="6">
                  <c:v>2.36</c:v>
                </c:pt>
                <c:pt idx="7">
                  <c:v>2.36</c:v>
                </c:pt>
                <c:pt idx="8">
                  <c:v>2.36</c:v>
                </c:pt>
                <c:pt idx="9">
                  <c:v>2.36</c:v>
                </c:pt>
                <c:pt idx="10">
                  <c:v>2.36</c:v>
                </c:pt>
                <c:pt idx="11">
                  <c:v>2.36</c:v>
                </c:pt>
                <c:pt idx="12">
                  <c:v>2.36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008-45F0-BBF6-A90F5BD83234}"/>
            </c:ext>
          </c:extLst>
        </c:ser>
        <c:ser>
          <c:idx val="2"/>
          <c:order val="8"/>
          <c:tx>
            <c:strRef>
              <c:f>'Gram Load'!$A$24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'Gram Load'!$B$24:$N$24</c:f>
              <c:numCache>
                <c:formatCode>General</c:formatCode>
                <c:ptCount val="13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008-45F0-BBF6-A90F5BD83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.46"/>
          <c:min val="2.3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2.0000000000000004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'Gram Load'!$A$7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'Gram Load'!$B$8:$N$8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'Gram Load'!$B$10:$N$10</c:f>
              <c:numCache>
                <c:formatCode>0.000</c:formatCode>
                <c:ptCount val="13"/>
                <c:pt idx="0">
                  <c:v>1.8245568133069909E-2</c:v>
                </c:pt>
                <c:pt idx="1">
                  <c:v>1.8439844941494296E-2</c:v>
                </c:pt>
                <c:pt idx="2">
                  <c:v>1.8235120998357349E-2</c:v>
                </c:pt>
                <c:pt idx="3">
                  <c:v>1.8793945827484514E-2</c:v>
                </c:pt>
                <c:pt idx="4">
                  <c:v>2.1016360151505962E-2</c:v>
                </c:pt>
                <c:pt idx="5">
                  <c:v>2.1085725735757427E-2</c:v>
                </c:pt>
                <c:pt idx="6">
                  <c:v>2.165650672762447E-2</c:v>
                </c:pt>
                <c:pt idx="7">
                  <c:v>1.9276689349746443E-2</c:v>
                </c:pt>
                <c:pt idx="8">
                  <c:v>2.1549655690668294E-2</c:v>
                </c:pt>
                <c:pt idx="9">
                  <c:v>1.854474502680559E-2</c:v>
                </c:pt>
                <c:pt idx="10">
                  <c:v>2.037026495665693E-2</c:v>
                </c:pt>
                <c:pt idx="11">
                  <c:v>1.7139485617091214E-2</c:v>
                </c:pt>
                <c:pt idx="12">
                  <c:v>2.0605287012993585E-2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9-4B8C-9AAC-40E23A552365}"/>
            </c:ext>
          </c:extLst>
        </c:ser>
        <c:ser>
          <c:idx val="1"/>
          <c:order val="1"/>
          <c:tx>
            <c:strRef>
              <c:f>'Gram Load'!$A$17</c:f>
              <c:strCache>
                <c:ptCount val="1"/>
                <c:pt idx="0">
                  <c:v>DN Kame 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'Gram Load'!$B$20:$N$20</c:f>
              <c:numCache>
                <c:formatCode>0.000</c:formatCode>
                <c:ptCount val="13"/>
                <c:pt idx="0">
                  <c:v>2.271414369724328E-2</c:v>
                </c:pt>
                <c:pt idx="1">
                  <c:v>2.0634051695580614E-2</c:v>
                </c:pt>
                <c:pt idx="2">
                  <c:v>1.9502784111928281E-2</c:v>
                </c:pt>
                <c:pt idx="3">
                  <c:v>2.0438415900647256E-2</c:v>
                </c:pt>
                <c:pt idx="4">
                  <c:v>2.157231109209869E-2</c:v>
                </c:pt>
                <c:pt idx="5">
                  <c:v>2.2495977994813544E-2</c:v>
                </c:pt>
                <c:pt idx="6">
                  <c:v>2.1822056111373899E-2</c:v>
                </c:pt>
                <c:pt idx="7">
                  <c:v>2.1335317040809588E-2</c:v>
                </c:pt>
                <c:pt idx="8">
                  <c:v>2.2973859108781955E-2</c:v>
                </c:pt>
                <c:pt idx="9">
                  <c:v>2.1329849678669251E-2</c:v>
                </c:pt>
                <c:pt idx="10">
                  <c:v>1.875759562424175E-2</c:v>
                </c:pt>
                <c:pt idx="11">
                  <c:v>1.8749888380620135E-2</c:v>
                </c:pt>
                <c:pt idx="12">
                  <c:v>1.977814067521115E-2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69-4B8C-9AAC-40E23A552365}"/>
            </c:ext>
          </c:extLst>
        </c:ser>
        <c:ser>
          <c:idx val="5"/>
          <c:order val="2"/>
          <c:tx>
            <c:strRef>
              <c:f>'Gram Load'!$P$7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169-4B8C-9AAC-40E23A552365}"/>
              </c:ext>
            </c:extLst>
          </c:dPt>
          <c:val>
            <c:numRef>
              <c:f>'Gram Load'!$Q$10:$AC$10</c:f>
              <c:numCache>
                <c:formatCode>0.000</c:formatCode>
                <c:ptCount val="13"/>
                <c:pt idx="3">
                  <c:v>1.6510313318185747E-2</c:v>
                </c:pt>
                <c:pt idx="7">
                  <c:v>2.4562084924486048E-2</c:v>
                </c:pt>
                <c:pt idx="8">
                  <c:v>2.3535248743471689E-2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69-4B8C-9AAC-40E23A552365}"/>
            </c:ext>
          </c:extLst>
        </c:ser>
        <c:ser>
          <c:idx val="6"/>
          <c:order val="3"/>
          <c:tx>
            <c:strRef>
              <c:f>'Gram Load'!$P$17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'Gram Load'!$Q$20:$AC$20</c:f>
              <c:numCache>
                <c:formatCode>0.000</c:formatCode>
                <c:ptCount val="13"/>
                <c:pt idx="3">
                  <c:v>1.7635041289174896E-2</c:v>
                </c:pt>
                <c:pt idx="7">
                  <c:v>1.7908246229795678E-2</c:v>
                </c:pt>
                <c:pt idx="8">
                  <c:v>1.4697389779537662E-2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69-4B8C-9AAC-40E23A552365}"/>
            </c:ext>
          </c:extLst>
        </c:ser>
        <c:ser>
          <c:idx val="7"/>
          <c:order val="4"/>
          <c:tx>
            <c:strRef>
              <c:f>'Gram Load'!$AE$7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'Gram Load'!$AF$10:$AR$10</c:f>
              <c:numCache>
                <c:formatCode>0.000</c:formatCode>
                <c:ptCount val="13"/>
                <c:pt idx="3">
                  <c:v>1.8329670265450335E-2</c:v>
                </c:pt>
                <c:pt idx="4">
                  <c:v>1.892368319038476E-2</c:v>
                </c:pt>
                <c:pt idx="5">
                  <c:v>1.7831546774884455E-2</c:v>
                </c:pt>
                <c:pt idx="6">
                  <c:v>2.0699672283744305E-2</c:v>
                </c:pt>
                <c:pt idx="7">
                  <c:v>1.9030178934523745E-2</c:v>
                </c:pt>
                <c:pt idx="8">
                  <c:v>2.229654850041345E-2</c:v>
                </c:pt>
                <c:pt idx="9">
                  <c:v>2.0389186058457329E-2</c:v>
                </c:pt>
                <c:pt idx="10">
                  <c:v>1.6819853195951678E-2</c:v>
                </c:pt>
                <c:pt idx="11">
                  <c:v>1.6182565278657031E-2</c:v>
                </c:pt>
                <c:pt idx="12">
                  <c:v>1.7103835830376082E-2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69-4B8C-9AAC-40E23A552365}"/>
            </c:ext>
          </c:extLst>
        </c:ser>
        <c:ser>
          <c:idx val="8"/>
          <c:order val="5"/>
          <c:tx>
            <c:strRef>
              <c:f>'Gram Load'!$AE$17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'Gram Load'!$AF$20:$AR$20</c:f>
              <c:numCache>
                <c:formatCode>0.000</c:formatCode>
                <c:ptCount val="13"/>
                <c:pt idx="3">
                  <c:v>1.9190378752849443E-2</c:v>
                </c:pt>
                <c:pt idx="4">
                  <c:v>2.154664587876343E-2</c:v>
                </c:pt>
                <c:pt idx="5">
                  <c:v>2.1306992421698992E-2</c:v>
                </c:pt>
                <c:pt idx="6">
                  <c:v>1.7475283643960497E-2</c:v>
                </c:pt>
                <c:pt idx="7">
                  <c:v>1.8684945307128855E-2</c:v>
                </c:pt>
                <c:pt idx="8">
                  <c:v>2.1839832317905584E-2</c:v>
                </c:pt>
                <c:pt idx="9">
                  <c:v>2.0650742103400354E-2</c:v>
                </c:pt>
                <c:pt idx="10">
                  <c:v>1.9680688477712892E-2</c:v>
                </c:pt>
                <c:pt idx="11">
                  <c:v>2.0710679255677246E-2</c:v>
                </c:pt>
                <c:pt idx="12">
                  <c:v>2.2190071433592792E-2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69-4B8C-9AAC-40E23A552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08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'Gram Load'!$A$7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'Gram Load'!$B$8:$N$8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'Gram Load'!$B$13:$N$13</c:f>
              <c:numCache>
                <c:formatCode>0.00</c:formatCode>
                <c:ptCount val="13"/>
                <c:pt idx="0">
                  <c:v>3.2349338233251657</c:v>
                </c:pt>
                <c:pt idx="1">
                  <c:v>3.1029390142517319</c:v>
                </c:pt>
                <c:pt idx="2">
                  <c:v>3.1884847250062403</c:v>
                </c:pt>
                <c:pt idx="3">
                  <c:v>3.0939436361401773</c:v>
                </c:pt>
                <c:pt idx="4">
                  <c:v>2.8536734305598017</c:v>
                </c:pt>
                <c:pt idx="5">
                  <c:v>2.7790599413479908</c:v>
                </c:pt>
                <c:pt idx="6">
                  <c:v>2.6789362074722738</c:v>
                </c:pt>
                <c:pt idx="7">
                  <c:v>3.0649698789175215</c:v>
                </c:pt>
                <c:pt idx="8">
                  <c:v>2.7603453197551144</c:v>
                </c:pt>
                <c:pt idx="9">
                  <c:v>3.1760027722693098</c:v>
                </c:pt>
                <c:pt idx="10">
                  <c:v>2.8860318438873329</c:v>
                </c:pt>
                <c:pt idx="11">
                  <c:v>3.4357090422576309</c:v>
                </c:pt>
                <c:pt idx="12">
                  <c:v>2.8942878663277223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62-4296-A21B-05D806E26336}"/>
            </c:ext>
          </c:extLst>
        </c:ser>
        <c:ser>
          <c:idx val="1"/>
          <c:order val="1"/>
          <c:tx>
            <c:strRef>
              <c:f>'Gram Load'!$A$17</c:f>
              <c:strCache>
                <c:ptCount val="1"/>
                <c:pt idx="0">
                  <c:v>DN Kame 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'Gram Load'!$B$23:$N$23</c:f>
              <c:numCache>
                <c:formatCode>0.00</c:formatCode>
                <c:ptCount val="13"/>
                <c:pt idx="0">
                  <c:v>2.5565777362376845</c:v>
                </c:pt>
                <c:pt idx="1">
                  <c:v>2.8580911238402344</c:v>
                </c:pt>
                <c:pt idx="2">
                  <c:v>2.9975687233679791</c:v>
                </c:pt>
                <c:pt idx="3">
                  <c:v>2.8666442131071661</c:v>
                </c:pt>
                <c:pt idx="4">
                  <c:v>2.7580033688860537</c:v>
                </c:pt>
                <c:pt idx="5">
                  <c:v>2.6576148591474733</c:v>
                </c:pt>
                <c:pt idx="6">
                  <c:v>2.7423448687960064</c:v>
                </c:pt>
                <c:pt idx="7">
                  <c:v>2.7641375043640792</c:v>
                </c:pt>
                <c:pt idx="8">
                  <c:v>2.5151216044772999</c:v>
                </c:pt>
                <c:pt idx="9">
                  <c:v>2.7889809984941625</c:v>
                </c:pt>
                <c:pt idx="10">
                  <c:v>3.1046889572956764</c:v>
                </c:pt>
                <c:pt idx="11">
                  <c:v>3.0617528298920567</c:v>
                </c:pt>
                <c:pt idx="12">
                  <c:v>2.9995431011885962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62-4296-A21B-05D806E26336}"/>
            </c:ext>
          </c:extLst>
        </c:ser>
        <c:ser>
          <c:idx val="5"/>
          <c:order val="2"/>
          <c:tx>
            <c:strRef>
              <c:f>'Gram Load'!$P$7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862-4296-A21B-05D806E26336}"/>
              </c:ext>
            </c:extLst>
          </c:dPt>
          <c:val>
            <c:numRef>
              <c:f>'Gram Load'!$Q$13:$AC$13</c:f>
              <c:numCache>
                <c:formatCode>0.00</c:formatCode>
                <c:ptCount val="13"/>
                <c:pt idx="3">
                  <c:v>3.6052112106862704</c:v>
                </c:pt>
                <c:pt idx="7">
                  <c:v>2.4268358460370472</c:v>
                </c:pt>
                <c:pt idx="8">
                  <c:v>2.4973533942205322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62-4296-A21B-05D806E26336}"/>
            </c:ext>
          </c:extLst>
        </c:ser>
        <c:ser>
          <c:idx val="6"/>
          <c:order val="3"/>
          <c:tx>
            <c:strRef>
              <c:f>'Gram Load'!$P$17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'Gram Load'!$Q$23:$AC$23</c:f>
              <c:numCache>
                <c:formatCode>0.00</c:formatCode>
                <c:ptCount val="13"/>
                <c:pt idx="3">
                  <c:v>3.2066648293803004</c:v>
                </c:pt>
                <c:pt idx="7">
                  <c:v>3.1995654585803064</c:v>
                </c:pt>
                <c:pt idx="8">
                  <c:v>3.7559957353917426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62-4296-A21B-05D806E26336}"/>
            </c:ext>
          </c:extLst>
        </c:ser>
        <c:ser>
          <c:idx val="7"/>
          <c:order val="4"/>
          <c:tx>
            <c:strRef>
              <c:f>'Gram Load'!$AE$7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'Gram Load'!$AF$13:$AR$13</c:f>
              <c:numCache>
                <c:formatCode>0.00</c:formatCode>
                <c:ptCount val="13"/>
                <c:pt idx="3">
                  <c:v>3.1544848232023486</c:v>
                </c:pt>
                <c:pt idx="4">
                  <c:v>3.1304374952497063</c:v>
                </c:pt>
                <c:pt idx="5">
                  <c:v>3.2876997531361662</c:v>
                </c:pt>
                <c:pt idx="6">
                  <c:v>2.8085527352902222</c:v>
                </c:pt>
                <c:pt idx="7">
                  <c:v>3.1484927786823302</c:v>
                </c:pt>
                <c:pt idx="8">
                  <c:v>2.5899412188810014</c:v>
                </c:pt>
                <c:pt idx="9">
                  <c:v>2.7761862398768176</c:v>
                </c:pt>
                <c:pt idx="10">
                  <c:v>3.5432767007584296</c:v>
                </c:pt>
                <c:pt idx="11">
                  <c:v>3.5677738565640693</c:v>
                </c:pt>
                <c:pt idx="12">
                  <c:v>3.3899243568770947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62-4296-A21B-05D806E26336}"/>
            </c:ext>
          </c:extLst>
        </c:ser>
        <c:ser>
          <c:idx val="8"/>
          <c:order val="5"/>
          <c:tx>
            <c:strRef>
              <c:f>'Gram Load'!$AE$17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'Gram Load'!$AF$23:$AR$23</c:f>
              <c:numCache>
                <c:formatCode>0.00</c:formatCode>
                <c:ptCount val="13"/>
                <c:pt idx="3">
                  <c:v>3.1104533446956837</c:v>
                </c:pt>
                <c:pt idx="4">
                  <c:v>2.7354481836740954</c:v>
                </c:pt>
                <c:pt idx="5">
                  <c:v>2.6902776495015788</c:v>
                </c:pt>
                <c:pt idx="6">
                  <c:v>3.3052243677484126</c:v>
                </c:pt>
                <c:pt idx="7">
                  <c:v>3.0833854711315762</c:v>
                </c:pt>
                <c:pt idx="8">
                  <c:v>2.6713514013033102</c:v>
                </c:pt>
                <c:pt idx="9">
                  <c:v>2.8392502655071774</c:v>
                </c:pt>
                <c:pt idx="10">
                  <c:v>3.0258026214537859</c:v>
                </c:pt>
                <c:pt idx="11">
                  <c:v>2.8928674554976763</c:v>
                </c:pt>
                <c:pt idx="12">
                  <c:v>2.6830441422707199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62-4296-A21B-05D806E26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PSA!$A$7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PSA!$B$8:$N$8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PSA!$B$9:$N$9</c:f>
              <c:numCache>
                <c:formatCode>0.000</c:formatCode>
                <c:ptCount val="13"/>
                <c:pt idx="0">
                  <c:v>2.3899052054794487</c:v>
                </c:pt>
                <c:pt idx="1">
                  <c:v>2.3785154285714274</c:v>
                </c:pt>
                <c:pt idx="2">
                  <c:v>2.3794857142857175</c:v>
                </c:pt>
                <c:pt idx="3">
                  <c:v>2.3886663636363639</c:v>
                </c:pt>
                <c:pt idx="4">
                  <c:v>2.3936028571428558</c:v>
                </c:pt>
                <c:pt idx="5">
                  <c:v>2.3989702564102537</c:v>
                </c:pt>
                <c:pt idx="6">
                  <c:v>2.4055140000000033</c:v>
                </c:pt>
                <c:pt idx="7">
                  <c:v>2.4015849999999981</c:v>
                </c:pt>
                <c:pt idx="8">
                  <c:v>2.3877457894736791</c:v>
                </c:pt>
                <c:pt idx="9">
                  <c:v>2.3850181818181824</c:v>
                </c:pt>
                <c:pt idx="10">
                  <c:v>2.3917300000000004</c:v>
                </c:pt>
                <c:pt idx="11">
                  <c:v>2.3933528571428595</c:v>
                </c:pt>
                <c:pt idx="12">
                  <c:v>2.3816096551724146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3-452D-A104-BD1D5E8C8B75}"/>
            </c:ext>
          </c:extLst>
        </c:ser>
        <c:ser>
          <c:idx val="1"/>
          <c:order val="1"/>
          <c:tx>
            <c:strRef>
              <c:f>PSA!$A$17</c:f>
              <c:strCache>
                <c:ptCount val="1"/>
                <c:pt idx="0">
                  <c:v>DN Kame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PSA!$B$19:$N$19</c:f>
              <c:numCache>
                <c:formatCode>0.000</c:formatCode>
                <c:ptCount val="13"/>
                <c:pt idx="0">
                  <c:v>2.405739555555555</c:v>
                </c:pt>
                <c:pt idx="1">
                  <c:v>2.3764947619047589</c:v>
                </c:pt>
                <c:pt idx="2">
                  <c:v>2.3926996491228039</c:v>
                </c:pt>
                <c:pt idx="3">
                  <c:v>2.3804500000000033</c:v>
                </c:pt>
                <c:pt idx="4">
                  <c:v>2.3958503999999969</c:v>
                </c:pt>
                <c:pt idx="5">
                  <c:v>2.3882374468085055</c:v>
                </c:pt>
                <c:pt idx="6">
                  <c:v>2.3807832432432399</c:v>
                </c:pt>
                <c:pt idx="7">
                  <c:v>2.3877016666666657</c:v>
                </c:pt>
                <c:pt idx="8">
                  <c:v>2.3890718518518543</c:v>
                </c:pt>
                <c:pt idx="9">
                  <c:v>2.3940175757575788</c:v>
                </c:pt>
                <c:pt idx="10">
                  <c:v>2.3895271428571454</c:v>
                </c:pt>
                <c:pt idx="11">
                  <c:v>2.3748171428571432</c:v>
                </c:pt>
                <c:pt idx="12">
                  <c:v>2.3807893750000013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03-452D-A104-BD1D5E8C8B75}"/>
            </c:ext>
          </c:extLst>
        </c:ser>
        <c:ser>
          <c:idx val="5"/>
          <c:order val="2"/>
          <c:tx>
            <c:strRef>
              <c:f>PSA!$P$7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903-452D-A104-BD1D5E8C8B75}"/>
              </c:ext>
            </c:extLst>
          </c:dPt>
          <c:val>
            <c:numRef>
              <c:f>PSA!$Q$9:$AC$9</c:f>
              <c:numCache>
                <c:formatCode>0.000</c:formatCode>
                <c:ptCount val="13"/>
                <c:pt idx="3">
                  <c:v>2.3835100000000007</c:v>
                </c:pt>
                <c:pt idx="7">
                  <c:v>2.384984444444445</c:v>
                </c:pt>
                <c:pt idx="8">
                  <c:v>2.3757499999999991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03-452D-A104-BD1D5E8C8B75}"/>
            </c:ext>
          </c:extLst>
        </c:ser>
        <c:ser>
          <c:idx val="6"/>
          <c:order val="3"/>
          <c:tx>
            <c:strRef>
              <c:f>PSA!$P$17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PSA!$Q$19:$AC$19</c:f>
              <c:numCache>
                <c:formatCode>0.000</c:formatCode>
                <c:ptCount val="13"/>
                <c:pt idx="3">
                  <c:v>2.3739499999999971</c:v>
                </c:pt>
                <c:pt idx="7">
                  <c:v>2.3840818181818166</c:v>
                </c:pt>
                <c:pt idx="8">
                  <c:v>2.3770399999999996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03-452D-A104-BD1D5E8C8B75}"/>
            </c:ext>
          </c:extLst>
        </c:ser>
        <c:ser>
          <c:idx val="7"/>
          <c:order val="4"/>
          <c:tx>
            <c:strRef>
              <c:f>PSA!$AE$7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PSA!$AF$9:$AR$9</c:f>
              <c:numCache>
                <c:formatCode>0.000</c:formatCode>
                <c:ptCount val="13"/>
                <c:pt idx="3">
                  <c:v>2.397956666666667</c:v>
                </c:pt>
                <c:pt idx="4">
                  <c:v>2.4114377777777767</c:v>
                </c:pt>
                <c:pt idx="5">
                  <c:v>2.3897589473684184</c:v>
                </c:pt>
                <c:pt idx="6">
                  <c:v>2.3626309090909081</c:v>
                </c:pt>
                <c:pt idx="7">
                  <c:v>2.3778999999999977</c:v>
                </c:pt>
                <c:pt idx="8">
                  <c:v>2.4093949999999964</c:v>
                </c:pt>
                <c:pt idx="9">
                  <c:v>2.3765186666666702</c:v>
                </c:pt>
                <c:pt idx="10">
                  <c:v>2.3998218181818167</c:v>
                </c:pt>
                <c:pt idx="11">
                  <c:v>2.413047999999999</c:v>
                </c:pt>
                <c:pt idx="12">
                  <c:v>2.3933438709677382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03-452D-A104-BD1D5E8C8B75}"/>
            </c:ext>
          </c:extLst>
        </c:ser>
        <c:ser>
          <c:idx val="8"/>
          <c:order val="5"/>
          <c:tx>
            <c:strRef>
              <c:f>PSA!$AE$17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PSA!$AF$19:$AR$19</c:f>
              <c:numCache>
                <c:formatCode>0.000</c:formatCode>
                <c:ptCount val="13"/>
                <c:pt idx="3">
                  <c:v>2.3764100000000026</c:v>
                </c:pt>
                <c:pt idx="4">
                  <c:v>2.374409333333332</c:v>
                </c:pt>
                <c:pt idx="5">
                  <c:v>2.3899282352941151</c:v>
                </c:pt>
                <c:pt idx="6">
                  <c:v>2.3978650000000035</c:v>
                </c:pt>
                <c:pt idx="7">
                  <c:v>2.3955693333333357</c:v>
                </c:pt>
                <c:pt idx="8">
                  <c:v>2.3832520000000006</c:v>
                </c:pt>
                <c:pt idx="9">
                  <c:v>2.384198749999999</c:v>
                </c:pt>
                <c:pt idx="10">
                  <c:v>2.3839000000000006</c:v>
                </c:pt>
                <c:pt idx="11">
                  <c:v>2.3880997500000003</c:v>
                </c:pt>
                <c:pt idx="12">
                  <c:v>2.400938823529414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03-452D-A104-BD1D5E8C8B75}"/>
            </c:ext>
          </c:extLst>
        </c:ser>
        <c:ser>
          <c:idx val="3"/>
          <c:order val="6"/>
          <c:tx>
            <c:strRef>
              <c:f>PSA!$A$25</c:f>
              <c:strCache>
                <c:ptCount val="1"/>
                <c:pt idx="0">
                  <c:v>UCL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PSA!$B$25:$N$25</c:f>
              <c:numCache>
                <c:formatCode>General</c:formatCode>
                <c:ptCount val="13"/>
                <c:pt idx="0">
                  <c:v>2.5099999999999998</c:v>
                </c:pt>
                <c:pt idx="1">
                  <c:v>2.5099999999999998</c:v>
                </c:pt>
                <c:pt idx="2">
                  <c:v>2.5099999999999998</c:v>
                </c:pt>
                <c:pt idx="3">
                  <c:v>2.5099999999999998</c:v>
                </c:pt>
                <c:pt idx="4">
                  <c:v>2.5099999999999998</c:v>
                </c:pt>
                <c:pt idx="5">
                  <c:v>2.5099999999999998</c:v>
                </c:pt>
                <c:pt idx="6">
                  <c:v>2.5099999999999998</c:v>
                </c:pt>
                <c:pt idx="7">
                  <c:v>2.5099999999999998</c:v>
                </c:pt>
                <c:pt idx="8">
                  <c:v>2.5099999999999998</c:v>
                </c:pt>
                <c:pt idx="9">
                  <c:v>2.5099999999999998</c:v>
                </c:pt>
                <c:pt idx="10">
                  <c:v>2.5099999999999998</c:v>
                </c:pt>
                <c:pt idx="11">
                  <c:v>2.5099999999999998</c:v>
                </c:pt>
                <c:pt idx="12">
                  <c:v>2.5099999999999998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03-452D-A104-BD1D5E8C8B75}"/>
            </c:ext>
          </c:extLst>
        </c:ser>
        <c:ser>
          <c:idx val="4"/>
          <c:order val="7"/>
          <c:tx>
            <c:strRef>
              <c:f>PSA!$A$26</c:f>
              <c:strCache>
                <c:ptCount val="1"/>
                <c:pt idx="0">
                  <c:v>LCL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PSA!$B$26:$N$26</c:f>
              <c:numCache>
                <c:formatCode>General</c:formatCode>
                <c:ptCount val="13"/>
                <c:pt idx="0">
                  <c:v>2.29</c:v>
                </c:pt>
                <c:pt idx="1">
                  <c:v>2.29</c:v>
                </c:pt>
                <c:pt idx="2">
                  <c:v>2.29</c:v>
                </c:pt>
                <c:pt idx="3">
                  <c:v>2.29</c:v>
                </c:pt>
                <c:pt idx="4">
                  <c:v>2.29</c:v>
                </c:pt>
                <c:pt idx="5">
                  <c:v>2.29</c:v>
                </c:pt>
                <c:pt idx="6">
                  <c:v>2.29</c:v>
                </c:pt>
                <c:pt idx="7">
                  <c:v>2.29</c:v>
                </c:pt>
                <c:pt idx="8">
                  <c:v>2.29</c:v>
                </c:pt>
                <c:pt idx="9">
                  <c:v>2.29</c:v>
                </c:pt>
                <c:pt idx="10">
                  <c:v>2.29</c:v>
                </c:pt>
                <c:pt idx="11">
                  <c:v>2.29</c:v>
                </c:pt>
                <c:pt idx="12">
                  <c:v>2.29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03-452D-A104-BD1D5E8C8B75}"/>
            </c:ext>
          </c:extLst>
        </c:ser>
        <c:ser>
          <c:idx val="2"/>
          <c:order val="8"/>
          <c:tx>
            <c:strRef>
              <c:f>PSA!$A$24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PSA!$B$24:$N$24</c:f>
              <c:numCache>
                <c:formatCode>General</c:formatCode>
                <c:ptCount val="13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03-452D-A104-BD1D5E8C8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.2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5.000000000000001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PSA!$A$7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PSA!$B$8:$N$8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PSA!$B$10:$N$10</c:f>
              <c:numCache>
                <c:formatCode>0.000</c:formatCode>
                <c:ptCount val="13"/>
                <c:pt idx="0">
                  <c:v>6.0147934010822961E-2</c:v>
                </c:pt>
                <c:pt idx="1">
                  <c:v>6.2017016196252467E-2</c:v>
                </c:pt>
                <c:pt idx="2">
                  <c:v>5.4619851037808871E-2</c:v>
                </c:pt>
                <c:pt idx="3">
                  <c:v>5.7574607511942419E-2</c:v>
                </c:pt>
                <c:pt idx="4">
                  <c:v>5.8545447817056291E-2</c:v>
                </c:pt>
                <c:pt idx="5">
                  <c:v>5.4999726082026017E-2</c:v>
                </c:pt>
                <c:pt idx="6">
                  <c:v>5.6320865084299308E-2</c:v>
                </c:pt>
                <c:pt idx="7">
                  <c:v>5.9765578543580347E-2</c:v>
                </c:pt>
                <c:pt idx="8">
                  <c:v>5.7547215847271058E-2</c:v>
                </c:pt>
                <c:pt idx="9">
                  <c:v>5.8252651524799838E-2</c:v>
                </c:pt>
                <c:pt idx="10">
                  <c:v>5.9265956109334411E-2</c:v>
                </c:pt>
                <c:pt idx="11">
                  <c:v>6.6596105479769296E-2</c:v>
                </c:pt>
                <c:pt idx="12">
                  <c:v>6.1342194116603375E-2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E2-4B4C-90D8-DB2FB50DC523}"/>
            </c:ext>
          </c:extLst>
        </c:ser>
        <c:ser>
          <c:idx val="1"/>
          <c:order val="1"/>
          <c:tx>
            <c:strRef>
              <c:f>PSA!$A$17</c:f>
              <c:strCache>
                <c:ptCount val="1"/>
                <c:pt idx="0">
                  <c:v>DN Kame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PSA!$B$20:$N$20</c:f>
              <c:numCache>
                <c:formatCode>0.000</c:formatCode>
                <c:ptCount val="13"/>
                <c:pt idx="0">
                  <c:v>6.8985152447026077E-2</c:v>
                </c:pt>
                <c:pt idx="1">
                  <c:v>5.7626290840937372E-2</c:v>
                </c:pt>
                <c:pt idx="2">
                  <c:v>6.1349641266720739E-2</c:v>
                </c:pt>
                <c:pt idx="3">
                  <c:v>6.3844744063942749E-2</c:v>
                </c:pt>
                <c:pt idx="4">
                  <c:v>6.8731879625552883E-2</c:v>
                </c:pt>
                <c:pt idx="5">
                  <c:v>6.1925941791677555E-2</c:v>
                </c:pt>
                <c:pt idx="6">
                  <c:v>6.4557101059523933E-2</c:v>
                </c:pt>
                <c:pt idx="7">
                  <c:v>7.3885001805499964E-2</c:v>
                </c:pt>
                <c:pt idx="8">
                  <c:v>7.0351421333158165E-2</c:v>
                </c:pt>
                <c:pt idx="9">
                  <c:v>7.0679945057241927E-2</c:v>
                </c:pt>
                <c:pt idx="10">
                  <c:v>5.6243553954036185E-2</c:v>
                </c:pt>
                <c:pt idx="11">
                  <c:v>7.0345775083103385E-2</c:v>
                </c:pt>
                <c:pt idx="12">
                  <c:v>6.5399336256942733E-2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E2-4B4C-90D8-DB2FB50DC523}"/>
            </c:ext>
          </c:extLst>
        </c:ser>
        <c:ser>
          <c:idx val="5"/>
          <c:order val="2"/>
          <c:tx>
            <c:strRef>
              <c:f>PSA!$P$7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9E2-4B4C-90D8-DB2FB50DC523}"/>
              </c:ext>
            </c:extLst>
          </c:dPt>
          <c:val>
            <c:numRef>
              <c:f>PSA!$Q$10:$AC$10</c:f>
              <c:numCache>
                <c:formatCode>0.000</c:formatCode>
                <c:ptCount val="13"/>
                <c:pt idx="3">
                  <c:v>6.489830023531884E-2</c:v>
                </c:pt>
                <c:pt idx="7">
                  <c:v>6.2669545377656261E-2</c:v>
                </c:pt>
                <c:pt idx="8">
                  <c:v>5.1707113902641107E-2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E2-4B4C-90D8-DB2FB50DC523}"/>
            </c:ext>
          </c:extLst>
        </c:ser>
        <c:ser>
          <c:idx val="6"/>
          <c:order val="3"/>
          <c:tx>
            <c:strRef>
              <c:f>PSA!$P$17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PSA!$Q$20:$AC$20</c:f>
              <c:numCache>
                <c:formatCode>0.000</c:formatCode>
                <c:ptCount val="13"/>
                <c:pt idx="3">
                  <c:v>6.1480079434106771E-2</c:v>
                </c:pt>
                <c:pt idx="7">
                  <c:v>6.2692781998576072E-2</c:v>
                </c:pt>
                <c:pt idx="8">
                  <c:v>6.0917510746729367E-2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E2-4B4C-90D8-DB2FB50DC523}"/>
            </c:ext>
          </c:extLst>
        </c:ser>
        <c:ser>
          <c:idx val="7"/>
          <c:order val="4"/>
          <c:tx>
            <c:strRef>
              <c:f>PSA!$AE$7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PSA!$AF$10:$AR$10</c:f>
              <c:numCache>
                <c:formatCode>0.000</c:formatCode>
                <c:ptCount val="13"/>
                <c:pt idx="3">
                  <c:v>6.1481335685565255E-2</c:v>
                </c:pt>
                <c:pt idx="4">
                  <c:v>6.4180428333259584E-2</c:v>
                </c:pt>
                <c:pt idx="5">
                  <c:v>6.257867376231073E-2</c:v>
                </c:pt>
                <c:pt idx="6">
                  <c:v>7.3750750353324693E-2</c:v>
                </c:pt>
                <c:pt idx="7">
                  <c:v>7.1541848253327558E-2</c:v>
                </c:pt>
                <c:pt idx="8">
                  <c:v>6.3278366481608214E-2</c:v>
                </c:pt>
                <c:pt idx="9">
                  <c:v>6.9150145637912747E-2</c:v>
                </c:pt>
                <c:pt idx="10">
                  <c:v>7.2792498189586136E-2</c:v>
                </c:pt>
                <c:pt idx="11">
                  <c:v>6.4393561460094992E-2</c:v>
                </c:pt>
                <c:pt idx="12">
                  <c:v>7.0794767511590445E-2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E2-4B4C-90D8-DB2FB50DC523}"/>
            </c:ext>
          </c:extLst>
        </c:ser>
        <c:ser>
          <c:idx val="8"/>
          <c:order val="5"/>
          <c:tx>
            <c:strRef>
              <c:f>PSA!$AE$17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PSA!$AF$20:$AR$20</c:f>
              <c:numCache>
                <c:formatCode>0.000</c:formatCode>
                <c:ptCount val="13"/>
                <c:pt idx="3">
                  <c:v>4.8774156008221985E-2</c:v>
                </c:pt>
                <c:pt idx="4">
                  <c:v>6.3059716274690092E-2</c:v>
                </c:pt>
                <c:pt idx="5">
                  <c:v>6.4727030546262429E-2</c:v>
                </c:pt>
                <c:pt idx="6">
                  <c:v>5.5723302557330483E-2</c:v>
                </c:pt>
                <c:pt idx="7">
                  <c:v>5.9087926321188013E-2</c:v>
                </c:pt>
                <c:pt idx="8">
                  <c:v>5.6395340308794367E-2</c:v>
                </c:pt>
                <c:pt idx="9">
                  <c:v>5.9230436045416425E-2</c:v>
                </c:pt>
                <c:pt idx="10">
                  <c:v>6.3207114664903793E-2</c:v>
                </c:pt>
                <c:pt idx="11">
                  <c:v>5.0488347581292073E-2</c:v>
                </c:pt>
                <c:pt idx="12">
                  <c:v>5.4421086673309006E-2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E2-4B4C-90D8-DB2FB50DC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PSA!$A$7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PSA!$B$8:$N$8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PSA!$B$13:$N$13</c:f>
              <c:numCache>
                <c:formatCode>0.00</c:formatCode>
                <c:ptCount val="13"/>
                <c:pt idx="0">
                  <c:v>2.4379069855793256</c:v>
                </c:pt>
                <c:pt idx="1">
                  <c:v>2.3032142620093867</c:v>
                </c:pt>
                <c:pt idx="2">
                  <c:v>2.6210599633969438</c:v>
                </c:pt>
                <c:pt idx="3">
                  <c:v>2.5396980983637825</c:v>
                </c:pt>
                <c:pt idx="4">
                  <c:v>2.5256894354908277</c:v>
                </c:pt>
                <c:pt idx="5">
                  <c:v>2.7210454087272136</c:v>
                </c:pt>
                <c:pt idx="6">
                  <c:v>2.6306769219228912</c:v>
                </c:pt>
                <c:pt idx="7">
                  <c:v>2.5009657784484487</c:v>
                </c:pt>
                <c:pt idx="8">
                  <c:v>2.5355746756741229</c:v>
                </c:pt>
                <c:pt idx="9">
                  <c:v>2.4892611204886963</c:v>
                </c:pt>
                <c:pt idx="10">
                  <c:v>2.484450483878089</c:v>
                </c:pt>
                <c:pt idx="11">
                  <c:v>2.2191130344578593</c:v>
                </c:pt>
                <c:pt idx="12">
                  <c:v>2.345365814336442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D9-4C1C-BF5B-131765698E72}"/>
            </c:ext>
          </c:extLst>
        </c:ser>
        <c:ser>
          <c:idx val="1"/>
          <c:order val="1"/>
          <c:tx>
            <c:strRef>
              <c:f>PSA!$A$17</c:f>
              <c:strCache>
                <c:ptCount val="1"/>
                <c:pt idx="0">
                  <c:v>DN Kame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PSA!$B$23:$N$23</c:f>
              <c:numCache>
                <c:formatCode>0.00</c:formatCode>
                <c:ptCount val="13"/>
                <c:pt idx="0">
                  <c:v>2.1466476417303184</c:v>
                </c:pt>
                <c:pt idx="1">
                  <c:v>2.4670149433585711</c:v>
                </c:pt>
                <c:pt idx="2">
                  <c:v>2.4053367984019349</c:v>
                </c:pt>
                <c:pt idx="3">
                  <c:v>2.2473789414776393</c:v>
                </c:pt>
                <c:pt idx="4">
                  <c:v>2.162268816299719</c:v>
                </c:pt>
                <c:pt idx="5">
                  <c:v>2.3589330207942125</c:v>
                </c:pt>
                <c:pt idx="6">
                  <c:v>2.224300844643166</c:v>
                </c:pt>
                <c:pt idx="7">
                  <c:v>1.9746978681767384</c:v>
                </c:pt>
                <c:pt idx="8">
                  <c:v>2.0803742295059608</c:v>
                </c:pt>
                <c:pt idx="9">
                  <c:v>2.0940290554271561</c:v>
                </c:pt>
                <c:pt idx="10">
                  <c:v>2.6049038035323977</c:v>
                </c:pt>
                <c:pt idx="11">
                  <c:v>2.0129952952885612</c:v>
                </c:pt>
                <c:pt idx="12">
                  <c:v>2.1956867844830721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D9-4C1C-BF5B-131765698E72}"/>
            </c:ext>
          </c:extLst>
        </c:ser>
        <c:ser>
          <c:idx val="5"/>
          <c:order val="2"/>
          <c:tx>
            <c:strRef>
              <c:f>PSA!$P$7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DD9-4C1C-BF5B-131765698E72}"/>
              </c:ext>
            </c:extLst>
          </c:dPt>
          <c:val>
            <c:numRef>
              <c:f>PSA!$Q$13:$AC$13</c:f>
              <c:numCache>
                <c:formatCode>0.00</c:formatCode>
                <c:ptCount val="13"/>
                <c:pt idx="3">
                  <c:v>2.22661198843991</c:v>
                </c:pt>
                <c:pt idx="7">
                  <c:v>2.313640763484945</c:v>
                </c:pt>
                <c:pt idx="8">
                  <c:v>2.7446255641705335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D9-4C1C-BF5B-131765698E72}"/>
            </c:ext>
          </c:extLst>
        </c:ser>
        <c:ser>
          <c:idx val="6"/>
          <c:order val="3"/>
          <c:tx>
            <c:strRef>
              <c:f>PSA!$P$17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PSA!$Q$23:$AC$23</c:f>
              <c:numCache>
                <c:formatCode>0.00</c:formatCode>
                <c:ptCount val="13"/>
                <c:pt idx="3">
                  <c:v>2.2985765140093282</c:v>
                </c:pt>
                <c:pt idx="7">
                  <c:v>2.3079840259318098</c:v>
                </c:pt>
                <c:pt idx="8">
                  <c:v>2.3367118078492575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D9-4C1C-BF5B-131765698E72}"/>
            </c:ext>
          </c:extLst>
        </c:ser>
        <c:ser>
          <c:idx val="7"/>
          <c:order val="4"/>
          <c:tx>
            <c:strRef>
              <c:f>PSA!$AE$7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PSA!$AF$13:$AR$13</c:f>
              <c:numCache>
                <c:formatCode>0.00</c:formatCode>
                <c:ptCount val="13"/>
                <c:pt idx="3">
                  <c:v>2.4286864822285645</c:v>
                </c:pt>
                <c:pt idx="4">
                  <c:v>2.2777568053663266</c:v>
                </c:pt>
                <c:pt idx="5">
                  <c:v>2.3424324450569838</c:v>
                </c:pt>
                <c:pt idx="6">
                  <c:v>1.8649794843400609</c:v>
                </c:pt>
                <c:pt idx="7">
                  <c:v>1.9937048988205082</c:v>
                </c:pt>
                <c:pt idx="8">
                  <c:v>2.320988064317711</c:v>
                </c:pt>
                <c:pt idx="9">
                  <c:v>2.0560027397967096</c:v>
                </c:pt>
                <c:pt idx="10">
                  <c:v>2.0598359692243182</c:v>
                </c:pt>
                <c:pt idx="11">
                  <c:v>2.2618824516629275</c:v>
                </c:pt>
                <c:pt idx="12">
                  <c:v>2.0874606346914666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D9-4C1C-BF5B-131765698E72}"/>
            </c:ext>
          </c:extLst>
        </c:ser>
        <c:ser>
          <c:idx val="8"/>
          <c:order val="5"/>
          <c:tx>
            <c:strRef>
              <c:f>PSA!$AE$17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PSA!$AF$23:$AR$23</c:f>
              <c:numCache>
                <c:formatCode>0.00</c:formatCode>
                <c:ptCount val="13"/>
                <c:pt idx="3">
                  <c:v>2.9141799325591036</c:v>
                </c:pt>
                <c:pt idx="4">
                  <c:v>2.2434255359083854</c:v>
                </c:pt>
                <c:pt idx="5">
                  <c:v>2.2655565049168795</c:v>
                </c:pt>
                <c:pt idx="6">
                  <c:v>2.6791006003231841</c:v>
                </c:pt>
                <c:pt idx="7">
                  <c:v>2.5135949145308527</c:v>
                </c:pt>
                <c:pt idx="8">
                  <c:v>2.5608025865713753</c:v>
                </c:pt>
                <c:pt idx="9">
                  <c:v>2.4435564944294645</c:v>
                </c:pt>
                <c:pt idx="10">
                  <c:v>2.2882445132975238</c:v>
                </c:pt>
                <c:pt idx="11">
                  <c:v>2.8924149233616667</c:v>
                </c:pt>
                <c:pt idx="12">
                  <c:v>2.7505341766161973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D9-4C1C-BF5B-131765698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RSA!$A$7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RSA!$B$8:$N$8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RSA!$B$9:$N$9</c:f>
              <c:numCache>
                <c:formatCode>0.000</c:formatCode>
                <c:ptCount val="13"/>
                <c:pt idx="0">
                  <c:v>4.9189041095890486E-2</c:v>
                </c:pt>
                <c:pt idx="1">
                  <c:v>5.4990571428571437E-2</c:v>
                </c:pt>
                <c:pt idx="2">
                  <c:v>4.574607142857149E-2</c:v>
                </c:pt>
                <c:pt idx="3">
                  <c:v>4.4674999999999937E-2</c:v>
                </c:pt>
                <c:pt idx="4">
                  <c:v>4.5699428571428641E-2</c:v>
                </c:pt>
                <c:pt idx="5">
                  <c:v>4.6114871794871767E-2</c:v>
                </c:pt>
                <c:pt idx="6">
                  <c:v>4.8697000000000032E-2</c:v>
                </c:pt>
                <c:pt idx="7">
                  <c:v>4.7384166666666727E-2</c:v>
                </c:pt>
                <c:pt idx="8">
                  <c:v>3.6953684210526333E-2</c:v>
                </c:pt>
                <c:pt idx="9">
                  <c:v>4.324424242424247E-2</c:v>
                </c:pt>
                <c:pt idx="10">
                  <c:v>3.5319000000000045E-2</c:v>
                </c:pt>
                <c:pt idx="11">
                  <c:v>4.6234285714285728E-2</c:v>
                </c:pt>
                <c:pt idx="12">
                  <c:v>4.1961379310344826E-2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7-4C3B-BB3B-28D653E305BB}"/>
            </c:ext>
          </c:extLst>
        </c:ser>
        <c:ser>
          <c:idx val="1"/>
          <c:order val="1"/>
          <c:tx>
            <c:strRef>
              <c:f>RSA!$A$17</c:f>
              <c:strCache>
                <c:ptCount val="1"/>
                <c:pt idx="0">
                  <c:v>DN Kame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RSA!$B$19:$N$19</c:f>
              <c:numCache>
                <c:formatCode>0.000</c:formatCode>
                <c:ptCount val="13"/>
                <c:pt idx="0">
                  <c:v>5.4379555555555674E-2</c:v>
                </c:pt>
                <c:pt idx="1">
                  <c:v>5.8236190476190608E-2</c:v>
                </c:pt>
                <c:pt idx="2">
                  <c:v>5.4864912280701839E-2</c:v>
                </c:pt>
                <c:pt idx="3">
                  <c:v>5.6460625000000056E-2</c:v>
                </c:pt>
                <c:pt idx="4">
                  <c:v>6.0024000000000001E-2</c:v>
                </c:pt>
                <c:pt idx="5">
                  <c:v>6.0717872340425673E-2</c:v>
                </c:pt>
                <c:pt idx="6">
                  <c:v>6.0596756756756708E-2</c:v>
                </c:pt>
                <c:pt idx="7">
                  <c:v>5.2605833333333414E-2</c:v>
                </c:pt>
                <c:pt idx="8">
                  <c:v>5.1778518518518536E-2</c:v>
                </c:pt>
                <c:pt idx="9">
                  <c:v>4.0996969696969719E-2</c:v>
                </c:pt>
                <c:pt idx="10">
                  <c:v>4.765285714285715E-2</c:v>
                </c:pt>
                <c:pt idx="11">
                  <c:v>3.4440000000000019E-2</c:v>
                </c:pt>
                <c:pt idx="12">
                  <c:v>4.7023500000000037E-2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E7-4C3B-BB3B-28D653E305BB}"/>
            </c:ext>
          </c:extLst>
        </c:ser>
        <c:ser>
          <c:idx val="5"/>
          <c:order val="2"/>
          <c:tx>
            <c:strRef>
              <c:f>RSA!$P$7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3E7-4C3B-BB3B-28D653E305BB}"/>
              </c:ext>
            </c:extLst>
          </c:dPt>
          <c:val>
            <c:numRef>
              <c:f>RSA!$Q$9:$AC$9</c:f>
              <c:numCache>
                <c:formatCode>0.000</c:formatCode>
                <c:ptCount val="13"/>
                <c:pt idx="3">
                  <c:v>4.3525000000000029E-2</c:v>
                </c:pt>
                <c:pt idx="7">
                  <c:v>3.8428888888888887E-2</c:v>
                </c:pt>
                <c:pt idx="8">
                  <c:v>3.9350000000000017E-2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E7-4C3B-BB3B-28D653E305BB}"/>
            </c:ext>
          </c:extLst>
        </c:ser>
        <c:ser>
          <c:idx val="6"/>
          <c:order val="3"/>
          <c:tx>
            <c:strRef>
              <c:f>RSA!$P$17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RSA!$Q$19:$AC$19</c:f>
              <c:numCache>
                <c:formatCode>0.000</c:formatCode>
                <c:ptCount val="13"/>
                <c:pt idx="3">
                  <c:v>4.559666666666664E-2</c:v>
                </c:pt>
                <c:pt idx="7">
                  <c:v>7.1490909090909049E-2</c:v>
                </c:pt>
                <c:pt idx="8">
                  <c:v>7.2894999999999988E-2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E7-4C3B-BB3B-28D653E305BB}"/>
            </c:ext>
          </c:extLst>
        </c:ser>
        <c:ser>
          <c:idx val="7"/>
          <c:order val="4"/>
          <c:tx>
            <c:strRef>
              <c:f>RSA!$AE$7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RSA!$AF$9:$AR$9</c:f>
              <c:numCache>
                <c:formatCode>0.000</c:formatCode>
                <c:ptCount val="13"/>
                <c:pt idx="3">
                  <c:v>4.5549999999999959E-2</c:v>
                </c:pt>
                <c:pt idx="4">
                  <c:v>5.2848888888888793E-2</c:v>
                </c:pt>
                <c:pt idx="5">
                  <c:v>4.9352631578947384E-2</c:v>
                </c:pt>
                <c:pt idx="6">
                  <c:v>3.2527272727272731E-2</c:v>
                </c:pt>
                <c:pt idx="7">
                  <c:v>3.8227142857142883E-2</c:v>
                </c:pt>
                <c:pt idx="8">
                  <c:v>5.7155000000000025E-2</c:v>
                </c:pt>
                <c:pt idx="9">
                  <c:v>5.0673333333333279E-2</c:v>
                </c:pt>
                <c:pt idx="10">
                  <c:v>6.0941818181818208E-2</c:v>
                </c:pt>
                <c:pt idx="11">
                  <c:v>5.6543999999999948E-2</c:v>
                </c:pt>
                <c:pt idx="12">
                  <c:v>5.637806451612902E-2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E7-4C3B-BB3B-28D653E305BB}"/>
            </c:ext>
          </c:extLst>
        </c:ser>
        <c:ser>
          <c:idx val="8"/>
          <c:order val="5"/>
          <c:tx>
            <c:strRef>
              <c:f>RSA!$AE$17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RSA!$AF$19:$AR$19</c:f>
              <c:numCache>
                <c:formatCode>0.000</c:formatCode>
                <c:ptCount val="13"/>
                <c:pt idx="3">
                  <c:v>6.7286666666666634E-2</c:v>
                </c:pt>
                <c:pt idx="4">
                  <c:v>6.1802666666666603E-2</c:v>
                </c:pt>
                <c:pt idx="5">
                  <c:v>5.6143529411764738E-2</c:v>
                </c:pt>
                <c:pt idx="6">
                  <c:v>6.3038000000000038E-2</c:v>
                </c:pt>
                <c:pt idx="7">
                  <c:v>6.069600000000009E-2</c:v>
                </c:pt>
                <c:pt idx="8">
                  <c:v>5.9043999999999972E-2</c:v>
                </c:pt>
                <c:pt idx="9">
                  <c:v>4.9441249999999985E-2</c:v>
                </c:pt>
                <c:pt idx="10">
                  <c:v>3.7014545454545494E-2</c:v>
                </c:pt>
                <c:pt idx="11">
                  <c:v>4.0524875000000016E-2</c:v>
                </c:pt>
                <c:pt idx="12">
                  <c:v>4.3916470588235286E-2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E7-4C3B-BB3B-28D653E305BB}"/>
            </c:ext>
          </c:extLst>
        </c:ser>
        <c:ser>
          <c:idx val="3"/>
          <c:order val="6"/>
          <c:tx>
            <c:strRef>
              <c:f>RSA!$A$25</c:f>
              <c:strCache>
                <c:ptCount val="1"/>
                <c:pt idx="0">
                  <c:v>UCL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RSA!$B$25:$N$25</c:f>
              <c:numCache>
                <c:formatCode>General</c:formatCode>
                <c:ptCount val="13"/>
                <c:pt idx="0">
                  <c:v>0.14000000000000001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E7-4C3B-BB3B-28D653E305BB}"/>
            </c:ext>
          </c:extLst>
        </c:ser>
        <c:ser>
          <c:idx val="4"/>
          <c:order val="7"/>
          <c:tx>
            <c:strRef>
              <c:f>RSA!$A$26</c:f>
              <c:strCache>
                <c:ptCount val="1"/>
                <c:pt idx="0">
                  <c:v>LCL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RSA!$B$26:$N$26</c:f>
              <c:numCache>
                <c:formatCode>General</c:formatCode>
                <c:ptCount val="13"/>
                <c:pt idx="0">
                  <c:v>-3.9999999999999994E-2</c:v>
                </c:pt>
                <c:pt idx="1">
                  <c:v>-3.9999999999999994E-2</c:v>
                </c:pt>
                <c:pt idx="2">
                  <c:v>-3.9999999999999994E-2</c:v>
                </c:pt>
                <c:pt idx="3">
                  <c:v>-3.9999999999999994E-2</c:v>
                </c:pt>
                <c:pt idx="4">
                  <c:v>-3.9999999999999994E-2</c:v>
                </c:pt>
                <c:pt idx="5">
                  <c:v>-3.9999999999999994E-2</c:v>
                </c:pt>
                <c:pt idx="6">
                  <c:v>-3.9999999999999994E-2</c:v>
                </c:pt>
                <c:pt idx="7">
                  <c:v>-3.9999999999999994E-2</c:v>
                </c:pt>
                <c:pt idx="8">
                  <c:v>-3.9999999999999994E-2</c:v>
                </c:pt>
                <c:pt idx="9">
                  <c:v>-3.9999999999999994E-2</c:v>
                </c:pt>
                <c:pt idx="10">
                  <c:v>-3.9999999999999994E-2</c:v>
                </c:pt>
                <c:pt idx="11">
                  <c:v>-3.9999999999999994E-2</c:v>
                </c:pt>
                <c:pt idx="12">
                  <c:v>-3.9999999999999994E-2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E7-4C3B-BB3B-28D653E305BB}"/>
            </c:ext>
          </c:extLst>
        </c:ser>
        <c:ser>
          <c:idx val="2"/>
          <c:order val="8"/>
          <c:tx>
            <c:strRef>
              <c:f>RSA!$A$24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RSA!$B$24:$N$24</c:f>
              <c:numCache>
                <c:formatCode>General</c:formatCode>
                <c:ptCount val="13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E7-4C3B-BB3B-28D653E30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30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RSA!$A$7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RSA!$B$8:$N$8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RSA!$B$10:$N$10</c:f>
              <c:numCache>
                <c:formatCode>0.000</c:formatCode>
                <c:ptCount val="13"/>
                <c:pt idx="0">
                  <c:v>4.921560543651593E-2</c:v>
                </c:pt>
                <c:pt idx="1">
                  <c:v>4.6612439442197999E-2</c:v>
                </c:pt>
                <c:pt idx="2">
                  <c:v>4.9056836679547855E-2</c:v>
                </c:pt>
                <c:pt idx="3">
                  <c:v>5.1539927104606691E-2</c:v>
                </c:pt>
                <c:pt idx="4">
                  <c:v>5.1282532796814446E-2</c:v>
                </c:pt>
                <c:pt idx="5">
                  <c:v>4.8864459341328451E-2</c:v>
                </c:pt>
                <c:pt idx="6">
                  <c:v>4.879526789729878E-2</c:v>
                </c:pt>
                <c:pt idx="7">
                  <c:v>5.2108806252364005E-2</c:v>
                </c:pt>
                <c:pt idx="8">
                  <c:v>4.7545028263648266E-2</c:v>
                </c:pt>
                <c:pt idx="9">
                  <c:v>4.6918381128849496E-2</c:v>
                </c:pt>
                <c:pt idx="10">
                  <c:v>4.9322245720596673E-2</c:v>
                </c:pt>
                <c:pt idx="11">
                  <c:v>4.9925833077695818E-2</c:v>
                </c:pt>
                <c:pt idx="12">
                  <c:v>5.3876925906125292E-2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D-4200-9656-ADEA966FC935}"/>
            </c:ext>
          </c:extLst>
        </c:ser>
        <c:ser>
          <c:idx val="1"/>
          <c:order val="1"/>
          <c:tx>
            <c:strRef>
              <c:f>RSA!$A$17</c:f>
              <c:strCache>
                <c:ptCount val="1"/>
                <c:pt idx="0">
                  <c:v>DN Kame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RSA!$B$20:$N$20</c:f>
              <c:numCache>
                <c:formatCode>0.000</c:formatCode>
                <c:ptCount val="13"/>
                <c:pt idx="0">
                  <c:v>4.8224841431161819E-2</c:v>
                </c:pt>
                <c:pt idx="1">
                  <c:v>4.764398127418585E-2</c:v>
                </c:pt>
                <c:pt idx="2">
                  <c:v>4.9124168401154439E-2</c:v>
                </c:pt>
                <c:pt idx="3">
                  <c:v>4.93579383524917E-2</c:v>
                </c:pt>
                <c:pt idx="4">
                  <c:v>4.8393811513397424E-2</c:v>
                </c:pt>
                <c:pt idx="5">
                  <c:v>4.9936221346510309E-2</c:v>
                </c:pt>
                <c:pt idx="6">
                  <c:v>5.3098542433036904E-2</c:v>
                </c:pt>
                <c:pt idx="7">
                  <c:v>5.1892158650545639E-2</c:v>
                </c:pt>
                <c:pt idx="8">
                  <c:v>5.006148019323739E-2</c:v>
                </c:pt>
                <c:pt idx="9">
                  <c:v>5.1613557909975856E-2</c:v>
                </c:pt>
                <c:pt idx="10">
                  <c:v>4.7520322491849697E-2</c:v>
                </c:pt>
                <c:pt idx="11">
                  <c:v>5.1604797538017971E-2</c:v>
                </c:pt>
                <c:pt idx="12">
                  <c:v>5.2262626814971604E-2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8D-4200-9656-ADEA966FC935}"/>
            </c:ext>
          </c:extLst>
        </c:ser>
        <c:ser>
          <c:idx val="5"/>
          <c:order val="2"/>
          <c:tx>
            <c:strRef>
              <c:f>RSA!$P$7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D8D-4200-9656-ADEA966FC935}"/>
              </c:ext>
            </c:extLst>
          </c:dPt>
          <c:val>
            <c:numRef>
              <c:f>RSA!$Q$10:$AC$10</c:f>
              <c:numCache>
                <c:formatCode>0.000</c:formatCode>
                <c:ptCount val="13"/>
                <c:pt idx="3">
                  <c:v>4.7512292302092647E-2</c:v>
                </c:pt>
                <c:pt idx="7">
                  <c:v>5.1001424156814135E-2</c:v>
                </c:pt>
                <c:pt idx="8">
                  <c:v>4.5025481339450932E-2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8D-4200-9656-ADEA966FC935}"/>
            </c:ext>
          </c:extLst>
        </c:ser>
        <c:ser>
          <c:idx val="6"/>
          <c:order val="3"/>
          <c:tx>
            <c:strRef>
              <c:f>RSA!$P$17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RSA!$Q$20:$AC$20</c:f>
              <c:numCache>
                <c:formatCode>0.000</c:formatCode>
                <c:ptCount val="13"/>
                <c:pt idx="3">
                  <c:v>5.1465486589771632E-2</c:v>
                </c:pt>
                <c:pt idx="7">
                  <c:v>4.8135575355831087E-2</c:v>
                </c:pt>
                <c:pt idx="8">
                  <c:v>5.3324963513052125E-2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8D-4200-9656-ADEA966FC935}"/>
            </c:ext>
          </c:extLst>
        </c:ser>
        <c:ser>
          <c:idx val="7"/>
          <c:order val="4"/>
          <c:tx>
            <c:strRef>
              <c:f>RSA!$AE$7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RSA!$AF$10:$AR$10</c:f>
              <c:numCache>
                <c:formatCode>0.000</c:formatCode>
                <c:ptCount val="13"/>
                <c:pt idx="3">
                  <c:v>4.5243165007911541E-2</c:v>
                </c:pt>
                <c:pt idx="4">
                  <c:v>4.4430038352409114E-2</c:v>
                </c:pt>
                <c:pt idx="5">
                  <c:v>4.8836223021981824E-2</c:v>
                </c:pt>
                <c:pt idx="6">
                  <c:v>4.8224525933115721E-2</c:v>
                </c:pt>
                <c:pt idx="7">
                  <c:v>5.4012011649369418E-2</c:v>
                </c:pt>
                <c:pt idx="8">
                  <c:v>5.031856936587914E-2</c:v>
                </c:pt>
                <c:pt idx="9">
                  <c:v>4.9685485662678962E-2</c:v>
                </c:pt>
                <c:pt idx="10">
                  <c:v>5.1162873218375746E-2</c:v>
                </c:pt>
                <c:pt idx="11">
                  <c:v>5.075849597680826E-2</c:v>
                </c:pt>
                <c:pt idx="12">
                  <c:v>5.1448749494305432E-2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8D-4200-9656-ADEA966FC935}"/>
            </c:ext>
          </c:extLst>
        </c:ser>
        <c:ser>
          <c:idx val="8"/>
          <c:order val="5"/>
          <c:tx>
            <c:strRef>
              <c:f>RSA!$AE$17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RSA!$AF$20:$AR$20</c:f>
              <c:numCache>
                <c:formatCode>0.000</c:formatCode>
                <c:ptCount val="13"/>
                <c:pt idx="3">
                  <c:v>4.7169847047208897E-2</c:v>
                </c:pt>
                <c:pt idx="4">
                  <c:v>5.233231590460604E-2</c:v>
                </c:pt>
                <c:pt idx="5">
                  <c:v>5.4576585078979667E-2</c:v>
                </c:pt>
                <c:pt idx="6">
                  <c:v>4.7636951143292694E-2</c:v>
                </c:pt>
                <c:pt idx="7">
                  <c:v>5.2704945996018562E-2</c:v>
                </c:pt>
                <c:pt idx="8">
                  <c:v>5.4903186402699478E-2</c:v>
                </c:pt>
                <c:pt idx="9">
                  <c:v>5.3744321686848673E-2</c:v>
                </c:pt>
                <c:pt idx="10">
                  <c:v>4.9771680590200769E-2</c:v>
                </c:pt>
                <c:pt idx="11">
                  <c:v>4.772154388662455E-2</c:v>
                </c:pt>
                <c:pt idx="12">
                  <c:v>4.513003159712297E-2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8D-4200-9656-ADEA966FC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RSA!$A$7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RSA!$B$8:$N$8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RSA!$B$13:$N$13</c:f>
              <c:numCache>
                <c:formatCode>0.00</c:formatCode>
                <c:ptCount val="13"/>
                <c:pt idx="0">
                  <c:v>2.3650292625599247</c:v>
                </c:pt>
                <c:pt idx="1">
                  <c:v>2.4672200003553364</c:v>
                </c:pt>
                <c:pt idx="2">
                  <c:v>2.3492890752215683</c:v>
                </c:pt>
                <c:pt idx="3">
                  <c:v>2.2291779038313293</c:v>
                </c:pt>
                <c:pt idx="4">
                  <c:v>2.2470251871861699</c:v>
                </c:pt>
                <c:pt idx="5">
                  <c:v>2.3610539334064669</c:v>
                </c:pt>
                <c:pt idx="6">
                  <c:v>2.3820410941891303</c:v>
                </c:pt>
                <c:pt idx="7">
                  <c:v>2.2221718467589922</c:v>
                </c:pt>
                <c:pt idx="8">
                  <c:v>2.3623478382221834</c:v>
                </c:pt>
                <c:pt idx="9">
                  <c:v>2.4385911176375896</c:v>
                </c:pt>
                <c:pt idx="10">
                  <c:v>2.2661782400010284</c:v>
                </c:pt>
                <c:pt idx="11">
                  <c:v>2.3116575419347023</c:v>
                </c:pt>
                <c:pt idx="12">
                  <c:v>2.1156946971212101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0D-4122-B74C-2B48613B5E4E}"/>
            </c:ext>
          </c:extLst>
        </c:ser>
        <c:ser>
          <c:idx val="1"/>
          <c:order val="1"/>
          <c:tx>
            <c:strRef>
              <c:f>RSA!$A$17</c:f>
              <c:strCache>
                <c:ptCount val="1"/>
                <c:pt idx="0">
                  <c:v>DN Kame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RSA!$B$23:$N$23</c:f>
              <c:numCache>
                <c:formatCode>0.00</c:formatCode>
                <c:ptCount val="13"/>
                <c:pt idx="0">
                  <c:v>2.3889516563629525</c:v>
                </c:pt>
                <c:pt idx="1">
                  <c:v>2.3910946733369207</c:v>
                </c:pt>
                <c:pt idx="2">
                  <c:v>2.3419231914582892</c:v>
                </c:pt>
                <c:pt idx="3">
                  <c:v>2.3200548649783523</c:v>
                </c:pt>
                <c:pt idx="4">
                  <c:v>2.3417319237597174</c:v>
                </c:pt>
                <c:pt idx="5">
                  <c:v>2.2647697303411358</c:v>
                </c:pt>
                <c:pt idx="6">
                  <c:v>2.1306500937777972</c:v>
                </c:pt>
                <c:pt idx="7">
                  <c:v>2.2315135574792264</c:v>
                </c:pt>
                <c:pt idx="8">
                  <c:v>2.3186255522699022</c:v>
                </c:pt>
                <c:pt idx="9">
                  <c:v>2.2022441615807944</c:v>
                </c:pt>
                <c:pt idx="10">
                  <c:v>2.4386258265431859</c:v>
                </c:pt>
                <c:pt idx="11">
                  <c:v>2.1602642645360857</c:v>
                </c:pt>
                <c:pt idx="12">
                  <c:v>2.2133311517143812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0D-4122-B74C-2B48613B5E4E}"/>
            </c:ext>
          </c:extLst>
        </c:ser>
        <c:ser>
          <c:idx val="5"/>
          <c:order val="2"/>
          <c:tx>
            <c:strRef>
              <c:f>RSA!$P$7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F0D-4122-B74C-2B48613B5E4E}"/>
              </c:ext>
            </c:extLst>
          </c:dPt>
          <c:val>
            <c:numRef>
              <c:f>RSA!$Q$13:$AC$13</c:f>
              <c:numCache>
                <c:formatCode>0.00</c:formatCode>
                <c:ptCount val="13"/>
                <c:pt idx="3">
                  <c:v>2.4100780615943864</c:v>
                </c:pt>
                <c:pt idx="7">
                  <c:v>2.2118917558610467</c:v>
                </c:pt>
                <c:pt idx="8">
                  <c:v>2.5122811195258636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0D-4122-B74C-2B48613B5E4E}"/>
            </c:ext>
          </c:extLst>
        </c:ser>
        <c:ser>
          <c:idx val="6"/>
          <c:order val="3"/>
          <c:tx>
            <c:strRef>
              <c:f>RSA!$P$17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RSA!$Q$23:$AC$23</c:f>
              <c:numCache>
                <c:formatCode>0.00</c:formatCode>
                <c:ptCount val="13"/>
                <c:pt idx="3">
                  <c:v>2.2383717034899999</c:v>
                </c:pt>
                <c:pt idx="7">
                  <c:v>2.2748877414169151</c:v>
                </c:pt>
                <c:pt idx="8">
                  <c:v>2.0447271374749647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0D-4122-B74C-2B48613B5E4E}"/>
            </c:ext>
          </c:extLst>
        </c:ser>
        <c:ser>
          <c:idx val="7"/>
          <c:order val="4"/>
          <c:tx>
            <c:strRef>
              <c:f>RSA!$AE$7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RSA!$AF$13:$AR$13</c:f>
              <c:numCache>
                <c:formatCode>0.00</c:formatCode>
                <c:ptCount val="13"/>
                <c:pt idx="3">
                  <c:v>2.545872582371095</c:v>
                </c:pt>
                <c:pt idx="4">
                  <c:v>2.6044775410544423</c:v>
                </c:pt>
                <c:pt idx="5">
                  <c:v>2.3845184985039976</c:v>
                </c:pt>
                <c:pt idx="6">
                  <c:v>2.29846581376778</c:v>
                </c:pt>
                <c:pt idx="7">
                  <c:v>2.0873575619488562</c:v>
                </c:pt>
                <c:pt idx="8">
                  <c:v>2.2711628749954222</c:v>
                </c:pt>
                <c:pt idx="9">
                  <c:v>2.3435862741236582</c:v>
                </c:pt>
                <c:pt idx="10">
                  <c:v>2.2090118640718108</c:v>
                </c:pt>
                <c:pt idx="11">
                  <c:v>2.2554910489397106</c:v>
                </c:pt>
                <c:pt idx="12">
                  <c:v>2.2263057175756655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0D-4122-B74C-2B48613B5E4E}"/>
            </c:ext>
          </c:extLst>
        </c:ser>
        <c:ser>
          <c:idx val="8"/>
          <c:order val="5"/>
          <c:tx>
            <c:strRef>
              <c:f>RSA!$AE$17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RSA!$AF$23:$AR$23</c:f>
              <c:numCache>
                <c:formatCode>0.00</c:formatCode>
                <c:ptCount val="13"/>
                <c:pt idx="3">
                  <c:v>2.3511724414422663</c:v>
                </c:pt>
                <c:pt idx="4">
                  <c:v>2.1541650220475392</c:v>
                </c:pt>
                <c:pt idx="5">
                  <c:v>2.100146488893412</c:v>
                </c:pt>
                <c:pt idx="6">
                  <c:v>2.357847510618476</c:v>
                </c:pt>
                <c:pt idx="7">
                  <c:v>2.1459339573533986</c:v>
                </c:pt>
                <c:pt idx="8">
                  <c:v>2.070043788832117</c:v>
                </c:pt>
                <c:pt idx="9">
                  <c:v>2.1673064802149993</c:v>
                </c:pt>
                <c:pt idx="10">
                  <c:v>2.2570702955185999</c:v>
                </c:pt>
                <c:pt idx="11">
                  <c:v>2.378554472930221</c:v>
                </c:pt>
                <c:pt idx="12">
                  <c:v>2.540189303495191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0D-4122-B74C-2B48613B5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'5.LB Twist'!$A$7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'5.LB Twist'!$B$8:$N$8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'5.LB Twist'!$B$9:$N$9</c:f>
              <c:numCache>
                <c:formatCode>0.000</c:formatCode>
                <c:ptCount val="13"/>
                <c:pt idx="0">
                  <c:v>6.0388242009132384E-2</c:v>
                </c:pt>
                <c:pt idx="1">
                  <c:v>7.5239136904762027E-2</c:v>
                </c:pt>
                <c:pt idx="2">
                  <c:v>9.1592142857142733E-2</c:v>
                </c:pt>
                <c:pt idx="3">
                  <c:v>9.443910984848479E-2</c:v>
                </c:pt>
                <c:pt idx="4">
                  <c:v>8.3651190476190559E-2</c:v>
                </c:pt>
                <c:pt idx="5">
                  <c:v>8.9360683760683624E-2</c:v>
                </c:pt>
                <c:pt idx="6">
                  <c:v>8.1766874999999989E-2</c:v>
                </c:pt>
                <c:pt idx="7">
                  <c:v>9.0993402777777732E-2</c:v>
                </c:pt>
                <c:pt idx="8">
                  <c:v>7.1297039473684168E-2</c:v>
                </c:pt>
                <c:pt idx="9">
                  <c:v>5.3440277777777753E-2</c:v>
                </c:pt>
                <c:pt idx="10">
                  <c:v>5.7083541666666709E-2</c:v>
                </c:pt>
                <c:pt idx="11">
                  <c:v>3.4958928571428564E-2</c:v>
                </c:pt>
                <c:pt idx="12">
                  <c:v>2.8702155172413799E-2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E-4C07-86E5-5DE2CB7D4559}"/>
            </c:ext>
          </c:extLst>
        </c:ser>
        <c:ser>
          <c:idx val="1"/>
          <c:order val="1"/>
          <c:tx>
            <c:strRef>
              <c:f>'5.LB Twist'!$A$17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'5.LB Twist'!$B$19:$N$19</c:f>
              <c:numCache>
                <c:formatCode>0.000</c:formatCode>
                <c:ptCount val="13"/>
                <c:pt idx="0">
                  <c:v>2.7286666666666633E-2</c:v>
                </c:pt>
                <c:pt idx="1">
                  <c:v>6.0080456349206356E-2</c:v>
                </c:pt>
                <c:pt idx="2">
                  <c:v>7.336849415204677E-2</c:v>
                </c:pt>
                <c:pt idx="3">
                  <c:v>7.5128385416666679E-2</c:v>
                </c:pt>
                <c:pt idx="4">
                  <c:v>7.7249333333333253E-2</c:v>
                </c:pt>
                <c:pt idx="5">
                  <c:v>6.9386790780141747E-2</c:v>
                </c:pt>
                <c:pt idx="6">
                  <c:v>6.1665540540540548E-2</c:v>
                </c:pt>
                <c:pt idx="7">
                  <c:v>6.1855555555555566E-2</c:v>
                </c:pt>
                <c:pt idx="8">
                  <c:v>3.6885030864197546E-2</c:v>
                </c:pt>
                <c:pt idx="9">
                  <c:v>5.2421843434343474E-2</c:v>
                </c:pt>
                <c:pt idx="10">
                  <c:v>5.7811607142857255E-2</c:v>
                </c:pt>
                <c:pt idx="11">
                  <c:v>-5.052380952380954E-3</c:v>
                </c:pt>
                <c:pt idx="12">
                  <c:v>1.2543880208333332E-2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DE-4C07-86E5-5DE2CB7D4559}"/>
            </c:ext>
          </c:extLst>
        </c:ser>
        <c:ser>
          <c:idx val="5"/>
          <c:order val="2"/>
          <c:tx>
            <c:strRef>
              <c:f>'5.LB Twist'!$P$7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2DE-4C07-86E5-5DE2CB7D4559}"/>
              </c:ext>
            </c:extLst>
          </c:dPt>
          <c:val>
            <c:numRef>
              <c:f>'5.LB Twist'!$Q$9:$AC$9</c:f>
              <c:numCache>
                <c:formatCode>0.000</c:formatCode>
                <c:ptCount val="13"/>
                <c:pt idx="3">
                  <c:v>3.9128124999999993E-2</c:v>
                </c:pt>
                <c:pt idx="7">
                  <c:v>5.6847685185185216E-2</c:v>
                </c:pt>
                <c:pt idx="8">
                  <c:v>5.0959375000000001E-2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DE-4C07-86E5-5DE2CB7D4559}"/>
            </c:ext>
          </c:extLst>
        </c:ser>
        <c:ser>
          <c:idx val="6"/>
          <c:order val="3"/>
          <c:tx>
            <c:strRef>
              <c:f>'5.LB Twist'!$P$17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'5.LB Twist'!$Q$19:$AC$19</c:f>
              <c:numCache>
                <c:formatCode>0.000</c:formatCode>
                <c:ptCount val="13"/>
                <c:pt idx="3">
                  <c:v>3.1627083333333333E-2</c:v>
                </c:pt>
                <c:pt idx="7">
                  <c:v>2.6522727272727267E-2</c:v>
                </c:pt>
                <c:pt idx="8">
                  <c:v>3.9508333333333333E-2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DE-4C07-86E5-5DE2CB7D4559}"/>
            </c:ext>
          </c:extLst>
        </c:ser>
        <c:ser>
          <c:idx val="7"/>
          <c:order val="4"/>
          <c:tx>
            <c:strRef>
              <c:f>'5.LB Twist'!$AE$7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'5.LB Twist'!$AF$9:$AR$9</c:f>
              <c:numCache>
                <c:formatCode>0.000</c:formatCode>
                <c:ptCount val="13"/>
                <c:pt idx="3">
                  <c:v>9.3556944444444387E-2</c:v>
                </c:pt>
                <c:pt idx="4">
                  <c:v>0.1042398148148148</c:v>
                </c:pt>
                <c:pt idx="5">
                  <c:v>7.8344517543859599E-2</c:v>
                </c:pt>
                <c:pt idx="6">
                  <c:v>5.2824242424242412E-2</c:v>
                </c:pt>
                <c:pt idx="7">
                  <c:v>4.2818749999999982E-2</c:v>
                </c:pt>
                <c:pt idx="8">
                  <c:v>4.9130729166666672E-2</c:v>
                </c:pt>
                <c:pt idx="9">
                  <c:v>4.7396944444444429E-2</c:v>
                </c:pt>
                <c:pt idx="10">
                  <c:v>2.5273863636363646E-2</c:v>
                </c:pt>
                <c:pt idx="11">
                  <c:v>4.393750000000001E-3</c:v>
                </c:pt>
                <c:pt idx="12">
                  <c:v>2.5575981182795703E-2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DE-4C07-86E5-5DE2CB7D4559}"/>
            </c:ext>
          </c:extLst>
        </c:ser>
        <c:ser>
          <c:idx val="8"/>
          <c:order val="5"/>
          <c:tx>
            <c:strRef>
              <c:f>'5.LB Twist'!$AE$17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'5.LB Twist'!$AF$19:$AR$19</c:f>
              <c:numCache>
                <c:formatCode>0.000</c:formatCode>
                <c:ptCount val="13"/>
                <c:pt idx="3">
                  <c:v>3.6540277777777769E-2</c:v>
                </c:pt>
                <c:pt idx="4">
                  <c:v>5.3419722222222264E-2</c:v>
                </c:pt>
                <c:pt idx="5">
                  <c:v>2.8772794117647032E-2</c:v>
                </c:pt>
                <c:pt idx="6">
                  <c:v>3.2583333333333304E-2</c:v>
                </c:pt>
                <c:pt idx="7">
                  <c:v>3.0173611111111123E-2</c:v>
                </c:pt>
                <c:pt idx="8">
                  <c:v>6.9356111111111118E-2</c:v>
                </c:pt>
                <c:pt idx="9">
                  <c:v>5.3844791666666704E-2</c:v>
                </c:pt>
                <c:pt idx="10">
                  <c:v>5.0361363636363607E-2</c:v>
                </c:pt>
                <c:pt idx="11">
                  <c:v>3.6909375000000001E-2</c:v>
                </c:pt>
                <c:pt idx="12">
                  <c:v>1.8052696078431362E-2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DE-4C07-86E5-5DE2CB7D4559}"/>
            </c:ext>
          </c:extLst>
        </c:ser>
        <c:ser>
          <c:idx val="3"/>
          <c:order val="6"/>
          <c:tx>
            <c:strRef>
              <c:f>'5.LB Twist'!$A$25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'5.LB Twist'!$B$25:$N$25</c:f>
              <c:numCache>
                <c:formatCode>General</c:formatCode>
                <c:ptCount val="13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DE-4C07-86E5-5DE2CB7D4559}"/>
            </c:ext>
          </c:extLst>
        </c:ser>
        <c:ser>
          <c:idx val="4"/>
          <c:order val="7"/>
          <c:tx>
            <c:strRef>
              <c:f>'5.LB Twist'!$A$26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'5.LB Twist'!$B$26:$N$26</c:f>
              <c:numCache>
                <c:formatCode>General</c:formatCode>
                <c:ptCount val="13"/>
                <c:pt idx="0">
                  <c:v>-0.3</c:v>
                </c:pt>
                <c:pt idx="1">
                  <c:v>-0.3</c:v>
                </c:pt>
                <c:pt idx="2">
                  <c:v>-0.3</c:v>
                </c:pt>
                <c:pt idx="3">
                  <c:v>-0.3</c:v>
                </c:pt>
                <c:pt idx="4">
                  <c:v>-0.3</c:v>
                </c:pt>
                <c:pt idx="5">
                  <c:v>-0.3</c:v>
                </c:pt>
                <c:pt idx="6">
                  <c:v>-0.3</c:v>
                </c:pt>
                <c:pt idx="7">
                  <c:v>-0.3</c:v>
                </c:pt>
                <c:pt idx="8">
                  <c:v>-0.3</c:v>
                </c:pt>
                <c:pt idx="9">
                  <c:v>-0.3</c:v>
                </c:pt>
                <c:pt idx="10">
                  <c:v>-0.3</c:v>
                </c:pt>
                <c:pt idx="11">
                  <c:v>-0.3</c:v>
                </c:pt>
                <c:pt idx="12">
                  <c:v>-0.3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DE-4C07-86E5-5DE2CB7D4559}"/>
            </c:ext>
          </c:extLst>
        </c:ser>
        <c:ser>
          <c:idx val="2"/>
          <c:order val="8"/>
          <c:tx>
            <c:strRef>
              <c:f>'5.LB Twist'!$A$24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'5.LB Twist'!$B$24:$N$24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DE-4C07-86E5-5DE2CB7D4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30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'5.LB Twist'!$A$7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'5.LB Twist'!$B$8:$N$8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'5.LB Twist'!$B$10:$N$10</c:f>
              <c:numCache>
                <c:formatCode>0.000</c:formatCode>
                <c:ptCount val="13"/>
                <c:pt idx="0">
                  <c:v>5.1206859893602061E-2</c:v>
                </c:pt>
                <c:pt idx="1">
                  <c:v>5.3847751105360969E-2</c:v>
                </c:pt>
                <c:pt idx="2">
                  <c:v>4.9731330367541245E-2</c:v>
                </c:pt>
                <c:pt idx="3">
                  <c:v>4.3809649814136216E-2</c:v>
                </c:pt>
                <c:pt idx="4">
                  <c:v>4.6791324068850913E-2</c:v>
                </c:pt>
                <c:pt idx="5">
                  <c:v>4.1860398668004783E-2</c:v>
                </c:pt>
                <c:pt idx="6">
                  <c:v>4.3682820137700265E-2</c:v>
                </c:pt>
                <c:pt idx="7">
                  <c:v>4.2850959807231498E-2</c:v>
                </c:pt>
                <c:pt idx="8">
                  <c:v>4.3405011699364192E-2</c:v>
                </c:pt>
                <c:pt idx="9">
                  <c:v>5.3200464637036489E-2</c:v>
                </c:pt>
                <c:pt idx="10">
                  <c:v>5.7587672654051118E-2</c:v>
                </c:pt>
                <c:pt idx="11">
                  <c:v>6.2032205723384651E-2</c:v>
                </c:pt>
                <c:pt idx="12">
                  <c:v>5.0128097590178118E-2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D-4CC5-94C4-60E2EDC9668F}"/>
            </c:ext>
          </c:extLst>
        </c:ser>
        <c:ser>
          <c:idx val="1"/>
          <c:order val="1"/>
          <c:tx>
            <c:strRef>
              <c:f>'5.LB Twist'!$A$17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'5.LB Twist'!$B$20:$N$20</c:f>
              <c:numCache>
                <c:formatCode>0.000</c:formatCode>
                <c:ptCount val="13"/>
                <c:pt idx="0">
                  <c:v>4.8837213549172233E-2</c:v>
                </c:pt>
                <c:pt idx="1">
                  <c:v>4.8867243756971351E-2</c:v>
                </c:pt>
                <c:pt idx="2">
                  <c:v>4.5179455975119027E-2</c:v>
                </c:pt>
                <c:pt idx="3">
                  <c:v>4.8833795781482357E-2</c:v>
                </c:pt>
                <c:pt idx="4">
                  <c:v>4.6580469438496835E-2</c:v>
                </c:pt>
                <c:pt idx="5">
                  <c:v>4.8858412801614994E-2</c:v>
                </c:pt>
                <c:pt idx="6">
                  <c:v>4.5642317109171611E-2</c:v>
                </c:pt>
                <c:pt idx="7">
                  <c:v>4.0125093140289433E-2</c:v>
                </c:pt>
                <c:pt idx="8">
                  <c:v>4.259372400090046E-2</c:v>
                </c:pt>
                <c:pt idx="9">
                  <c:v>4.2562907887311222E-2</c:v>
                </c:pt>
                <c:pt idx="10">
                  <c:v>4.5679392175732539E-2</c:v>
                </c:pt>
                <c:pt idx="11">
                  <c:v>4.0493605545882237E-2</c:v>
                </c:pt>
                <c:pt idx="12">
                  <c:v>5.0837992435630655E-2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ED-4CC5-94C4-60E2EDC9668F}"/>
            </c:ext>
          </c:extLst>
        </c:ser>
        <c:ser>
          <c:idx val="5"/>
          <c:order val="2"/>
          <c:tx>
            <c:strRef>
              <c:f>'5.LB Twist'!$P$7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9ED-4CC5-94C4-60E2EDC9668F}"/>
              </c:ext>
            </c:extLst>
          </c:dPt>
          <c:val>
            <c:numRef>
              <c:f>'5.LB Twist'!$Q$10:$AC$10</c:f>
              <c:numCache>
                <c:formatCode>0.000</c:formatCode>
                <c:ptCount val="13"/>
                <c:pt idx="3">
                  <c:v>4.1474966153191475E-2</c:v>
                </c:pt>
                <c:pt idx="7">
                  <c:v>3.6039417621871739E-2</c:v>
                </c:pt>
                <c:pt idx="8">
                  <c:v>3.9038506167831152E-2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ED-4CC5-94C4-60E2EDC9668F}"/>
            </c:ext>
          </c:extLst>
        </c:ser>
        <c:ser>
          <c:idx val="6"/>
          <c:order val="3"/>
          <c:tx>
            <c:strRef>
              <c:f>'5.LB Twist'!$P$17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'5.LB Twist'!$Q$20:$AC$20</c:f>
              <c:numCache>
                <c:formatCode>0.000</c:formatCode>
                <c:ptCount val="13"/>
                <c:pt idx="3">
                  <c:v>4.1794713452211224E-2</c:v>
                </c:pt>
                <c:pt idx="7">
                  <c:v>4.3799821328713635E-2</c:v>
                </c:pt>
                <c:pt idx="8">
                  <c:v>4.1334903478949067E-2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ED-4CC5-94C4-60E2EDC9668F}"/>
            </c:ext>
          </c:extLst>
        </c:ser>
        <c:ser>
          <c:idx val="7"/>
          <c:order val="4"/>
          <c:tx>
            <c:strRef>
              <c:f>'5.LB Twist'!$AE$7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'5.LB Twist'!$AF$10:$AR$10</c:f>
              <c:numCache>
                <c:formatCode>0.000</c:formatCode>
                <c:ptCount val="13"/>
                <c:pt idx="3">
                  <c:v>3.5539635418827785E-2</c:v>
                </c:pt>
                <c:pt idx="4">
                  <c:v>3.7429999481946509E-2</c:v>
                </c:pt>
                <c:pt idx="5">
                  <c:v>3.9942101676803919E-2</c:v>
                </c:pt>
                <c:pt idx="6">
                  <c:v>3.5225623928795705E-2</c:v>
                </c:pt>
                <c:pt idx="7">
                  <c:v>3.7452541586234928E-2</c:v>
                </c:pt>
                <c:pt idx="8">
                  <c:v>4.2903665158844279E-2</c:v>
                </c:pt>
                <c:pt idx="9">
                  <c:v>4.3902659059921703E-2</c:v>
                </c:pt>
                <c:pt idx="10">
                  <c:v>4.3126106958144991E-2</c:v>
                </c:pt>
                <c:pt idx="11">
                  <c:v>4.7622972754709621E-2</c:v>
                </c:pt>
                <c:pt idx="12">
                  <c:v>5.0050113428619529E-2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ED-4CC5-94C4-60E2EDC9668F}"/>
            </c:ext>
          </c:extLst>
        </c:ser>
        <c:ser>
          <c:idx val="8"/>
          <c:order val="5"/>
          <c:tx>
            <c:strRef>
              <c:f>'5.LB Twist'!$AE$17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'5.LB Twist'!$AF$20:$AR$20</c:f>
              <c:numCache>
                <c:formatCode>0.000</c:formatCode>
                <c:ptCount val="13"/>
                <c:pt idx="3">
                  <c:v>3.9017233630820387E-2</c:v>
                </c:pt>
                <c:pt idx="4">
                  <c:v>4.5700379120234905E-2</c:v>
                </c:pt>
                <c:pt idx="5">
                  <c:v>4.9992625205871215E-2</c:v>
                </c:pt>
                <c:pt idx="6">
                  <c:v>4.4054636738158508E-2</c:v>
                </c:pt>
                <c:pt idx="7">
                  <c:v>4.2637916460249142E-2</c:v>
                </c:pt>
                <c:pt idx="8">
                  <c:v>4.3781058424350767E-2</c:v>
                </c:pt>
                <c:pt idx="9">
                  <c:v>4.4106680239300894E-2</c:v>
                </c:pt>
                <c:pt idx="10">
                  <c:v>4.4981476792199583E-2</c:v>
                </c:pt>
                <c:pt idx="11">
                  <c:v>5.5288813174742157E-2</c:v>
                </c:pt>
                <c:pt idx="12">
                  <c:v>4.7819017349081214E-2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ED-4CC5-94C4-60E2EDC96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2.0000000000000004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'5.LB Twist'!$A$7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'5.LB Twist'!$B$8:$N$8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'5.LB Twist'!$B$13:$N$13</c:f>
              <c:numCache>
                <c:formatCode>0.00</c:formatCode>
                <c:ptCount val="13"/>
                <c:pt idx="0">
                  <c:v>1.5597634020697908</c:v>
                </c:pt>
                <c:pt idx="1">
                  <c:v>1.391335499820971</c:v>
                </c:pt>
                <c:pt idx="2">
                  <c:v>1.3968917622124808</c:v>
                </c:pt>
                <c:pt idx="3">
                  <c:v>1.5640457526565765</c:v>
                </c:pt>
                <c:pt idx="4">
                  <c:v>1.5412316551494589</c:v>
                </c:pt>
                <c:pt idx="5">
                  <c:v>1.6773157362873263</c:v>
                </c:pt>
                <c:pt idx="6">
                  <c:v>1.665285683723938</c:v>
                </c:pt>
                <c:pt idx="7">
                  <c:v>1.6258414293204113</c:v>
                </c:pt>
                <c:pt idx="8">
                  <c:v>1.7563483383776006</c:v>
                </c:pt>
                <c:pt idx="9">
                  <c:v>1.544846922574777</c:v>
                </c:pt>
                <c:pt idx="10">
                  <c:v>1.4060674628093626</c:v>
                </c:pt>
                <c:pt idx="11">
                  <c:v>1.4242121939607106</c:v>
                </c:pt>
                <c:pt idx="12">
                  <c:v>1.8040304597605095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6-46CD-8689-3E5980D4CB63}"/>
            </c:ext>
          </c:extLst>
        </c:ser>
        <c:ser>
          <c:idx val="1"/>
          <c:order val="1"/>
          <c:tx>
            <c:strRef>
              <c:f>'5.LB Twist'!$A$17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'5.LB Twist'!$B$23:$N$23</c:f>
              <c:numCache>
                <c:formatCode>0.00</c:formatCode>
                <c:ptCount val="13"/>
                <c:pt idx="0">
                  <c:v>1.8613765577128272</c:v>
                </c:pt>
                <c:pt idx="1">
                  <c:v>1.6365396340881679</c:v>
                </c:pt>
                <c:pt idx="2">
                  <c:v>1.6720837746309769</c:v>
                </c:pt>
                <c:pt idx="3">
                  <c:v>1.5349452906860597</c:v>
                </c:pt>
                <c:pt idx="4">
                  <c:v>1.5940204793397272</c:v>
                </c:pt>
                <c:pt idx="5">
                  <c:v>1.5733435724177229</c:v>
                </c:pt>
                <c:pt idx="6">
                  <c:v>1.740595676371911</c:v>
                </c:pt>
                <c:pt idx="7">
                  <c:v>1.9783500864145005</c:v>
                </c:pt>
                <c:pt idx="8">
                  <c:v>2.0591059309601576</c:v>
                </c:pt>
                <c:pt idx="9">
                  <c:v>1.9389195025642194</c:v>
                </c:pt>
                <c:pt idx="10">
                  <c:v>1.767306009132982</c:v>
                </c:pt>
                <c:pt idx="11">
                  <c:v>2.4279357614740897</c:v>
                </c:pt>
                <c:pt idx="12">
                  <c:v>1.8847854135574806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6-46CD-8689-3E5980D4CB63}"/>
            </c:ext>
          </c:extLst>
        </c:ser>
        <c:ser>
          <c:idx val="5"/>
          <c:order val="2"/>
          <c:tx>
            <c:strRef>
              <c:f>'5.LB Twist'!$P$7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146-46CD-8689-3E5980D4CB63}"/>
              </c:ext>
            </c:extLst>
          </c:dPt>
          <c:val>
            <c:numRef>
              <c:f>'5.LB Twist'!$Q$13:$AC$13</c:f>
              <c:numCache>
                <c:formatCode>0.00</c:formatCode>
                <c:ptCount val="13"/>
                <c:pt idx="3">
                  <c:v>2.0966211604726128</c:v>
                </c:pt>
                <c:pt idx="7">
                  <c:v>2.2489478730019727</c:v>
                </c:pt>
                <c:pt idx="8">
                  <c:v>2.1264528235220279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6-46CD-8689-3E5980D4CB63}"/>
            </c:ext>
          </c:extLst>
        </c:ser>
        <c:ser>
          <c:idx val="6"/>
          <c:order val="3"/>
          <c:tx>
            <c:strRef>
              <c:f>'5.LB Twist'!$P$17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'5.LB Twist'!$Q$23:$AC$23</c:f>
              <c:numCache>
                <c:formatCode>0.00</c:formatCode>
                <c:ptCount val="13"/>
                <c:pt idx="3">
                  <c:v>2.140405603956975</c:v>
                </c:pt>
                <c:pt idx="7">
                  <c:v>2.0812662733245029</c:v>
                </c:pt>
                <c:pt idx="8">
                  <c:v>2.1006594487338384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6-46CD-8689-3E5980D4CB63}"/>
            </c:ext>
          </c:extLst>
        </c:ser>
        <c:ser>
          <c:idx val="7"/>
          <c:order val="4"/>
          <c:tx>
            <c:strRef>
              <c:f>'5.LB Twist'!$AE$7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'5.LB Twist'!$AF$13:$AR$13</c:f>
              <c:numCache>
                <c:formatCode>0.00</c:formatCode>
                <c:ptCount val="13"/>
                <c:pt idx="3">
                  <c:v>1.9362706184486118</c:v>
                </c:pt>
                <c:pt idx="4">
                  <c:v>1.7433448026950107</c:v>
                </c:pt>
                <c:pt idx="5">
                  <c:v>1.8498065378873574</c:v>
                </c:pt>
                <c:pt idx="6">
                  <c:v>2.3389768583933215</c:v>
                </c:pt>
                <c:pt idx="7">
                  <c:v>2.2889523568366035</c:v>
                </c:pt>
                <c:pt idx="8">
                  <c:v>1.9490896632764598</c:v>
                </c:pt>
                <c:pt idx="9">
                  <c:v>1.9179024761027466</c:v>
                </c:pt>
                <c:pt idx="10">
                  <c:v>2.1234325388274691</c:v>
                </c:pt>
                <c:pt idx="11">
                  <c:v>2.0690732007468418</c:v>
                </c:pt>
                <c:pt idx="12">
                  <c:v>1.8276616509476538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6-46CD-8689-3E5980D4CB63}"/>
            </c:ext>
          </c:extLst>
        </c:ser>
        <c:ser>
          <c:idx val="8"/>
          <c:order val="5"/>
          <c:tx>
            <c:strRef>
              <c:f>'5.LB Twist'!$AE$17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'5.LB Twist'!$AF$23:$AR$23</c:f>
              <c:numCache>
                <c:formatCode>0.00</c:formatCode>
                <c:ptCount val="13"/>
                <c:pt idx="3">
                  <c:v>2.2507978971127502</c:v>
                </c:pt>
                <c:pt idx="4">
                  <c:v>1.7985283165743553</c:v>
                </c:pt>
                <c:pt idx="5">
                  <c:v>1.8084481111992734</c:v>
                </c:pt>
                <c:pt idx="6">
                  <c:v>2.0233713290769249</c:v>
                </c:pt>
                <c:pt idx="7">
                  <c:v>2.1094400734492194</c:v>
                </c:pt>
                <c:pt idx="8">
                  <c:v>1.7560401475706526</c:v>
                </c:pt>
                <c:pt idx="9">
                  <c:v>1.8603017879817574</c:v>
                </c:pt>
                <c:pt idx="10">
                  <c:v>1.8499365677186717</c:v>
                </c:pt>
                <c:pt idx="11">
                  <c:v>1.5861594771953427</c:v>
                </c:pt>
                <c:pt idx="12">
                  <c:v>1.9653777900630292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6-46CD-8689-3E5980D4C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'6.Tib Tab Height'!$A$7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'6.Tib Tab Height'!$B$8:$N$8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'6.Tib Tab Height'!$B$9:$N$9</c:f>
              <c:numCache>
                <c:formatCode>0.000</c:formatCode>
                <c:ptCount val="13"/>
                <c:pt idx="0">
                  <c:v>0.32455884703196319</c:v>
                </c:pt>
                <c:pt idx="1">
                  <c:v>0.32423526785714263</c:v>
                </c:pt>
                <c:pt idx="2">
                  <c:v>0.32280751488095227</c:v>
                </c:pt>
                <c:pt idx="3">
                  <c:v>0.32268304924242386</c:v>
                </c:pt>
                <c:pt idx="4">
                  <c:v>0.32320249999999978</c:v>
                </c:pt>
                <c:pt idx="5">
                  <c:v>0.32306784188034204</c:v>
                </c:pt>
                <c:pt idx="6">
                  <c:v>0.32179083333333319</c:v>
                </c:pt>
                <c:pt idx="7">
                  <c:v>0.32142586805555562</c:v>
                </c:pt>
                <c:pt idx="8">
                  <c:v>0.32246096491228066</c:v>
                </c:pt>
                <c:pt idx="9">
                  <c:v>0.32260101010101039</c:v>
                </c:pt>
                <c:pt idx="10">
                  <c:v>0.32482208333333362</c:v>
                </c:pt>
                <c:pt idx="11">
                  <c:v>0.32384285714285704</c:v>
                </c:pt>
                <c:pt idx="12">
                  <c:v>0.32388951149425277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5-4993-B539-5BDECBC1962C}"/>
            </c:ext>
          </c:extLst>
        </c:ser>
        <c:ser>
          <c:idx val="1"/>
          <c:order val="1"/>
          <c:tx>
            <c:strRef>
              <c:f>'6.Tib Tab Height'!$A$17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'6.Tib Tab Height'!$B$19:$N$19</c:f>
              <c:numCache>
                <c:formatCode>0.000</c:formatCode>
                <c:ptCount val="13"/>
                <c:pt idx="0">
                  <c:v>0.32565712962962934</c:v>
                </c:pt>
                <c:pt idx="1">
                  <c:v>0.32544335317460343</c:v>
                </c:pt>
                <c:pt idx="2">
                  <c:v>0.32249473684210528</c:v>
                </c:pt>
                <c:pt idx="3">
                  <c:v>0.32546940104166633</c:v>
                </c:pt>
                <c:pt idx="4">
                  <c:v>0.32546316666666691</c:v>
                </c:pt>
                <c:pt idx="5">
                  <c:v>0.32204051418439689</c:v>
                </c:pt>
                <c:pt idx="6">
                  <c:v>0.32208355855855864</c:v>
                </c:pt>
                <c:pt idx="7">
                  <c:v>0.32394114583333344</c:v>
                </c:pt>
                <c:pt idx="8">
                  <c:v>0.326230092592593</c:v>
                </c:pt>
                <c:pt idx="9">
                  <c:v>0.32539848484848483</c:v>
                </c:pt>
                <c:pt idx="10">
                  <c:v>0.32627529761904739</c:v>
                </c:pt>
                <c:pt idx="11">
                  <c:v>0.32618035714285731</c:v>
                </c:pt>
                <c:pt idx="12">
                  <c:v>0.32296471354166667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65-4993-B539-5BDECBC1962C}"/>
            </c:ext>
          </c:extLst>
        </c:ser>
        <c:ser>
          <c:idx val="5"/>
          <c:order val="2"/>
          <c:tx>
            <c:strRef>
              <c:f>'6.Tib Tab Height'!$P$7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065-4993-B539-5BDECBC1962C}"/>
              </c:ext>
            </c:extLst>
          </c:dPt>
          <c:val>
            <c:numRef>
              <c:f>'6.Tib Tab Height'!$Q$9:$AC$9</c:f>
              <c:numCache>
                <c:formatCode>0.000</c:formatCode>
                <c:ptCount val="13"/>
                <c:pt idx="3">
                  <c:v>0.32174635416666669</c:v>
                </c:pt>
                <c:pt idx="7">
                  <c:v>0.32504027777777789</c:v>
                </c:pt>
                <c:pt idx="8">
                  <c:v>0.32550729166666664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65-4993-B539-5BDECBC1962C}"/>
            </c:ext>
          </c:extLst>
        </c:ser>
        <c:ser>
          <c:idx val="6"/>
          <c:order val="3"/>
          <c:tx>
            <c:strRef>
              <c:f>'6.Tib Tab Height'!$P$17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'6.Tib Tab Height'!$Q$19:$AC$19</c:f>
              <c:numCache>
                <c:formatCode>0.000</c:formatCode>
                <c:ptCount val="13"/>
                <c:pt idx="3">
                  <c:v>0.32595138888888903</c:v>
                </c:pt>
                <c:pt idx="7">
                  <c:v>0.32325568181818171</c:v>
                </c:pt>
                <c:pt idx="8">
                  <c:v>0.32260520833333339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65-4993-B539-5BDECBC1962C}"/>
            </c:ext>
          </c:extLst>
        </c:ser>
        <c:ser>
          <c:idx val="7"/>
          <c:order val="4"/>
          <c:tx>
            <c:strRef>
              <c:f>'6.Tib Tab Height'!$AE$7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'6.Tib Tab Height'!$AF$9:$AR$9</c:f>
              <c:numCache>
                <c:formatCode>0.000</c:formatCode>
                <c:ptCount val="13"/>
                <c:pt idx="3">
                  <c:v>0.3270340277777779</c:v>
                </c:pt>
                <c:pt idx="4">
                  <c:v>0.32542592592592628</c:v>
                </c:pt>
                <c:pt idx="5">
                  <c:v>0.32376732456140345</c:v>
                </c:pt>
                <c:pt idx="6">
                  <c:v>0.32384659090909085</c:v>
                </c:pt>
                <c:pt idx="7">
                  <c:v>0.32160327380952369</c:v>
                </c:pt>
                <c:pt idx="8">
                  <c:v>0.32525260416666663</c:v>
                </c:pt>
                <c:pt idx="9">
                  <c:v>0.326066111111111</c:v>
                </c:pt>
                <c:pt idx="10">
                  <c:v>0.32820378787878784</c:v>
                </c:pt>
                <c:pt idx="11">
                  <c:v>0.32709458333333347</c:v>
                </c:pt>
                <c:pt idx="12">
                  <c:v>0.32532876344086009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65-4993-B539-5BDECBC1962C}"/>
            </c:ext>
          </c:extLst>
        </c:ser>
        <c:ser>
          <c:idx val="8"/>
          <c:order val="5"/>
          <c:tx>
            <c:strRef>
              <c:f>'6.Tib Tab Height'!$AE$17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'6.Tib Tab Height'!$AF$19:$AR$19</c:f>
              <c:numCache>
                <c:formatCode>0.000</c:formatCode>
                <c:ptCount val="13"/>
                <c:pt idx="3">
                  <c:v>0.3271256944444445</c:v>
                </c:pt>
                <c:pt idx="4">
                  <c:v>0.32306777777777756</c:v>
                </c:pt>
                <c:pt idx="5">
                  <c:v>0.32367647058823534</c:v>
                </c:pt>
                <c:pt idx="6">
                  <c:v>0.32278791666666673</c:v>
                </c:pt>
                <c:pt idx="7">
                  <c:v>0.32076361111111096</c:v>
                </c:pt>
                <c:pt idx="8">
                  <c:v>0.31730833333333314</c:v>
                </c:pt>
                <c:pt idx="9">
                  <c:v>0.3159153645833333</c:v>
                </c:pt>
                <c:pt idx="10">
                  <c:v>0.32002954545454543</c:v>
                </c:pt>
                <c:pt idx="11">
                  <c:v>0.32150208333333313</c:v>
                </c:pt>
                <c:pt idx="12">
                  <c:v>0.31897107843137262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65-4993-B539-5BDECBC1962C}"/>
            </c:ext>
          </c:extLst>
        </c:ser>
        <c:ser>
          <c:idx val="3"/>
          <c:order val="6"/>
          <c:tx>
            <c:strRef>
              <c:f>'6.Tib Tab Height'!$A$25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'6.Tib Tab Height'!$B$25:$N$25</c:f>
              <c:numCache>
                <c:formatCode>General</c:formatCode>
                <c:ptCount val="13"/>
                <c:pt idx="0">
                  <c:v>0.35499999999999998</c:v>
                </c:pt>
                <c:pt idx="1">
                  <c:v>0.35499999999999998</c:v>
                </c:pt>
                <c:pt idx="2">
                  <c:v>0.35499999999999998</c:v>
                </c:pt>
                <c:pt idx="3">
                  <c:v>0.35499999999999998</c:v>
                </c:pt>
                <c:pt idx="4">
                  <c:v>0.35499999999999998</c:v>
                </c:pt>
                <c:pt idx="5">
                  <c:v>0.35499999999999998</c:v>
                </c:pt>
                <c:pt idx="6">
                  <c:v>0.35499999999999998</c:v>
                </c:pt>
                <c:pt idx="7">
                  <c:v>0.35499999999999998</c:v>
                </c:pt>
                <c:pt idx="8">
                  <c:v>0.35499999999999998</c:v>
                </c:pt>
                <c:pt idx="9">
                  <c:v>0.35499999999999998</c:v>
                </c:pt>
                <c:pt idx="10">
                  <c:v>0.35499999999999998</c:v>
                </c:pt>
                <c:pt idx="11">
                  <c:v>0.35499999999999998</c:v>
                </c:pt>
                <c:pt idx="12">
                  <c:v>0.35499999999999998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65-4993-B539-5BDECBC1962C}"/>
            </c:ext>
          </c:extLst>
        </c:ser>
        <c:ser>
          <c:idx val="4"/>
          <c:order val="7"/>
          <c:tx>
            <c:strRef>
              <c:f>'6.Tib Tab Height'!$A$26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'6.Tib Tab Height'!$B$26:$N$26</c:f>
              <c:numCache>
                <c:formatCode>General</c:formatCode>
                <c:ptCount val="13"/>
                <c:pt idx="0">
                  <c:v>0.28500000000000003</c:v>
                </c:pt>
                <c:pt idx="1">
                  <c:v>0.28500000000000003</c:v>
                </c:pt>
                <c:pt idx="2">
                  <c:v>0.28500000000000003</c:v>
                </c:pt>
                <c:pt idx="3">
                  <c:v>0.28500000000000003</c:v>
                </c:pt>
                <c:pt idx="4">
                  <c:v>0.28500000000000003</c:v>
                </c:pt>
                <c:pt idx="5">
                  <c:v>0.28500000000000003</c:v>
                </c:pt>
                <c:pt idx="6">
                  <c:v>0.28500000000000003</c:v>
                </c:pt>
                <c:pt idx="7">
                  <c:v>0.28500000000000003</c:v>
                </c:pt>
                <c:pt idx="8">
                  <c:v>0.28500000000000003</c:v>
                </c:pt>
                <c:pt idx="9">
                  <c:v>0.28500000000000003</c:v>
                </c:pt>
                <c:pt idx="10">
                  <c:v>0.28500000000000003</c:v>
                </c:pt>
                <c:pt idx="11">
                  <c:v>0.28500000000000003</c:v>
                </c:pt>
                <c:pt idx="12">
                  <c:v>0.28500000000000003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65-4993-B539-5BDECBC1962C}"/>
            </c:ext>
          </c:extLst>
        </c:ser>
        <c:ser>
          <c:idx val="2"/>
          <c:order val="8"/>
          <c:tx>
            <c:strRef>
              <c:f>'6.Tib Tab Height'!$A$24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'6.Tib Tab Height'!$B$24:$N$24</c:f>
              <c:numCache>
                <c:formatCode>General</c:formatCode>
                <c:ptCount val="13"/>
                <c:pt idx="0">
                  <c:v>0.32</c:v>
                </c:pt>
                <c:pt idx="1">
                  <c:v>0.32</c:v>
                </c:pt>
                <c:pt idx="2">
                  <c:v>0.32</c:v>
                </c:pt>
                <c:pt idx="3">
                  <c:v>0.32</c:v>
                </c:pt>
                <c:pt idx="4">
                  <c:v>0.32</c:v>
                </c:pt>
                <c:pt idx="5">
                  <c:v>0.32</c:v>
                </c:pt>
                <c:pt idx="6">
                  <c:v>0.32</c:v>
                </c:pt>
                <c:pt idx="7">
                  <c:v>0.32</c:v>
                </c:pt>
                <c:pt idx="8">
                  <c:v>0.32</c:v>
                </c:pt>
                <c:pt idx="9">
                  <c:v>0.32</c:v>
                </c:pt>
                <c:pt idx="10">
                  <c:v>0.32</c:v>
                </c:pt>
                <c:pt idx="11">
                  <c:v>0.32</c:v>
                </c:pt>
                <c:pt idx="1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65-4993-B539-5BDECBC1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2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'6.Tib Tab Height'!$A$7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'6.Tib Tab Height'!$B$8:$N$8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'6.Tib Tab Height'!$B$10:$N$10</c:f>
              <c:numCache>
                <c:formatCode>0.000</c:formatCode>
                <c:ptCount val="13"/>
                <c:pt idx="0">
                  <c:v>2.8899778446073447E-3</c:v>
                </c:pt>
                <c:pt idx="1">
                  <c:v>2.7179466892019509E-3</c:v>
                </c:pt>
                <c:pt idx="2">
                  <c:v>2.6599192822365316E-3</c:v>
                </c:pt>
                <c:pt idx="3">
                  <c:v>2.8895081628480105E-3</c:v>
                </c:pt>
                <c:pt idx="4">
                  <c:v>3.2070996833623139E-3</c:v>
                </c:pt>
                <c:pt idx="5">
                  <c:v>2.98855965533133E-3</c:v>
                </c:pt>
                <c:pt idx="6">
                  <c:v>3.1964880476160937E-3</c:v>
                </c:pt>
                <c:pt idx="7">
                  <c:v>3.2066682061447386E-3</c:v>
                </c:pt>
                <c:pt idx="8">
                  <c:v>3.4495915778034159E-3</c:v>
                </c:pt>
                <c:pt idx="9">
                  <c:v>2.5220291611433862E-3</c:v>
                </c:pt>
                <c:pt idx="10">
                  <c:v>2.5440363424333069E-3</c:v>
                </c:pt>
                <c:pt idx="11">
                  <c:v>3.0125820021751149E-3</c:v>
                </c:pt>
                <c:pt idx="12">
                  <c:v>3.1896941586564342E-3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A5-4BE1-A719-CBF99F7A581B}"/>
            </c:ext>
          </c:extLst>
        </c:ser>
        <c:ser>
          <c:idx val="1"/>
          <c:order val="1"/>
          <c:tx>
            <c:strRef>
              <c:f>'6.Tib Tab Height'!$A$17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'6.Tib Tab Height'!$B$20:$N$20</c:f>
              <c:numCache>
                <c:formatCode>0.000</c:formatCode>
                <c:ptCount val="13"/>
                <c:pt idx="0">
                  <c:v>4.8281405095766273E-3</c:v>
                </c:pt>
                <c:pt idx="1">
                  <c:v>4.5537892453246095E-3</c:v>
                </c:pt>
                <c:pt idx="2">
                  <c:v>4.0704280931128153E-3</c:v>
                </c:pt>
                <c:pt idx="3">
                  <c:v>2.7409281264027764E-3</c:v>
                </c:pt>
                <c:pt idx="4">
                  <c:v>3.2888225697628023E-3</c:v>
                </c:pt>
                <c:pt idx="5">
                  <c:v>2.9551570885017744E-3</c:v>
                </c:pt>
                <c:pt idx="6">
                  <c:v>2.9186257895430054E-3</c:v>
                </c:pt>
                <c:pt idx="7">
                  <c:v>5.0872004505339713E-3</c:v>
                </c:pt>
                <c:pt idx="8">
                  <c:v>4.0024882512774843E-3</c:v>
                </c:pt>
                <c:pt idx="9">
                  <c:v>3.1570037688020492E-3</c:v>
                </c:pt>
                <c:pt idx="10">
                  <c:v>2.8166764246513286E-3</c:v>
                </c:pt>
                <c:pt idx="11">
                  <c:v>2.4591332616658483E-3</c:v>
                </c:pt>
                <c:pt idx="12">
                  <c:v>4.06269538484786E-3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A5-4BE1-A719-CBF99F7A581B}"/>
            </c:ext>
          </c:extLst>
        </c:ser>
        <c:ser>
          <c:idx val="5"/>
          <c:order val="2"/>
          <c:tx>
            <c:strRef>
              <c:f>'6.Tib Tab Height'!$P$7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6A5-4BE1-A719-CBF99F7A581B}"/>
              </c:ext>
            </c:extLst>
          </c:dPt>
          <c:val>
            <c:numRef>
              <c:f>'6.Tib Tab Height'!$Q$10:$AC$10</c:f>
              <c:numCache>
                <c:formatCode>0.000</c:formatCode>
                <c:ptCount val="13"/>
                <c:pt idx="3">
                  <c:v>2.2696465669418031E-3</c:v>
                </c:pt>
                <c:pt idx="7">
                  <c:v>2.9666828890768052E-3</c:v>
                </c:pt>
                <c:pt idx="8">
                  <c:v>2.0688794216685317E-3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A5-4BE1-A719-CBF99F7A581B}"/>
            </c:ext>
          </c:extLst>
        </c:ser>
        <c:ser>
          <c:idx val="6"/>
          <c:order val="3"/>
          <c:tx>
            <c:strRef>
              <c:f>'6.Tib Tab Height'!$P$17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'6.Tib Tab Height'!$Q$20:$AC$20</c:f>
              <c:numCache>
                <c:formatCode>0.000</c:formatCode>
                <c:ptCount val="13"/>
                <c:pt idx="3">
                  <c:v>1.9474920616591297E-3</c:v>
                </c:pt>
                <c:pt idx="7">
                  <c:v>2.822863926951919E-3</c:v>
                </c:pt>
                <c:pt idx="8">
                  <c:v>2.5250479846057202E-3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A5-4BE1-A719-CBF99F7A581B}"/>
            </c:ext>
          </c:extLst>
        </c:ser>
        <c:ser>
          <c:idx val="7"/>
          <c:order val="4"/>
          <c:tx>
            <c:strRef>
              <c:f>'6.Tib Tab Height'!$AE$7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'6.Tib Tab Height'!$AF$10:$AR$10</c:f>
              <c:numCache>
                <c:formatCode>0.000</c:formatCode>
                <c:ptCount val="13"/>
                <c:pt idx="3">
                  <c:v>1.8814576700680694E-3</c:v>
                </c:pt>
                <c:pt idx="4">
                  <c:v>3.2233953469820906E-3</c:v>
                </c:pt>
                <c:pt idx="5">
                  <c:v>2.5049327757271076E-3</c:v>
                </c:pt>
                <c:pt idx="6">
                  <c:v>3.7532327925064754E-3</c:v>
                </c:pt>
                <c:pt idx="7">
                  <c:v>2.8420543330955565E-3</c:v>
                </c:pt>
                <c:pt idx="8">
                  <c:v>2.6912377867126711E-3</c:v>
                </c:pt>
                <c:pt idx="9">
                  <c:v>2.6726024350660115E-3</c:v>
                </c:pt>
                <c:pt idx="10">
                  <c:v>2.4734915610048151E-3</c:v>
                </c:pt>
                <c:pt idx="11">
                  <c:v>2.6664684920260982E-3</c:v>
                </c:pt>
                <c:pt idx="12">
                  <c:v>3.1408832077701879E-3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A5-4BE1-A719-CBF99F7A581B}"/>
            </c:ext>
          </c:extLst>
        </c:ser>
        <c:ser>
          <c:idx val="8"/>
          <c:order val="5"/>
          <c:tx>
            <c:strRef>
              <c:f>'6.Tib Tab Height'!$AE$17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'6.Tib Tab Height'!$AF$20:$AR$20</c:f>
              <c:numCache>
                <c:formatCode>0.000</c:formatCode>
                <c:ptCount val="13"/>
                <c:pt idx="3">
                  <c:v>2.997568864062025E-3</c:v>
                </c:pt>
                <c:pt idx="4">
                  <c:v>4.3066982299753767E-3</c:v>
                </c:pt>
                <c:pt idx="5">
                  <c:v>2.728561337427804E-3</c:v>
                </c:pt>
                <c:pt idx="6">
                  <c:v>2.6040481507201793E-3</c:v>
                </c:pt>
                <c:pt idx="7">
                  <c:v>2.4099106570175098E-3</c:v>
                </c:pt>
                <c:pt idx="8">
                  <c:v>3.600415868892004E-3</c:v>
                </c:pt>
                <c:pt idx="9">
                  <c:v>2.4258288933341012E-3</c:v>
                </c:pt>
                <c:pt idx="10">
                  <c:v>3.411537985657468E-3</c:v>
                </c:pt>
                <c:pt idx="11">
                  <c:v>3.3402749739585252E-3</c:v>
                </c:pt>
                <c:pt idx="12">
                  <c:v>3.9041774154270578E-3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A5-4BE1-A719-CBF99F7A5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'6.Tib Tab Height'!$A$7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'6.Tib Tab Height'!$B$8:$N$8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'6.Tib Tab Height'!$B$13:$N$13</c:f>
              <c:numCache>
                <c:formatCode>0.00</c:formatCode>
                <c:ptCount val="13"/>
                <c:pt idx="0">
                  <c:v>3.5111172247496087</c:v>
                </c:pt>
                <c:pt idx="1">
                  <c:v>3.7730360036225923</c:v>
                </c:pt>
                <c:pt idx="2">
                  <c:v>4.0342684248648073</c:v>
                </c:pt>
                <c:pt idx="3">
                  <c:v>3.7280797672412285</c:v>
                </c:pt>
                <c:pt idx="4">
                  <c:v>3.3049071476177501</c:v>
                </c:pt>
                <c:pt idx="5">
                  <c:v>3.5615995443037525</c:v>
                </c:pt>
                <c:pt idx="6">
                  <c:v>3.4630888829626447</c:v>
                </c:pt>
                <c:pt idx="7">
                  <c:v>3.4900328301410943</c:v>
                </c:pt>
                <c:pt idx="8">
                  <c:v>3.1442403497942109</c:v>
                </c:pt>
                <c:pt idx="9">
                  <c:v>4.2821326041952137</c:v>
                </c:pt>
                <c:pt idx="10">
                  <c:v>3.9540730561788986</c:v>
                </c:pt>
                <c:pt idx="11">
                  <c:v>3.4474461701675576</c:v>
                </c:pt>
                <c:pt idx="12">
                  <c:v>3.2511464483532806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A-4AA9-9F0F-345FDBE6374D}"/>
            </c:ext>
          </c:extLst>
        </c:ser>
        <c:ser>
          <c:idx val="1"/>
          <c:order val="1"/>
          <c:tx>
            <c:strRef>
              <c:f>'6.Tib Tab Height'!$A$17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'6.Tib Tab Height'!$B$23:$N$23</c:f>
              <c:numCache>
                <c:formatCode>0.00</c:formatCode>
                <c:ptCount val="13"/>
                <c:pt idx="0">
                  <c:v>2.0258227304534735</c:v>
                </c:pt>
                <c:pt idx="1">
                  <c:v>2.1635203294884189</c:v>
                </c:pt>
                <c:pt idx="2">
                  <c:v>2.6619037289053842</c:v>
                </c:pt>
                <c:pt idx="3">
                  <c:v>3.5913137930508152</c:v>
                </c:pt>
                <c:pt idx="4">
                  <c:v>2.993658338893336</c:v>
                </c:pt>
                <c:pt idx="5">
                  <c:v>3.7177364664014214</c:v>
                </c:pt>
                <c:pt idx="6">
                  <c:v>3.7593538666240316</c:v>
                </c:pt>
                <c:pt idx="7">
                  <c:v>2.0350979855339024</c:v>
                </c:pt>
                <c:pt idx="8">
                  <c:v>2.3960018203030256</c:v>
                </c:pt>
                <c:pt idx="9">
                  <c:v>3.1254862014041551</c:v>
                </c:pt>
                <c:pt idx="10">
                  <c:v>3.3993612861783102</c:v>
                </c:pt>
                <c:pt idx="11">
                  <c:v>3.9064770375802889</c:v>
                </c:pt>
                <c:pt idx="12">
                  <c:v>2.6284099121165894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3A-4AA9-9F0F-345FDBE6374D}"/>
            </c:ext>
          </c:extLst>
        </c:ser>
        <c:ser>
          <c:idx val="5"/>
          <c:order val="2"/>
          <c:tx>
            <c:strRef>
              <c:f>'6.Tib Tab Height'!$P$7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33A-4AA9-9F0F-345FDBE6374D}"/>
              </c:ext>
            </c:extLst>
          </c:dPt>
          <c:val>
            <c:numRef>
              <c:f>'6.Tib Tab Height'!$Q$13:$AC$13</c:f>
              <c:numCache>
                <c:formatCode>0.00</c:formatCode>
                <c:ptCount val="13"/>
                <c:pt idx="3">
                  <c:v>4.8838214603812888</c:v>
                </c:pt>
                <c:pt idx="7">
                  <c:v>3.366242516463136</c:v>
                </c:pt>
                <c:pt idx="8">
                  <c:v>4.751800745279418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3A-4AA9-9F0F-345FDBE6374D}"/>
            </c:ext>
          </c:extLst>
        </c:ser>
        <c:ser>
          <c:idx val="6"/>
          <c:order val="3"/>
          <c:tx>
            <c:strRef>
              <c:f>'6.Tib Tab Height'!$P$17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'6.Tib Tab Height'!$Q$23:$AC$23</c:f>
              <c:numCache>
                <c:formatCode>0.00</c:formatCode>
                <c:ptCount val="13"/>
                <c:pt idx="3">
                  <c:v>4.9719691088862135</c:v>
                </c:pt>
                <c:pt idx="7">
                  <c:v>3.7484766066514181</c:v>
                </c:pt>
                <c:pt idx="8">
                  <c:v>4.2764588850278757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3A-4AA9-9F0F-345FDBE6374D}"/>
            </c:ext>
          </c:extLst>
        </c:ser>
        <c:ser>
          <c:idx val="7"/>
          <c:order val="4"/>
          <c:tx>
            <c:strRef>
              <c:f>'6.Tib Tab Height'!$AE$7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'6.Tib Tab Height'!$AF$13:$AR$13</c:f>
              <c:numCache>
                <c:formatCode>0.00</c:formatCode>
                <c:ptCount val="13"/>
                <c:pt idx="3">
                  <c:v>4.9546640825586215</c:v>
                </c:pt>
                <c:pt idx="4">
                  <c:v>3.0582735377425831</c:v>
                </c:pt>
                <c:pt idx="5">
                  <c:v>4.1561561706355725</c:v>
                </c:pt>
                <c:pt idx="6">
                  <c:v>2.7668067159870406</c:v>
                </c:pt>
                <c:pt idx="7">
                  <c:v>3.9169701767688916</c:v>
                </c:pt>
                <c:pt idx="8">
                  <c:v>3.6844750991785089</c:v>
                </c:pt>
                <c:pt idx="9">
                  <c:v>3.6087034506467637</c:v>
                </c:pt>
                <c:pt idx="10">
                  <c:v>3.6111183267761811</c:v>
                </c:pt>
                <c:pt idx="11">
                  <c:v>3.4884363281891213</c:v>
                </c:pt>
                <c:pt idx="12">
                  <c:v>3.1489270794635749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3A-4AA9-9F0F-345FDBE6374D}"/>
            </c:ext>
          </c:extLst>
        </c:ser>
        <c:ser>
          <c:idx val="8"/>
          <c:order val="5"/>
          <c:tx>
            <c:strRef>
              <c:f>'6.Tib Tab Height'!$AE$17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'6.Tib Tab Height'!$AF$23:$AR$23</c:f>
              <c:numCache>
                <c:formatCode>0.00</c:formatCode>
                <c:ptCount val="13"/>
                <c:pt idx="3">
                  <c:v>3.0996569575366739</c:v>
                </c:pt>
                <c:pt idx="4">
                  <c:v>2.4715161141288036</c:v>
                </c:pt>
                <c:pt idx="5">
                  <c:v>3.8266233297987862</c:v>
                </c:pt>
                <c:pt idx="6">
                  <c:v>4.1233343201205948</c:v>
                </c:pt>
                <c:pt idx="7">
                  <c:v>4.7354990511362995</c:v>
                </c:pt>
                <c:pt idx="8">
                  <c:v>2.9911668086716245</c:v>
                </c:pt>
                <c:pt idx="9">
                  <c:v>4.2480826063598487</c:v>
                </c:pt>
                <c:pt idx="10">
                  <c:v>3.4168806652087431</c:v>
                </c:pt>
                <c:pt idx="11">
                  <c:v>3.3428302487892503</c:v>
                </c:pt>
                <c:pt idx="12">
                  <c:v>2.9004042607574201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3A-4AA9-9F0F-345FDBE63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'6.Tib Tab Height'!$B$8:$N$8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X'!$B$9:$N$9</c:f>
              <c:numCache>
                <c:formatCode>0.000</c:formatCode>
                <c:ptCount val="13"/>
                <c:pt idx="0">
                  <c:v>28.41829182974562</c:v>
                </c:pt>
                <c:pt idx="1">
                  <c:v>28.414288520408178</c:v>
                </c:pt>
                <c:pt idx="2">
                  <c:v>28.416510331632661</c:v>
                </c:pt>
                <c:pt idx="3">
                  <c:v>28.41765608766233</c:v>
                </c:pt>
                <c:pt idx="4">
                  <c:v>28.417898775510224</c:v>
                </c:pt>
                <c:pt idx="5">
                  <c:v>28.416882051282059</c:v>
                </c:pt>
                <c:pt idx="6">
                  <c:v>28.417291428571421</c:v>
                </c:pt>
                <c:pt idx="7">
                  <c:v>28.41763467261908</c:v>
                </c:pt>
                <c:pt idx="8">
                  <c:v>28.41930610902261</c:v>
                </c:pt>
                <c:pt idx="9">
                  <c:v>28.418148917748919</c:v>
                </c:pt>
                <c:pt idx="10">
                  <c:v>28.418457321428587</c:v>
                </c:pt>
                <c:pt idx="11">
                  <c:v>28.419423979591826</c:v>
                </c:pt>
                <c:pt idx="12">
                  <c:v>28.417453448275886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D9-4B0F-9759-BFDE100B2A78}"/>
            </c:ext>
          </c:extLst>
        </c:ser>
        <c:ser>
          <c:idx val="5"/>
          <c:order val="1"/>
          <c:tx>
            <c:strRef>
              <c:f>'Tail Hole X'!$P$7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6D9-4B0F-9759-BFDE100B2A78}"/>
              </c:ext>
            </c:extLst>
          </c:dPt>
          <c:val>
            <c:numRef>
              <c:f>'Tail Hole X'!$Q$9:$AC$9</c:f>
              <c:numCache>
                <c:formatCode>0.000</c:formatCode>
                <c:ptCount val="13"/>
                <c:pt idx="3">
                  <c:v>28.417466071428553</c:v>
                </c:pt>
                <c:pt idx="7">
                  <c:v>28.417982936507933</c:v>
                </c:pt>
                <c:pt idx="8">
                  <c:v>28.416266964285732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D9-4B0F-9759-BFDE100B2A78}"/>
            </c:ext>
          </c:extLst>
        </c:ser>
        <c:ser>
          <c:idx val="7"/>
          <c:order val="2"/>
          <c:tx>
            <c:strRef>
              <c:f>'Tail Hole X'!$AE$7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'Tail Hole X'!$AF$9:$AR$9</c:f>
              <c:numCache>
                <c:formatCode>0.000</c:formatCode>
                <c:ptCount val="13"/>
                <c:pt idx="3">
                  <c:v>28.419425000000007</c:v>
                </c:pt>
                <c:pt idx="4">
                  <c:v>28.419307539682528</c:v>
                </c:pt>
                <c:pt idx="5">
                  <c:v>28.418276127819507</c:v>
                </c:pt>
                <c:pt idx="6">
                  <c:v>28.419805844155832</c:v>
                </c:pt>
                <c:pt idx="7">
                  <c:v>28.420901785714292</c:v>
                </c:pt>
                <c:pt idx="8">
                  <c:v>28.421412946428571</c:v>
                </c:pt>
                <c:pt idx="9">
                  <c:v>28.42101642857142</c:v>
                </c:pt>
                <c:pt idx="10">
                  <c:v>28.41972402597402</c:v>
                </c:pt>
                <c:pt idx="11">
                  <c:v>28.41985178571429</c:v>
                </c:pt>
                <c:pt idx="12">
                  <c:v>28.421235253456231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D9-4B0F-9759-BFDE100B2A78}"/>
            </c:ext>
          </c:extLst>
        </c:ser>
        <c:ser>
          <c:idx val="3"/>
          <c:order val="3"/>
          <c:tx>
            <c:strRef>
              <c:f>'Tail Hole X'!$A$25</c:f>
              <c:strCache>
                <c:ptCount val="1"/>
                <c:pt idx="0">
                  <c:v>USL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'Tail Hole X'!$B$25:$N$25</c:f>
              <c:numCache>
                <c:formatCode>0.000</c:formatCode>
                <c:ptCount val="13"/>
                <c:pt idx="0">
                  <c:v>28.483999999999998</c:v>
                </c:pt>
                <c:pt idx="1">
                  <c:v>28.483999999999998</c:v>
                </c:pt>
                <c:pt idx="2">
                  <c:v>28.483999999999998</c:v>
                </c:pt>
                <c:pt idx="3">
                  <c:v>28.483999999999998</c:v>
                </c:pt>
                <c:pt idx="4">
                  <c:v>28.483999999999998</c:v>
                </c:pt>
                <c:pt idx="5">
                  <c:v>28.483999999999998</c:v>
                </c:pt>
                <c:pt idx="6">
                  <c:v>28.483999999999998</c:v>
                </c:pt>
                <c:pt idx="7">
                  <c:v>28.483999999999998</c:v>
                </c:pt>
                <c:pt idx="8">
                  <c:v>28.483999999999998</c:v>
                </c:pt>
                <c:pt idx="9">
                  <c:v>28.483999999999998</c:v>
                </c:pt>
                <c:pt idx="10">
                  <c:v>28.483999999999998</c:v>
                </c:pt>
                <c:pt idx="11">
                  <c:v>28.483999999999998</c:v>
                </c:pt>
                <c:pt idx="12">
                  <c:v>28.483999999999998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D9-4B0F-9759-BFDE100B2A78}"/>
            </c:ext>
          </c:extLst>
        </c:ser>
        <c:ser>
          <c:idx val="4"/>
          <c:order val="4"/>
          <c:tx>
            <c:strRef>
              <c:f>'Tail Hole X'!$A$26</c:f>
              <c:strCache>
                <c:ptCount val="1"/>
                <c:pt idx="0">
                  <c:v>LSL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'Tail Hole X'!$B$26:$N$26</c:f>
              <c:numCache>
                <c:formatCode>0.000</c:formatCode>
                <c:ptCount val="13"/>
                <c:pt idx="0">
                  <c:v>28.334</c:v>
                </c:pt>
                <c:pt idx="1">
                  <c:v>28.334</c:v>
                </c:pt>
                <c:pt idx="2">
                  <c:v>28.334</c:v>
                </c:pt>
                <c:pt idx="3">
                  <c:v>28.334</c:v>
                </c:pt>
                <c:pt idx="4">
                  <c:v>28.334</c:v>
                </c:pt>
                <c:pt idx="5">
                  <c:v>28.334</c:v>
                </c:pt>
                <c:pt idx="6">
                  <c:v>28.334</c:v>
                </c:pt>
                <c:pt idx="7">
                  <c:v>28.334</c:v>
                </c:pt>
                <c:pt idx="8">
                  <c:v>28.334</c:v>
                </c:pt>
                <c:pt idx="9">
                  <c:v>28.334</c:v>
                </c:pt>
                <c:pt idx="10">
                  <c:v>28.334</c:v>
                </c:pt>
                <c:pt idx="11">
                  <c:v>28.334</c:v>
                </c:pt>
                <c:pt idx="12">
                  <c:v>28.334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D9-4B0F-9759-BFDE100B2A78}"/>
            </c:ext>
          </c:extLst>
        </c:ser>
        <c:ser>
          <c:idx val="2"/>
          <c:order val="5"/>
          <c:tx>
            <c:strRef>
              <c:f>'Tail Hole X'!$A$24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'Tail Hole X'!$B$24:$N$24</c:f>
              <c:numCache>
                <c:formatCode>0.000</c:formatCode>
                <c:ptCount val="13"/>
                <c:pt idx="0">
                  <c:v>28.408999999999999</c:v>
                </c:pt>
                <c:pt idx="1">
                  <c:v>28.408999999999999</c:v>
                </c:pt>
                <c:pt idx="2">
                  <c:v>28.408999999999999</c:v>
                </c:pt>
                <c:pt idx="3">
                  <c:v>28.408999999999999</c:v>
                </c:pt>
                <c:pt idx="4">
                  <c:v>28.408999999999999</c:v>
                </c:pt>
                <c:pt idx="5">
                  <c:v>28.408999999999999</c:v>
                </c:pt>
                <c:pt idx="6">
                  <c:v>28.408999999999999</c:v>
                </c:pt>
                <c:pt idx="7">
                  <c:v>28.408999999999999</c:v>
                </c:pt>
                <c:pt idx="8">
                  <c:v>28.408999999999999</c:v>
                </c:pt>
                <c:pt idx="9">
                  <c:v>28.408999999999999</c:v>
                </c:pt>
                <c:pt idx="10">
                  <c:v>28.408999999999999</c:v>
                </c:pt>
                <c:pt idx="11">
                  <c:v>28.408999999999999</c:v>
                </c:pt>
                <c:pt idx="12">
                  <c:v>28.408999999999999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6D9-4B0F-9759-BFDE100B2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8.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'Tail Hole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cat>
            <c:strRef>
              <c:f>'Tail Hole X'!$B$8:$N$8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X'!$B$19:$N$19</c:f>
              <c:numCache>
                <c:formatCode>0.000</c:formatCode>
                <c:ptCount val="13"/>
                <c:pt idx="0">
                  <c:v>28.40595809523813</c:v>
                </c:pt>
                <c:pt idx="1">
                  <c:v>28.405065306122449</c:v>
                </c:pt>
                <c:pt idx="2">
                  <c:v>28.40481284461157</c:v>
                </c:pt>
                <c:pt idx="3">
                  <c:v>28.404913058035696</c:v>
                </c:pt>
                <c:pt idx="4">
                  <c:v>28.404707857142864</c:v>
                </c:pt>
                <c:pt idx="5">
                  <c:v>28.402963753799416</c:v>
                </c:pt>
                <c:pt idx="6">
                  <c:v>28.404580791505783</c:v>
                </c:pt>
                <c:pt idx="7">
                  <c:v>28.407601636904783</c:v>
                </c:pt>
                <c:pt idx="8">
                  <c:v>28.405424206349206</c:v>
                </c:pt>
                <c:pt idx="9">
                  <c:v>28.405958874458882</c:v>
                </c:pt>
                <c:pt idx="10">
                  <c:v>28.405000510204115</c:v>
                </c:pt>
                <c:pt idx="11">
                  <c:v>28.405944387755095</c:v>
                </c:pt>
                <c:pt idx="12">
                  <c:v>28.406282812500002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D9-4B0F-9759-BFDE100B2A78}"/>
            </c:ext>
          </c:extLst>
        </c:ser>
        <c:ser>
          <c:idx val="6"/>
          <c:order val="1"/>
          <c:tx>
            <c:strRef>
              <c:f>'Tail Hole X'!$P$17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cat>
            <c:strRef>
              <c:f>'Tail Hole X'!$B$8:$N$8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X'!$Q$19:$AC$19</c:f>
              <c:numCache>
                <c:formatCode>0.000</c:formatCode>
                <c:ptCount val="13"/>
                <c:pt idx="3">
                  <c:v>28.404804166666661</c:v>
                </c:pt>
                <c:pt idx="7">
                  <c:v>28.404192532467547</c:v>
                </c:pt>
                <c:pt idx="8">
                  <c:v>28.404221428571422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D9-4B0F-9759-BFDE100B2A78}"/>
            </c:ext>
          </c:extLst>
        </c:ser>
        <c:ser>
          <c:idx val="8"/>
          <c:order val="2"/>
          <c:tx>
            <c:strRef>
              <c:f>'Tail Hole X'!$AE$17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cat>
            <c:strRef>
              <c:f>'Tail Hole X'!$B$8:$N$8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X'!$AF$19:$AR$19</c:f>
              <c:numCache>
                <c:formatCode>0.000</c:formatCode>
                <c:ptCount val="13"/>
                <c:pt idx="3">
                  <c:v>28.407459523809525</c:v>
                </c:pt>
                <c:pt idx="4">
                  <c:v>28.404381190476208</c:v>
                </c:pt>
                <c:pt idx="5">
                  <c:v>28.403859873949575</c:v>
                </c:pt>
                <c:pt idx="6">
                  <c:v>28.405868928571429</c:v>
                </c:pt>
                <c:pt idx="7">
                  <c:v>28.406653095238081</c:v>
                </c:pt>
                <c:pt idx="8">
                  <c:v>28.406682142857179</c:v>
                </c:pt>
                <c:pt idx="9">
                  <c:v>28.405315178571438</c:v>
                </c:pt>
                <c:pt idx="10">
                  <c:v>28.406271753246763</c:v>
                </c:pt>
                <c:pt idx="11">
                  <c:v>28.403184375000013</c:v>
                </c:pt>
                <c:pt idx="12">
                  <c:v>28.403930462184888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D9-4B0F-9759-BFDE100B2A78}"/>
            </c:ext>
          </c:extLst>
        </c:ser>
        <c:ser>
          <c:idx val="3"/>
          <c:order val="3"/>
          <c:tx>
            <c:strRef>
              <c:f>'Tail Hole X'!$P$25</c:f>
              <c:strCache>
                <c:ptCount val="1"/>
                <c:pt idx="0">
                  <c:v>USL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cat>
            <c:strRef>
              <c:f>'Tail Hole X'!$B$8:$N$8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X'!$Q$25:$AC$25</c:f>
              <c:numCache>
                <c:formatCode>0.000</c:formatCode>
                <c:ptCount val="13"/>
                <c:pt idx="0">
                  <c:v>28.483000000000001</c:v>
                </c:pt>
                <c:pt idx="1">
                  <c:v>28.483000000000001</c:v>
                </c:pt>
                <c:pt idx="2">
                  <c:v>28.483000000000001</c:v>
                </c:pt>
                <c:pt idx="3">
                  <c:v>28.483000000000001</c:v>
                </c:pt>
                <c:pt idx="4">
                  <c:v>28.483000000000001</c:v>
                </c:pt>
                <c:pt idx="5">
                  <c:v>28.483000000000001</c:v>
                </c:pt>
                <c:pt idx="6">
                  <c:v>28.483000000000001</c:v>
                </c:pt>
                <c:pt idx="7">
                  <c:v>28.483000000000001</c:v>
                </c:pt>
                <c:pt idx="8">
                  <c:v>28.483000000000001</c:v>
                </c:pt>
                <c:pt idx="9">
                  <c:v>28.483000000000001</c:v>
                </c:pt>
                <c:pt idx="10">
                  <c:v>28.483000000000001</c:v>
                </c:pt>
                <c:pt idx="11">
                  <c:v>28.483000000000001</c:v>
                </c:pt>
                <c:pt idx="12">
                  <c:v>28.483000000000001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D9-4B0F-9759-BFDE100B2A78}"/>
            </c:ext>
          </c:extLst>
        </c:ser>
        <c:ser>
          <c:idx val="4"/>
          <c:order val="4"/>
          <c:tx>
            <c:strRef>
              <c:f>'Tail Hole X'!$P$26</c:f>
              <c:strCache>
                <c:ptCount val="1"/>
                <c:pt idx="0">
                  <c:v>LSL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cat>
            <c:strRef>
              <c:f>'Tail Hole X'!$B$8:$N$8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X'!$Q$26:$AC$26</c:f>
              <c:numCache>
                <c:formatCode>0.000</c:formatCode>
                <c:ptCount val="13"/>
                <c:pt idx="0">
                  <c:v>28.333000000000002</c:v>
                </c:pt>
                <c:pt idx="1">
                  <c:v>28.333000000000002</c:v>
                </c:pt>
                <c:pt idx="2">
                  <c:v>28.333000000000002</c:v>
                </c:pt>
                <c:pt idx="3">
                  <c:v>28.333000000000002</c:v>
                </c:pt>
                <c:pt idx="4">
                  <c:v>28.333000000000002</c:v>
                </c:pt>
                <c:pt idx="5">
                  <c:v>28.333000000000002</c:v>
                </c:pt>
                <c:pt idx="6">
                  <c:v>28.333000000000002</c:v>
                </c:pt>
                <c:pt idx="7">
                  <c:v>28.333000000000002</c:v>
                </c:pt>
                <c:pt idx="8">
                  <c:v>28.333000000000002</c:v>
                </c:pt>
                <c:pt idx="9">
                  <c:v>28.333000000000002</c:v>
                </c:pt>
                <c:pt idx="10">
                  <c:v>28.333000000000002</c:v>
                </c:pt>
                <c:pt idx="11">
                  <c:v>28.333000000000002</c:v>
                </c:pt>
                <c:pt idx="12">
                  <c:v>28.333000000000002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D9-4B0F-9759-BFDE100B2A78}"/>
            </c:ext>
          </c:extLst>
        </c:ser>
        <c:ser>
          <c:idx val="2"/>
          <c:order val="5"/>
          <c:tx>
            <c:strRef>
              <c:f>'Tail Hole X'!$P$24</c:f>
              <c:strCache>
                <c:ptCount val="1"/>
                <c:pt idx="0">
                  <c:v>Target</c:v>
                </c:pt>
              </c:strCache>
            </c:strRef>
          </c:tx>
          <c:spPr>
            <a:ln w="28575">
              <a:solidFill>
                <a:srgbClr val="7030A0"/>
              </a:solidFill>
            </a:ln>
          </c:spPr>
          <c:marker>
            <c:symbol val="none"/>
          </c:marker>
          <c:cat>
            <c:strRef>
              <c:f>'Tail Hole X'!$B$8:$N$8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X'!$Q$24:$AC$24</c:f>
              <c:numCache>
                <c:formatCode>0.000</c:formatCode>
                <c:ptCount val="13"/>
                <c:pt idx="0">
                  <c:v>28.408000000000001</c:v>
                </c:pt>
                <c:pt idx="1">
                  <c:v>28.408000000000001</c:v>
                </c:pt>
                <c:pt idx="2">
                  <c:v>28.408000000000001</c:v>
                </c:pt>
                <c:pt idx="3">
                  <c:v>28.408000000000001</c:v>
                </c:pt>
                <c:pt idx="4">
                  <c:v>28.408000000000001</c:v>
                </c:pt>
                <c:pt idx="5">
                  <c:v>28.408000000000001</c:v>
                </c:pt>
                <c:pt idx="6">
                  <c:v>28.408000000000001</c:v>
                </c:pt>
                <c:pt idx="7">
                  <c:v>28.408000000000001</c:v>
                </c:pt>
                <c:pt idx="8">
                  <c:v>28.408000000000001</c:v>
                </c:pt>
                <c:pt idx="9">
                  <c:v>28.408000000000001</c:v>
                </c:pt>
                <c:pt idx="10">
                  <c:v>28.408000000000001</c:v>
                </c:pt>
                <c:pt idx="11">
                  <c:v>28.408000000000001</c:v>
                </c:pt>
                <c:pt idx="12">
                  <c:v>28.408000000000001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6D9-4B0F-9759-BFDE100B2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8.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'6.Tib Tab Height'!$B$8:$N$8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X'!$B$10:$N$10</c:f>
              <c:numCache>
                <c:formatCode>0.000</c:formatCode>
                <c:ptCount val="13"/>
                <c:pt idx="0">
                  <c:v>6.9222022346335076E-3</c:v>
                </c:pt>
                <c:pt idx="1">
                  <c:v>7.3628192206318197E-3</c:v>
                </c:pt>
                <c:pt idx="2">
                  <c:v>7.6904474443154668E-3</c:v>
                </c:pt>
                <c:pt idx="3">
                  <c:v>8.5681116970090076E-3</c:v>
                </c:pt>
                <c:pt idx="4">
                  <c:v>7.9231509689915887E-3</c:v>
                </c:pt>
                <c:pt idx="5">
                  <c:v>7.0572536291134804E-3</c:v>
                </c:pt>
                <c:pt idx="6">
                  <c:v>5.1086091104319883E-3</c:v>
                </c:pt>
                <c:pt idx="7">
                  <c:v>5.3600195364069837E-3</c:v>
                </c:pt>
                <c:pt idx="8">
                  <c:v>6.1378588821318601E-3</c:v>
                </c:pt>
                <c:pt idx="9">
                  <c:v>5.6243038734051041E-3</c:v>
                </c:pt>
                <c:pt idx="10">
                  <c:v>4.6428720797298366E-3</c:v>
                </c:pt>
                <c:pt idx="11">
                  <c:v>5.2810413682422485E-3</c:v>
                </c:pt>
                <c:pt idx="12">
                  <c:v>5.6916037349974014E-3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8-40A8-8D4F-CF567DEFDA6A}"/>
            </c:ext>
          </c:extLst>
        </c:ser>
        <c:ser>
          <c:idx val="1"/>
          <c:order val="1"/>
          <c:tx>
            <c:strRef>
              <c:f>'Tail Hole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'Tail Hole X'!$B$20:$N$20</c:f>
              <c:numCache>
                <c:formatCode>0.000</c:formatCode>
                <c:ptCount val="13"/>
                <c:pt idx="0">
                  <c:v>6.2697685728869829E-3</c:v>
                </c:pt>
                <c:pt idx="1">
                  <c:v>7.5345256095874138E-3</c:v>
                </c:pt>
                <c:pt idx="2">
                  <c:v>7.4093132398901562E-3</c:v>
                </c:pt>
                <c:pt idx="3">
                  <c:v>7.390782211607879E-3</c:v>
                </c:pt>
                <c:pt idx="4">
                  <c:v>6.6183845460648337E-3</c:v>
                </c:pt>
                <c:pt idx="5">
                  <c:v>7.2519618982423107E-3</c:v>
                </c:pt>
                <c:pt idx="6">
                  <c:v>6.315000755502437E-3</c:v>
                </c:pt>
                <c:pt idx="7">
                  <c:v>5.4403318309919216E-3</c:v>
                </c:pt>
                <c:pt idx="8">
                  <c:v>5.0377340412080789E-3</c:v>
                </c:pt>
                <c:pt idx="9">
                  <c:v>5.6547276675339231E-3</c:v>
                </c:pt>
                <c:pt idx="10">
                  <c:v>5.4840020200312622E-3</c:v>
                </c:pt>
                <c:pt idx="11">
                  <c:v>7.0510751413436811E-3</c:v>
                </c:pt>
                <c:pt idx="12">
                  <c:v>5.4551575014770799E-3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C8-40A8-8D4F-CF567DEFDA6A}"/>
            </c:ext>
          </c:extLst>
        </c:ser>
        <c:ser>
          <c:idx val="5"/>
          <c:order val="2"/>
          <c:tx>
            <c:strRef>
              <c:f>'Tail Hole X'!$P$7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5C8-40A8-8D4F-CF567DEFDA6A}"/>
              </c:ext>
            </c:extLst>
          </c:dPt>
          <c:val>
            <c:numRef>
              <c:f>'Tail Hole X'!$Q$10:$AC$10</c:f>
              <c:numCache>
                <c:formatCode>0.000</c:formatCode>
                <c:ptCount val="13"/>
                <c:pt idx="3">
                  <c:v>6.8124859461268818E-3</c:v>
                </c:pt>
                <c:pt idx="7">
                  <c:v>5.7259862759707651E-3</c:v>
                </c:pt>
                <c:pt idx="8">
                  <c:v>5.1750682354878858E-3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C8-40A8-8D4F-CF567DEFDA6A}"/>
            </c:ext>
          </c:extLst>
        </c:ser>
        <c:ser>
          <c:idx val="6"/>
          <c:order val="3"/>
          <c:tx>
            <c:strRef>
              <c:f>'Tail Hole X'!$P$17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'Tail Hole X'!$Q$20:$AC$20</c:f>
              <c:numCache>
                <c:formatCode>0.000</c:formatCode>
                <c:ptCount val="13"/>
                <c:pt idx="3">
                  <c:v>7.1666840156685389E-3</c:v>
                </c:pt>
                <c:pt idx="7">
                  <c:v>4.6344387179262153E-3</c:v>
                </c:pt>
                <c:pt idx="8">
                  <c:v>5.3921769922336575E-3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C8-40A8-8D4F-CF567DEFDA6A}"/>
            </c:ext>
          </c:extLst>
        </c:ser>
        <c:ser>
          <c:idx val="7"/>
          <c:order val="4"/>
          <c:tx>
            <c:strRef>
              <c:f>'Tail Hole X'!$AE$7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'Tail Hole X'!$AF$10:$AR$10</c:f>
              <c:numCache>
                <c:formatCode>0.000</c:formatCode>
                <c:ptCount val="13"/>
                <c:pt idx="3">
                  <c:v>6.36931030586945E-3</c:v>
                </c:pt>
                <c:pt idx="4">
                  <c:v>6.8380341060715871E-3</c:v>
                </c:pt>
                <c:pt idx="5">
                  <c:v>7.802702079573268E-3</c:v>
                </c:pt>
                <c:pt idx="6">
                  <c:v>5.9770923940521015E-3</c:v>
                </c:pt>
                <c:pt idx="7">
                  <c:v>5.1635523642065166E-3</c:v>
                </c:pt>
                <c:pt idx="8">
                  <c:v>4.7988265042771452E-3</c:v>
                </c:pt>
                <c:pt idx="9">
                  <c:v>5.1491076324116022E-3</c:v>
                </c:pt>
                <c:pt idx="10">
                  <c:v>5.8280189805035116E-3</c:v>
                </c:pt>
                <c:pt idx="11">
                  <c:v>8.1241132093164102E-3</c:v>
                </c:pt>
                <c:pt idx="12">
                  <c:v>7.0295866123336152E-3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C8-40A8-8D4F-CF567DEFDA6A}"/>
            </c:ext>
          </c:extLst>
        </c:ser>
        <c:ser>
          <c:idx val="8"/>
          <c:order val="5"/>
          <c:tx>
            <c:strRef>
              <c:f>'Tail Hole X'!$AE$17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'Tail Hole X'!$AF$20:$AR$20</c:f>
              <c:numCache>
                <c:formatCode>0.000</c:formatCode>
                <c:ptCount val="13"/>
                <c:pt idx="3">
                  <c:v>4.3798290795299287E-3</c:v>
                </c:pt>
                <c:pt idx="4">
                  <c:v>4.7858885162157389E-3</c:v>
                </c:pt>
                <c:pt idx="5">
                  <c:v>7.0324576212444229E-3</c:v>
                </c:pt>
                <c:pt idx="6">
                  <c:v>5.5387328489413341E-3</c:v>
                </c:pt>
                <c:pt idx="7">
                  <c:v>4.0931533660224879E-3</c:v>
                </c:pt>
                <c:pt idx="8">
                  <c:v>4.5002084468901511E-3</c:v>
                </c:pt>
                <c:pt idx="9">
                  <c:v>4.5720522430312896E-3</c:v>
                </c:pt>
                <c:pt idx="10">
                  <c:v>5.0271070592507374E-3</c:v>
                </c:pt>
                <c:pt idx="11">
                  <c:v>5.226440827640939E-3</c:v>
                </c:pt>
                <c:pt idx="12">
                  <c:v>5.4579210035206752E-3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C8-40A8-8D4F-CF567DEFD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2.0000000000000005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'6.Tib Tab Height'!$B$8:$N$8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X'!$B$13:$N$13</c:f>
              <c:numCache>
                <c:formatCode>0.00</c:formatCode>
                <c:ptCount val="13"/>
                <c:pt idx="0">
                  <c:v>3.1641264839881966</c:v>
                </c:pt>
                <c:pt idx="1">
                  <c:v>3.1560139082086653</c:v>
                </c:pt>
                <c:pt idx="2">
                  <c:v>2.9252597180251598</c:v>
                </c:pt>
                <c:pt idx="3">
                  <c:v>2.5810398169306454</c:v>
                </c:pt>
                <c:pt idx="4">
                  <c:v>2.780931675140816</c:v>
                </c:pt>
                <c:pt idx="5">
                  <c:v>3.1701637419338269</c:v>
                </c:pt>
                <c:pt idx="6">
                  <c:v>4.3526897430428395</c:v>
                </c:pt>
                <c:pt idx="7">
                  <c:v>4.1271819334577309</c:v>
                </c:pt>
                <c:pt idx="8">
                  <c:v>3.5133799489221818</c:v>
                </c:pt>
                <c:pt idx="9">
                  <c:v>3.9027693461147188</c:v>
                </c:pt>
                <c:pt idx="10">
                  <c:v>4.7056130663576328</c:v>
                </c:pt>
                <c:pt idx="11">
                  <c:v>4.0759650673256882</c:v>
                </c:pt>
                <c:pt idx="12">
                  <c:v>3.8973521244355549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31-49FB-9247-72A5AD7DE7EF}"/>
            </c:ext>
          </c:extLst>
        </c:ser>
        <c:ser>
          <c:idx val="1"/>
          <c:order val="1"/>
          <c:tx>
            <c:strRef>
              <c:f>'Tail Hole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'Tail Hole X'!$B$23:$N$23</c:f>
              <c:numCache>
                <c:formatCode>0.00</c:formatCode>
                <c:ptCount val="13"/>
                <c:pt idx="0">
                  <c:v>3.8788297840119483</c:v>
                </c:pt>
                <c:pt idx="1">
                  <c:v>3.1882257692395948</c:v>
                </c:pt>
                <c:pt idx="2">
                  <c:v>3.2307467771301126</c:v>
                </c:pt>
                <c:pt idx="3">
                  <c:v>3.243367029214133</c:v>
                </c:pt>
                <c:pt idx="4">
                  <c:v>3.6115488426601865</c:v>
                </c:pt>
                <c:pt idx="5">
                  <c:v>3.215854081103716</c:v>
                </c:pt>
                <c:pt idx="6">
                  <c:v>3.7783469486476595</c:v>
                </c:pt>
                <c:pt idx="7">
                  <c:v>4.5708999145847384</c:v>
                </c:pt>
                <c:pt idx="8">
                  <c:v>4.7921152484286669</c:v>
                </c:pt>
                <c:pt idx="9">
                  <c:v>4.3007596916214998</c:v>
                </c:pt>
                <c:pt idx="10">
                  <c:v>4.37639701451109</c:v>
                </c:pt>
                <c:pt idx="11">
                  <c:v>3.4011072218501326</c:v>
                </c:pt>
                <c:pt idx="12">
                  <c:v>4.416787384564115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31-49FB-9247-72A5AD7DE7EF}"/>
            </c:ext>
          </c:extLst>
        </c:ser>
        <c:ser>
          <c:idx val="5"/>
          <c:order val="2"/>
          <c:tx>
            <c:strRef>
              <c:f>'Tail Hole X'!$P$7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D31-49FB-9247-72A5AD7DE7EF}"/>
              </c:ext>
            </c:extLst>
          </c:dPt>
          <c:val>
            <c:numRef>
              <c:f>'Tail Hole X'!$Q$13:$AC$13</c:f>
              <c:numCache>
                <c:formatCode>0.00</c:formatCode>
                <c:ptCount val="13"/>
                <c:pt idx="3">
                  <c:v>3.2554894594814749</c:v>
                </c:pt>
                <c:pt idx="7">
                  <c:v>3.8431261917332638</c:v>
                </c:pt>
                <c:pt idx="8">
                  <c:v>4.3627789130578289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31-49FB-9247-72A5AD7DE7EF}"/>
            </c:ext>
          </c:extLst>
        </c:ser>
        <c:ser>
          <c:idx val="6"/>
          <c:order val="3"/>
          <c:tx>
            <c:strRef>
              <c:f>'Tail Hole X'!$P$17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'Tail Hole X'!$Q$23:$AC$23</c:f>
              <c:numCache>
                <c:formatCode>0.00</c:formatCode>
                <c:ptCount val="13"/>
                <c:pt idx="3">
                  <c:v>3.3397205974047743</c:v>
                </c:pt>
                <c:pt idx="7">
                  <c:v>5.1205433063677273</c:v>
                </c:pt>
                <c:pt idx="8">
                  <c:v>4.4027627848022401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31-49FB-9247-72A5AD7DE7EF}"/>
            </c:ext>
          </c:extLst>
        </c:ser>
        <c:ser>
          <c:idx val="7"/>
          <c:order val="4"/>
          <c:tx>
            <c:strRef>
              <c:f>'Tail Hole X'!$AE$7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'Tail Hole X'!$AF$13:$AR$13</c:f>
              <c:numCache>
                <c:formatCode>0.00</c:formatCode>
                <c:ptCount val="13"/>
                <c:pt idx="3">
                  <c:v>3.3794867837042228</c:v>
                </c:pt>
                <c:pt idx="4">
                  <c:v>3.1535603807547061</c:v>
                </c:pt>
                <c:pt idx="5">
                  <c:v>2.8077398278283803</c:v>
                </c:pt>
                <c:pt idx="6">
                  <c:v>3.5800102353025447</c:v>
                </c:pt>
                <c:pt idx="7">
                  <c:v>4.0733077950430241</c:v>
                </c:pt>
                <c:pt idx="8">
                  <c:v>4.3473860061165519</c:v>
                </c:pt>
                <c:pt idx="9">
                  <c:v>4.0773130624370388</c:v>
                </c:pt>
                <c:pt idx="10">
                  <c:v>3.6762619934836063</c:v>
                </c:pt>
                <c:pt idx="11">
                  <c:v>2.6320088783001356</c:v>
                </c:pt>
                <c:pt idx="12">
                  <c:v>2.9762179961689479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31-49FB-9247-72A5AD7DE7EF}"/>
            </c:ext>
          </c:extLst>
        </c:ser>
        <c:ser>
          <c:idx val="8"/>
          <c:order val="5"/>
          <c:tx>
            <c:strRef>
              <c:f>'Tail Hole X'!$AE$17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'Tail Hole X'!$AF$23:$AR$23</c:f>
              <c:numCache>
                <c:formatCode>0.00</c:formatCode>
                <c:ptCount val="13"/>
                <c:pt idx="3">
                  <c:v>5.6668515641036841</c:v>
                </c:pt>
                <c:pt idx="4">
                  <c:v>4.9716432127736541</c:v>
                </c:pt>
                <c:pt idx="5">
                  <c:v>3.358706053462325</c:v>
                </c:pt>
                <c:pt idx="6">
                  <c:v>4.3854151336772231</c:v>
                </c:pt>
                <c:pt idx="7">
                  <c:v>5.9980727694754634</c:v>
                </c:pt>
                <c:pt idx="8">
                  <c:v>5.4576836996735327</c:v>
                </c:pt>
                <c:pt idx="9">
                  <c:v>5.2722624857476239</c:v>
                </c:pt>
                <c:pt idx="10">
                  <c:v>4.858443924319487</c:v>
                </c:pt>
                <c:pt idx="11">
                  <c:v>4.4762377377244702</c:v>
                </c:pt>
                <c:pt idx="12">
                  <c:v>4.3319585204166113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31-49FB-9247-72A5AD7DE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Y UPDN'!$A$7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'6.Tib Tab Height'!$B$8:$N$8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Y UPDN'!$B$9:$N$9</c:f>
              <c:numCache>
                <c:formatCode>0.000</c:formatCode>
                <c:ptCount val="13"/>
                <c:pt idx="0">
                  <c:v>7.0916646281800402</c:v>
                </c:pt>
                <c:pt idx="1">
                  <c:v>7.0943829081632694</c:v>
                </c:pt>
                <c:pt idx="2">
                  <c:v>7.0956078443877413</c:v>
                </c:pt>
                <c:pt idx="3">
                  <c:v>7.0956821428571342</c:v>
                </c:pt>
                <c:pt idx="4">
                  <c:v>7.0922150000000004</c:v>
                </c:pt>
                <c:pt idx="5">
                  <c:v>7.0939872710622653</c:v>
                </c:pt>
                <c:pt idx="6">
                  <c:v>7.0895225000000046</c:v>
                </c:pt>
                <c:pt idx="7">
                  <c:v>7.0915075892857136</c:v>
                </c:pt>
                <c:pt idx="8">
                  <c:v>7.0905555451127746</c:v>
                </c:pt>
                <c:pt idx="9">
                  <c:v>7.0906314935065051</c:v>
                </c:pt>
                <c:pt idx="10">
                  <c:v>7.0910016071428528</c:v>
                </c:pt>
                <c:pt idx="11">
                  <c:v>7.0879107142857221</c:v>
                </c:pt>
                <c:pt idx="12">
                  <c:v>7.090479556650255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9C-4947-BD65-50B6BCE6E7A0}"/>
            </c:ext>
          </c:extLst>
        </c:ser>
        <c:ser>
          <c:idx val="5"/>
          <c:order val="1"/>
          <c:tx>
            <c:strRef>
              <c:f>'Tail Hole Y UPDN'!$P$7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FB9C-4947-BD65-50B6BCE6E7A0}"/>
              </c:ext>
            </c:extLst>
          </c:dPt>
          <c:val>
            <c:numRef>
              <c:f>'Tail Hole Y UPDN'!$Q$9:$AC$9</c:f>
              <c:numCache>
                <c:formatCode>0.000</c:formatCode>
                <c:ptCount val="13"/>
                <c:pt idx="3">
                  <c:v>7.0941312500000038</c:v>
                </c:pt>
                <c:pt idx="7">
                  <c:v>7.0863361111111107</c:v>
                </c:pt>
                <c:pt idx="8">
                  <c:v>7.0885357142857162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9C-4947-BD65-50B6BCE6E7A0}"/>
            </c:ext>
          </c:extLst>
        </c:ser>
        <c:ser>
          <c:idx val="7"/>
          <c:order val="2"/>
          <c:tx>
            <c:strRef>
              <c:f>'Tail Hole Y UPDN'!$AE$7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'Tail Hole Y UPDN'!$AF$9:$AR$9</c:f>
              <c:numCache>
                <c:formatCode>0.000</c:formatCode>
                <c:ptCount val="13"/>
                <c:pt idx="3">
                  <c:v>7.0837714285714295</c:v>
                </c:pt>
                <c:pt idx="4">
                  <c:v>7.0875007936507997</c:v>
                </c:pt>
                <c:pt idx="5">
                  <c:v>7.0877351503759396</c:v>
                </c:pt>
                <c:pt idx="6">
                  <c:v>7.0828168831168847</c:v>
                </c:pt>
                <c:pt idx="7">
                  <c:v>7.0812908163265318</c:v>
                </c:pt>
                <c:pt idx="8">
                  <c:v>7.0826279017857177</c:v>
                </c:pt>
                <c:pt idx="9">
                  <c:v>7.0814159523809437</c:v>
                </c:pt>
                <c:pt idx="10">
                  <c:v>7.0884308441558455</c:v>
                </c:pt>
                <c:pt idx="11">
                  <c:v>7.0857582142857174</c:v>
                </c:pt>
                <c:pt idx="12">
                  <c:v>7.0848570276497735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9C-4947-BD65-50B6BCE6E7A0}"/>
            </c:ext>
          </c:extLst>
        </c:ser>
        <c:ser>
          <c:idx val="3"/>
          <c:order val="3"/>
          <c:tx>
            <c:strRef>
              <c:f>'Tail Hole Y UPDN'!$A$25</c:f>
              <c:strCache>
                <c:ptCount val="1"/>
                <c:pt idx="0">
                  <c:v>USL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'Tail Hole Y UPDN'!$B$25:$N$25</c:f>
              <c:numCache>
                <c:formatCode>0.000</c:formatCode>
                <c:ptCount val="13"/>
                <c:pt idx="0">
                  <c:v>7.4290000000000003</c:v>
                </c:pt>
                <c:pt idx="1">
                  <c:v>7.4290000000000003</c:v>
                </c:pt>
                <c:pt idx="2">
                  <c:v>7.4290000000000003</c:v>
                </c:pt>
                <c:pt idx="3">
                  <c:v>7.4290000000000003</c:v>
                </c:pt>
                <c:pt idx="4">
                  <c:v>7.4290000000000003</c:v>
                </c:pt>
                <c:pt idx="5">
                  <c:v>7.4290000000000003</c:v>
                </c:pt>
                <c:pt idx="6">
                  <c:v>7.4290000000000003</c:v>
                </c:pt>
                <c:pt idx="7">
                  <c:v>7.4290000000000003</c:v>
                </c:pt>
                <c:pt idx="8">
                  <c:v>7.4290000000000003</c:v>
                </c:pt>
                <c:pt idx="9">
                  <c:v>7.4290000000000003</c:v>
                </c:pt>
                <c:pt idx="10">
                  <c:v>7.4290000000000003</c:v>
                </c:pt>
                <c:pt idx="11">
                  <c:v>7.4290000000000003</c:v>
                </c:pt>
                <c:pt idx="12">
                  <c:v>7.4290000000000003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9C-4947-BD65-50B6BCE6E7A0}"/>
            </c:ext>
          </c:extLst>
        </c:ser>
        <c:ser>
          <c:idx val="4"/>
          <c:order val="4"/>
          <c:tx>
            <c:strRef>
              <c:f>'Tail Hole Y UPDN'!$A$26</c:f>
              <c:strCache>
                <c:ptCount val="1"/>
                <c:pt idx="0">
                  <c:v>LSL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'Tail Hole Y UPDN'!$B$26:$N$26</c:f>
              <c:numCache>
                <c:formatCode>0.000</c:formatCode>
                <c:ptCount val="13"/>
                <c:pt idx="0">
                  <c:v>6.9290000000000003</c:v>
                </c:pt>
                <c:pt idx="1">
                  <c:v>6.9290000000000003</c:v>
                </c:pt>
                <c:pt idx="2">
                  <c:v>6.9290000000000003</c:v>
                </c:pt>
                <c:pt idx="3">
                  <c:v>6.9290000000000003</c:v>
                </c:pt>
                <c:pt idx="4">
                  <c:v>6.9290000000000003</c:v>
                </c:pt>
                <c:pt idx="5">
                  <c:v>6.9290000000000003</c:v>
                </c:pt>
                <c:pt idx="6">
                  <c:v>6.9290000000000003</c:v>
                </c:pt>
                <c:pt idx="7">
                  <c:v>6.9290000000000003</c:v>
                </c:pt>
                <c:pt idx="8">
                  <c:v>6.9290000000000003</c:v>
                </c:pt>
                <c:pt idx="9">
                  <c:v>6.9290000000000003</c:v>
                </c:pt>
                <c:pt idx="10">
                  <c:v>6.9290000000000003</c:v>
                </c:pt>
                <c:pt idx="11">
                  <c:v>6.9290000000000003</c:v>
                </c:pt>
                <c:pt idx="12">
                  <c:v>6.9290000000000003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9C-4947-BD65-50B6BCE6E7A0}"/>
            </c:ext>
          </c:extLst>
        </c:ser>
        <c:ser>
          <c:idx val="2"/>
          <c:order val="5"/>
          <c:tx>
            <c:strRef>
              <c:f>'Tail Hole Y UPDN'!$A$24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'Tail Hole Y UPDN'!$B$24:$N$24</c:f>
              <c:numCache>
                <c:formatCode>0.000</c:formatCode>
                <c:ptCount val="13"/>
                <c:pt idx="0">
                  <c:v>7.1790000000000003</c:v>
                </c:pt>
                <c:pt idx="1">
                  <c:v>7.1790000000000003</c:v>
                </c:pt>
                <c:pt idx="2">
                  <c:v>7.1790000000000003</c:v>
                </c:pt>
                <c:pt idx="3">
                  <c:v>7.1790000000000003</c:v>
                </c:pt>
                <c:pt idx="4">
                  <c:v>7.1790000000000003</c:v>
                </c:pt>
                <c:pt idx="5">
                  <c:v>7.1790000000000003</c:v>
                </c:pt>
                <c:pt idx="6">
                  <c:v>7.1790000000000003</c:v>
                </c:pt>
                <c:pt idx="7">
                  <c:v>7.1790000000000003</c:v>
                </c:pt>
                <c:pt idx="8">
                  <c:v>7.1790000000000003</c:v>
                </c:pt>
                <c:pt idx="9">
                  <c:v>7.1790000000000003</c:v>
                </c:pt>
                <c:pt idx="10">
                  <c:v>7.1790000000000003</c:v>
                </c:pt>
                <c:pt idx="11">
                  <c:v>7.1790000000000003</c:v>
                </c:pt>
                <c:pt idx="12">
                  <c:v>7.1790000000000003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9C-4947-BD65-50B6BCE6E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6.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0.1500000000000000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'Tail Hole Y UPDN'!$A$17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cat>
            <c:strRef>
              <c:f>'Tail Hole Y UPDN'!$B$8:$N$8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Y UPDN'!$B$19:$N$19</c:f>
              <c:numCache>
                <c:formatCode>0.000</c:formatCode>
                <c:ptCount val="13"/>
                <c:pt idx="0">
                  <c:v>7.1306083333333383</c:v>
                </c:pt>
                <c:pt idx="1">
                  <c:v>7.1348519557823114</c:v>
                </c:pt>
                <c:pt idx="2">
                  <c:v>7.1332600877192958</c:v>
                </c:pt>
                <c:pt idx="3">
                  <c:v>7.1324060267857181</c:v>
                </c:pt>
                <c:pt idx="4">
                  <c:v>7.1305494285714239</c:v>
                </c:pt>
                <c:pt idx="5">
                  <c:v>7.1365336626139912</c:v>
                </c:pt>
                <c:pt idx="6">
                  <c:v>7.129623552123558</c:v>
                </c:pt>
                <c:pt idx="7">
                  <c:v>7.1207553571428646</c:v>
                </c:pt>
                <c:pt idx="8">
                  <c:v>7.1264173280423302</c:v>
                </c:pt>
                <c:pt idx="9">
                  <c:v>7.1265821428571483</c:v>
                </c:pt>
                <c:pt idx="10">
                  <c:v>7.1306432397959147</c:v>
                </c:pt>
                <c:pt idx="11">
                  <c:v>7.1255790816326572</c:v>
                </c:pt>
                <c:pt idx="12">
                  <c:v>7.1287862723214221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B4-4AF5-8499-C4AC2642977A}"/>
            </c:ext>
          </c:extLst>
        </c:ser>
        <c:ser>
          <c:idx val="6"/>
          <c:order val="1"/>
          <c:tx>
            <c:strRef>
              <c:f>'Tail Hole Y UPDN'!$P$17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cat>
            <c:strRef>
              <c:f>'Tail Hole Y UPDN'!$B$8:$N$8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Y UPDN'!$Q$19:$AC$19</c:f>
              <c:numCache>
                <c:formatCode>0.000</c:formatCode>
                <c:ptCount val="13"/>
                <c:pt idx="3">
                  <c:v>7.1316452380952358</c:v>
                </c:pt>
                <c:pt idx="7">
                  <c:v>7.1283402597402601</c:v>
                </c:pt>
                <c:pt idx="8">
                  <c:v>7.1220178571428585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B4-4AF5-8499-C4AC2642977A}"/>
            </c:ext>
          </c:extLst>
        </c:ser>
        <c:ser>
          <c:idx val="8"/>
          <c:order val="2"/>
          <c:tx>
            <c:strRef>
              <c:f>'Tail Hole Y UPDN'!$AE$17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cat>
            <c:strRef>
              <c:f>'Tail Hole Y UPDN'!$B$8:$N$8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Y UPDN'!$AF$19:$AR$19</c:f>
              <c:numCache>
                <c:formatCode>0.000</c:formatCode>
                <c:ptCount val="13"/>
                <c:pt idx="3">
                  <c:v>7.1315755952380968</c:v>
                </c:pt>
                <c:pt idx="4">
                  <c:v>7.1327697619047656</c:v>
                </c:pt>
                <c:pt idx="5">
                  <c:v>7.1344882352941141</c:v>
                </c:pt>
                <c:pt idx="6">
                  <c:v>7.129817857142859</c:v>
                </c:pt>
                <c:pt idx="7">
                  <c:v>7.127665476190475</c:v>
                </c:pt>
                <c:pt idx="8">
                  <c:v>7.1288040476190462</c:v>
                </c:pt>
                <c:pt idx="9">
                  <c:v>7.1311890624999981</c:v>
                </c:pt>
                <c:pt idx="10">
                  <c:v>7.1285737012986967</c:v>
                </c:pt>
                <c:pt idx="11">
                  <c:v>7.1345647321428514</c:v>
                </c:pt>
                <c:pt idx="12">
                  <c:v>7.1336434873949575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B4-4AF5-8499-C4AC2642977A}"/>
            </c:ext>
          </c:extLst>
        </c:ser>
        <c:ser>
          <c:idx val="3"/>
          <c:order val="3"/>
          <c:tx>
            <c:strRef>
              <c:f>'Tail Hole Y UPDN'!$P$25</c:f>
              <c:strCache>
                <c:ptCount val="1"/>
                <c:pt idx="0">
                  <c:v>7.424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cat>
            <c:strRef>
              <c:f>'Tail Hole Y UPDN'!$B$8:$N$8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Y UPDN'!$Q$25:$AC$25</c:f>
              <c:numCache>
                <c:formatCode>0.000</c:formatCode>
                <c:ptCount val="13"/>
                <c:pt idx="0">
                  <c:v>7.4240000000000004</c:v>
                </c:pt>
                <c:pt idx="1">
                  <c:v>7.4240000000000004</c:v>
                </c:pt>
                <c:pt idx="2">
                  <c:v>7.4240000000000004</c:v>
                </c:pt>
                <c:pt idx="3">
                  <c:v>7.4240000000000004</c:v>
                </c:pt>
                <c:pt idx="4">
                  <c:v>7.4240000000000004</c:v>
                </c:pt>
                <c:pt idx="5">
                  <c:v>7.4240000000000004</c:v>
                </c:pt>
                <c:pt idx="6">
                  <c:v>7.4240000000000004</c:v>
                </c:pt>
                <c:pt idx="7">
                  <c:v>7.4240000000000004</c:v>
                </c:pt>
                <c:pt idx="8">
                  <c:v>7.4240000000000004</c:v>
                </c:pt>
                <c:pt idx="9">
                  <c:v>7.4240000000000004</c:v>
                </c:pt>
                <c:pt idx="10">
                  <c:v>7.4240000000000004</c:v>
                </c:pt>
                <c:pt idx="11">
                  <c:v>7.4240000000000004</c:v>
                </c:pt>
                <c:pt idx="12">
                  <c:v>7.4240000000000004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B4-4AF5-8499-C4AC2642977A}"/>
            </c:ext>
          </c:extLst>
        </c:ser>
        <c:ser>
          <c:idx val="4"/>
          <c:order val="4"/>
          <c:tx>
            <c:strRef>
              <c:f>'Tail Hole Y UPDN'!$P$26</c:f>
              <c:strCache>
                <c:ptCount val="1"/>
                <c:pt idx="0">
                  <c:v>6.924</c:v>
                </c:pt>
              </c:strCache>
            </c:strRef>
          </c:tx>
          <c:spPr>
            <a:ln w="28575">
              <a:solidFill>
                <a:srgbClr val="C00000"/>
              </a:solidFill>
            </a:ln>
          </c:spPr>
          <c:marker>
            <c:symbol val="none"/>
          </c:marker>
          <c:cat>
            <c:strRef>
              <c:f>'Tail Hole Y UPDN'!$B$8:$N$8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Y UPDN'!$Q$26:$AC$26</c:f>
              <c:numCache>
                <c:formatCode>0.000</c:formatCode>
                <c:ptCount val="13"/>
                <c:pt idx="0">
                  <c:v>6.9240000000000004</c:v>
                </c:pt>
                <c:pt idx="1">
                  <c:v>6.9240000000000004</c:v>
                </c:pt>
                <c:pt idx="2">
                  <c:v>6.9240000000000004</c:v>
                </c:pt>
                <c:pt idx="3">
                  <c:v>6.9240000000000004</c:v>
                </c:pt>
                <c:pt idx="4">
                  <c:v>6.9240000000000004</c:v>
                </c:pt>
                <c:pt idx="5">
                  <c:v>6.9240000000000004</c:v>
                </c:pt>
                <c:pt idx="6">
                  <c:v>6.9240000000000004</c:v>
                </c:pt>
                <c:pt idx="7">
                  <c:v>6.9240000000000004</c:v>
                </c:pt>
                <c:pt idx="8">
                  <c:v>6.9240000000000004</c:v>
                </c:pt>
                <c:pt idx="9">
                  <c:v>6.9240000000000004</c:v>
                </c:pt>
                <c:pt idx="10">
                  <c:v>6.9240000000000004</c:v>
                </c:pt>
                <c:pt idx="11">
                  <c:v>6.9240000000000004</c:v>
                </c:pt>
                <c:pt idx="12">
                  <c:v>6.9240000000000004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B4-4AF5-8499-C4AC2642977A}"/>
            </c:ext>
          </c:extLst>
        </c:ser>
        <c:ser>
          <c:idx val="2"/>
          <c:order val="5"/>
          <c:tx>
            <c:strRef>
              <c:f>'Tail Hole Y UPDN'!$P$24</c:f>
              <c:strCache>
                <c:ptCount val="1"/>
                <c:pt idx="0">
                  <c:v>7.174</c:v>
                </c:pt>
              </c:strCache>
            </c:strRef>
          </c:tx>
          <c:spPr>
            <a:ln w="28575">
              <a:solidFill>
                <a:srgbClr val="7030A0"/>
              </a:solidFill>
            </a:ln>
          </c:spPr>
          <c:marker>
            <c:symbol val="none"/>
          </c:marker>
          <c:cat>
            <c:strRef>
              <c:f>'Tail Hole Y UPDN'!$B$8:$N$8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Y UPDN'!$Q$24:$AC$24</c:f>
              <c:numCache>
                <c:formatCode>0.000</c:formatCode>
                <c:ptCount val="13"/>
                <c:pt idx="0">
                  <c:v>7.1740000000000004</c:v>
                </c:pt>
                <c:pt idx="1">
                  <c:v>7.1740000000000004</c:v>
                </c:pt>
                <c:pt idx="2">
                  <c:v>7.1740000000000004</c:v>
                </c:pt>
                <c:pt idx="3">
                  <c:v>7.1740000000000004</c:v>
                </c:pt>
                <c:pt idx="4">
                  <c:v>7.1740000000000004</c:v>
                </c:pt>
                <c:pt idx="5">
                  <c:v>7.1740000000000004</c:v>
                </c:pt>
                <c:pt idx="6">
                  <c:v>7.1740000000000004</c:v>
                </c:pt>
                <c:pt idx="7">
                  <c:v>7.1740000000000004</c:v>
                </c:pt>
                <c:pt idx="8">
                  <c:v>7.1740000000000004</c:v>
                </c:pt>
                <c:pt idx="9">
                  <c:v>7.1740000000000004</c:v>
                </c:pt>
                <c:pt idx="10">
                  <c:v>7.1740000000000004</c:v>
                </c:pt>
                <c:pt idx="11">
                  <c:v>7.1740000000000004</c:v>
                </c:pt>
                <c:pt idx="12">
                  <c:v>7.1740000000000004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B4-4AF5-8499-C4AC26429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6.7500000000000009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0.1500000000000000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Y UPDN'!$A$7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'6.Tib Tab Height'!$B$8:$N$8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Y UPDN'!$B$10:$N$10</c:f>
              <c:numCache>
                <c:formatCode>0.000</c:formatCode>
                <c:ptCount val="13"/>
                <c:pt idx="0">
                  <c:v>1.7957537239798642E-2</c:v>
                </c:pt>
                <c:pt idx="1">
                  <c:v>2.0839548527912966E-2</c:v>
                </c:pt>
                <c:pt idx="2">
                  <c:v>1.8979807452844524E-2</c:v>
                </c:pt>
                <c:pt idx="3">
                  <c:v>2.3026170029092061E-2</c:v>
                </c:pt>
                <c:pt idx="4">
                  <c:v>2.2234651418397595E-2</c:v>
                </c:pt>
                <c:pt idx="5">
                  <c:v>1.8589488594945268E-2</c:v>
                </c:pt>
                <c:pt idx="6">
                  <c:v>1.4917188012862586E-2</c:v>
                </c:pt>
                <c:pt idx="7">
                  <c:v>1.3416876136706488E-2</c:v>
                </c:pt>
                <c:pt idx="8">
                  <c:v>1.5846799098218504E-2</c:v>
                </c:pt>
                <c:pt idx="9">
                  <c:v>1.484871099968179E-2</c:v>
                </c:pt>
                <c:pt idx="10">
                  <c:v>1.3760105966016881E-2</c:v>
                </c:pt>
                <c:pt idx="11">
                  <c:v>1.6933525441781672E-2</c:v>
                </c:pt>
                <c:pt idx="12">
                  <c:v>1.6406230983774559E-2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E-4A2F-A285-CAA69D973862}"/>
            </c:ext>
          </c:extLst>
        </c:ser>
        <c:ser>
          <c:idx val="1"/>
          <c:order val="1"/>
          <c:tx>
            <c:strRef>
              <c:f>'Tail Hole Y UPDN'!$A$17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'Tail Hole Y UPDN'!$B$20:$N$20</c:f>
              <c:numCache>
                <c:formatCode>0.000</c:formatCode>
                <c:ptCount val="13"/>
                <c:pt idx="0">
                  <c:v>1.9092822102506651E-2</c:v>
                </c:pt>
                <c:pt idx="1">
                  <c:v>2.0871713842539386E-2</c:v>
                </c:pt>
                <c:pt idx="2">
                  <c:v>2.2336189446482708E-2</c:v>
                </c:pt>
                <c:pt idx="3">
                  <c:v>2.3562439276162771E-2</c:v>
                </c:pt>
                <c:pt idx="4">
                  <c:v>2.1301885231320209E-2</c:v>
                </c:pt>
                <c:pt idx="5">
                  <c:v>2.2671828698564111E-2</c:v>
                </c:pt>
                <c:pt idx="6">
                  <c:v>1.8855733640947087E-2</c:v>
                </c:pt>
                <c:pt idx="7">
                  <c:v>1.4672366268396778E-2</c:v>
                </c:pt>
                <c:pt idx="8">
                  <c:v>1.3996802047366865E-2</c:v>
                </c:pt>
                <c:pt idx="9">
                  <c:v>1.6075292622208966E-2</c:v>
                </c:pt>
                <c:pt idx="10">
                  <c:v>1.6170062216815401E-2</c:v>
                </c:pt>
                <c:pt idx="11">
                  <c:v>1.9428161457374582E-2</c:v>
                </c:pt>
                <c:pt idx="12">
                  <c:v>1.5421910016174611E-2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4E-4A2F-A285-CAA69D973862}"/>
            </c:ext>
          </c:extLst>
        </c:ser>
        <c:ser>
          <c:idx val="5"/>
          <c:order val="2"/>
          <c:tx>
            <c:strRef>
              <c:f>'Tail Hole Y UPDN'!$P$7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44E-4A2F-A285-CAA69D973862}"/>
              </c:ext>
            </c:extLst>
          </c:dPt>
          <c:val>
            <c:numRef>
              <c:f>'Tail Hole Y UPDN'!$Q$10:$AC$10</c:f>
              <c:numCache>
                <c:formatCode>0.000</c:formatCode>
                <c:ptCount val="13"/>
                <c:pt idx="3">
                  <c:v>1.9707117974958319E-2</c:v>
                </c:pt>
                <c:pt idx="7">
                  <c:v>1.2848346412415196E-2</c:v>
                </c:pt>
                <c:pt idx="8">
                  <c:v>1.1667316768061159E-2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4E-4A2F-A285-CAA69D973862}"/>
            </c:ext>
          </c:extLst>
        </c:ser>
        <c:ser>
          <c:idx val="6"/>
          <c:order val="3"/>
          <c:tx>
            <c:strRef>
              <c:f>'Tail Hole Y UPDN'!$P$17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'Tail Hole Y UPDN'!$Q$20:$AC$20</c:f>
              <c:numCache>
                <c:formatCode>0.000</c:formatCode>
                <c:ptCount val="13"/>
                <c:pt idx="3">
                  <c:v>1.766810045238781E-2</c:v>
                </c:pt>
                <c:pt idx="7">
                  <c:v>1.5116957794530974E-2</c:v>
                </c:pt>
                <c:pt idx="8">
                  <c:v>1.758382351540326E-2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4E-4A2F-A285-CAA69D973862}"/>
            </c:ext>
          </c:extLst>
        </c:ser>
        <c:ser>
          <c:idx val="7"/>
          <c:order val="4"/>
          <c:tx>
            <c:strRef>
              <c:f>'Tail Hole Y UPDN'!$AE$7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'Tail Hole Y UPDN'!$AF$10:$AR$10</c:f>
              <c:numCache>
                <c:formatCode>0.000</c:formatCode>
                <c:ptCount val="13"/>
                <c:pt idx="3">
                  <c:v>1.4484718947114682E-2</c:v>
                </c:pt>
                <c:pt idx="4">
                  <c:v>1.7562713512709317E-2</c:v>
                </c:pt>
                <c:pt idx="5">
                  <c:v>1.9559548011983501E-2</c:v>
                </c:pt>
                <c:pt idx="6">
                  <c:v>1.7649005675343669E-2</c:v>
                </c:pt>
                <c:pt idx="7">
                  <c:v>1.467253004600203E-2</c:v>
                </c:pt>
                <c:pt idx="8">
                  <c:v>1.4256157759592721E-2</c:v>
                </c:pt>
                <c:pt idx="9">
                  <c:v>1.4332400924987292E-2</c:v>
                </c:pt>
                <c:pt idx="10">
                  <c:v>1.6157736015955371E-2</c:v>
                </c:pt>
                <c:pt idx="11">
                  <c:v>2.3178755344253451E-2</c:v>
                </c:pt>
                <c:pt idx="12">
                  <c:v>1.8813968378552579E-2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4E-4A2F-A285-CAA69D973862}"/>
            </c:ext>
          </c:extLst>
        </c:ser>
        <c:ser>
          <c:idx val="8"/>
          <c:order val="5"/>
          <c:tx>
            <c:strRef>
              <c:f>'Tail Hole Y UPDN'!$AE$17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'Tail Hole Y UPDN'!$AF$20:$AR$20</c:f>
              <c:numCache>
                <c:formatCode>0.000</c:formatCode>
                <c:ptCount val="13"/>
                <c:pt idx="3">
                  <c:v>1.643172591087249E-2</c:v>
                </c:pt>
                <c:pt idx="4">
                  <c:v>1.599261210521747E-2</c:v>
                </c:pt>
                <c:pt idx="5">
                  <c:v>2.0829033083536209E-2</c:v>
                </c:pt>
                <c:pt idx="6">
                  <c:v>1.4791503266010787E-2</c:v>
                </c:pt>
                <c:pt idx="7">
                  <c:v>1.2002900346075042E-2</c:v>
                </c:pt>
                <c:pt idx="8">
                  <c:v>1.2799907062521314E-2</c:v>
                </c:pt>
                <c:pt idx="9">
                  <c:v>1.3564186330074487E-2</c:v>
                </c:pt>
                <c:pt idx="10">
                  <c:v>1.4604978511818537E-2</c:v>
                </c:pt>
                <c:pt idx="11">
                  <c:v>1.5814812158131866E-2</c:v>
                </c:pt>
                <c:pt idx="12">
                  <c:v>1.451093452037385E-2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4E-4A2F-A285-CAA69D973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08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'Tail Hole Y UPDN'!$A$7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'6.Tib Tab Height'!$B$8:$N$8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'Tail Hole Y UPDN'!$B$13:$N$13</c:f>
              <c:numCache>
                <c:formatCode>0.00</c:formatCode>
                <c:ptCount val="13"/>
                <c:pt idx="0">
                  <c:v>3.019430894260418</c:v>
                </c:pt>
                <c:pt idx="1">
                  <c:v>2.6453373488674115</c:v>
                </c:pt>
                <c:pt idx="2">
                  <c:v>2.92605434840298</c:v>
                </c:pt>
                <c:pt idx="3">
                  <c:v>2.4129377232737346</c:v>
                </c:pt>
                <c:pt idx="4">
                  <c:v>2.4468564393586019</c:v>
                </c:pt>
                <c:pt idx="5">
                  <c:v>2.9584330273458468</c:v>
                </c:pt>
                <c:pt idx="6">
                  <c:v>3.5869696053883442</c:v>
                </c:pt>
                <c:pt idx="7">
                  <c:v>4.0373925999340932</c:v>
                </c:pt>
                <c:pt idx="8">
                  <c:v>3.3982792384222762</c:v>
                </c:pt>
                <c:pt idx="9">
                  <c:v>3.6284068363457864</c:v>
                </c:pt>
                <c:pt idx="10">
                  <c:v>3.9244273152872839</c:v>
                </c:pt>
                <c:pt idx="11">
                  <c:v>3.1281281784679149</c:v>
                </c:pt>
                <c:pt idx="12">
                  <c:v>3.2808582871136949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F4-42CE-B0A4-2206560BF391}"/>
            </c:ext>
          </c:extLst>
        </c:ser>
        <c:ser>
          <c:idx val="1"/>
          <c:order val="1"/>
          <c:tx>
            <c:strRef>
              <c:f>'Tail Hole Y UPDN'!$A$17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'Tail Hole Y UPDN'!$B$23:$N$23</c:f>
              <c:numCache>
                <c:formatCode>0.00</c:formatCode>
                <c:ptCount val="13"/>
                <c:pt idx="0">
                  <c:v>3.6070856405981111</c:v>
                </c:pt>
                <c:pt idx="1">
                  <c:v>3.3674276003881398</c:v>
                </c:pt>
                <c:pt idx="2">
                  <c:v>3.122885519046426</c:v>
                </c:pt>
                <c:pt idx="3">
                  <c:v>2.9482803024353292</c:v>
                </c:pt>
                <c:pt idx="4">
                  <c:v>3.2320993553461559</c:v>
                </c:pt>
                <c:pt idx="5">
                  <c:v>3.1247834105746604</c:v>
                </c:pt>
                <c:pt idx="6">
                  <c:v>3.6350314098806495</c:v>
                </c:pt>
                <c:pt idx="7">
                  <c:v>4.4699755886606392</c:v>
                </c:pt>
                <c:pt idx="8">
                  <c:v>4.8205613291123015</c:v>
                </c:pt>
                <c:pt idx="9">
                  <c:v>4.2006937316394222</c:v>
                </c:pt>
                <c:pt idx="10">
                  <c:v>4.2597906556192076</c:v>
                </c:pt>
                <c:pt idx="11">
                  <c:v>3.3727514921051029</c:v>
                </c:pt>
                <c:pt idx="12">
                  <c:v>4.3182345142265044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F4-42CE-B0A4-2206560BF391}"/>
            </c:ext>
          </c:extLst>
        </c:ser>
        <c:ser>
          <c:idx val="5"/>
          <c:order val="2"/>
          <c:tx>
            <c:strRef>
              <c:f>'Tail Hole Y UPDN'!$P$7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8F4-42CE-B0A4-2206560BF391}"/>
              </c:ext>
            </c:extLst>
          </c:dPt>
          <c:val>
            <c:numRef>
              <c:f>'Tail Hole Y UPDN'!$Q$13:$AC$13</c:f>
              <c:numCache>
                <c:formatCode>0.00</c:formatCode>
                <c:ptCount val="13"/>
                <c:pt idx="3">
                  <c:v>2.793089789686388</c:v>
                </c:pt>
                <c:pt idx="7">
                  <c:v>4.0818770514852281</c:v>
                </c:pt>
                <c:pt idx="8">
                  <c:v>4.5579092850334115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F4-42CE-B0A4-2206560BF391}"/>
            </c:ext>
          </c:extLst>
        </c:ser>
        <c:ser>
          <c:idx val="6"/>
          <c:order val="3"/>
          <c:tx>
            <c:strRef>
              <c:f>'Tail Hole Y UPDN'!$P$17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'Tail Hole Y UPDN'!$Q$23:$AC$23</c:f>
              <c:numCache>
                <c:formatCode>0.00</c:formatCode>
                <c:ptCount val="13"/>
                <c:pt idx="3">
                  <c:v>3.9175167444627119</c:v>
                </c:pt>
                <c:pt idx="7">
                  <c:v>4.5057623920906913</c:v>
                </c:pt>
                <c:pt idx="8">
                  <c:v>3.7537883795940132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F4-42CE-B0A4-2206560BF391}"/>
            </c:ext>
          </c:extLst>
        </c:ser>
        <c:ser>
          <c:idx val="7"/>
          <c:order val="4"/>
          <c:tx>
            <c:strRef>
              <c:f>'Tail Hole Y UPDN'!$AE$7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'Tail Hole Y UPDN'!$AF$13:$AR$13</c:f>
              <c:numCache>
                <c:formatCode>0.00</c:formatCode>
                <c:ptCount val="13"/>
                <c:pt idx="3">
                  <c:v>3.561717447113677</c:v>
                </c:pt>
                <c:pt idx="4">
                  <c:v>3.0082821680924523</c:v>
                </c:pt>
                <c:pt idx="5">
                  <c:v>2.7051605057316501</c:v>
                </c:pt>
                <c:pt idx="6">
                  <c:v>2.9051095180916713</c:v>
                </c:pt>
                <c:pt idx="7">
                  <c:v>3.4597717832589643</c:v>
                </c:pt>
                <c:pt idx="8">
                  <c:v>3.5920829061239368</c:v>
                </c:pt>
                <c:pt idx="9">
                  <c:v>3.5447876267359941</c:v>
                </c:pt>
                <c:pt idx="10">
                  <c:v>3.2890508092307629</c:v>
                </c:pt>
                <c:pt idx="11">
                  <c:v>2.254337531035449</c:v>
                </c:pt>
                <c:pt idx="12">
                  <c:v>2.7613707807199628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F4-42CE-B0A4-2206560BF391}"/>
            </c:ext>
          </c:extLst>
        </c:ser>
        <c:ser>
          <c:idx val="8"/>
          <c:order val="5"/>
          <c:tx>
            <c:strRef>
              <c:f>'Tail Hole Y UPDN'!$AE$17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'Tail Hole Y UPDN'!$AF$23:$AR$23</c:f>
              <c:numCache>
                <c:formatCode>0.00</c:formatCode>
                <c:ptCount val="13"/>
                <c:pt idx="3">
                  <c:v>4.2108702064938193</c:v>
                </c:pt>
                <c:pt idx="4">
                  <c:v>4.3513792604410488</c:v>
                </c:pt>
                <c:pt idx="5">
                  <c:v>3.3685070649533086</c:v>
                </c:pt>
                <c:pt idx="6">
                  <c:v>4.6382001306521454</c:v>
                </c:pt>
                <c:pt idx="7">
                  <c:v>5.6560073070748365</c:v>
                </c:pt>
                <c:pt idx="8">
                  <c:v>5.3334774650752736</c:v>
                </c:pt>
                <c:pt idx="9">
                  <c:v>5.0915712268126372</c:v>
                </c:pt>
                <c:pt idx="10">
                  <c:v>4.6690403351878187</c:v>
                </c:pt>
                <c:pt idx="11">
                  <c:v>4.4381332731496714</c:v>
                </c:pt>
                <c:pt idx="12">
                  <c:v>4.8157589276466064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F4-42CE-B0A4-2206560BF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8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'9.Circle Pad X-1'!$A$7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'9.Circle Pad X-1'!$B$8:$N$8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'9.Circle Pad X-1'!$B$9:$N$9</c:f>
              <c:numCache>
                <c:formatCode>0.000</c:formatCode>
                <c:ptCount val="13"/>
                <c:pt idx="0">
                  <c:v>1.9838420516494231</c:v>
                </c:pt>
                <c:pt idx="1">
                  <c:v>1.9838721938775508</c:v>
                </c:pt>
                <c:pt idx="2">
                  <c:v>1.9831357142857211</c:v>
                </c:pt>
                <c:pt idx="3">
                  <c:v>1.9829144480519469</c:v>
                </c:pt>
                <c:pt idx="4">
                  <c:v>1.9834476530612226</c:v>
                </c:pt>
                <c:pt idx="5">
                  <c:v>1.9836134615384615</c:v>
                </c:pt>
                <c:pt idx="6">
                  <c:v>1.9844603571428581</c:v>
                </c:pt>
                <c:pt idx="7">
                  <c:v>1.984079761904763</c:v>
                </c:pt>
                <c:pt idx="8">
                  <c:v>1.9837439849624046</c:v>
                </c:pt>
                <c:pt idx="9">
                  <c:v>1.9842365800865804</c:v>
                </c:pt>
                <c:pt idx="10">
                  <c:v>1.98339</c:v>
                </c:pt>
                <c:pt idx="11">
                  <c:v>1.9830979591836724</c:v>
                </c:pt>
                <c:pt idx="12">
                  <c:v>1.982958004926106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36-4B5E-BA49-EA2C46D6A347}"/>
            </c:ext>
          </c:extLst>
        </c:ser>
        <c:ser>
          <c:idx val="1"/>
          <c:order val="1"/>
          <c:tx>
            <c:strRef>
              <c:f>'9.Circle Pad X-1'!$A$17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'9.Circle Pad X-1'!$B$19:$N$19</c:f>
              <c:numCache>
                <c:formatCode>0.000</c:formatCode>
                <c:ptCount val="13"/>
                <c:pt idx="0">
                  <c:v>1.9839605555555582</c:v>
                </c:pt>
                <c:pt idx="1">
                  <c:v>1.9835630102040831</c:v>
                </c:pt>
                <c:pt idx="2">
                  <c:v>1.9834130952380988</c:v>
                </c:pt>
                <c:pt idx="3">
                  <c:v>1.9837135044642851</c:v>
                </c:pt>
                <c:pt idx="4">
                  <c:v>1.9839512857142849</c:v>
                </c:pt>
                <c:pt idx="5">
                  <c:v>1.9842267477203615</c:v>
                </c:pt>
                <c:pt idx="6">
                  <c:v>1.9844285714285737</c:v>
                </c:pt>
                <c:pt idx="7">
                  <c:v>1.9846412202380954</c:v>
                </c:pt>
                <c:pt idx="8">
                  <c:v>1.9847263227513212</c:v>
                </c:pt>
                <c:pt idx="9">
                  <c:v>1.9848123376623363</c:v>
                </c:pt>
                <c:pt idx="10">
                  <c:v>1.9843309948979586</c:v>
                </c:pt>
                <c:pt idx="11">
                  <c:v>1.9836489795918357</c:v>
                </c:pt>
                <c:pt idx="12">
                  <c:v>1.9833720982142842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36-4B5E-BA49-EA2C46D6A347}"/>
            </c:ext>
          </c:extLst>
        </c:ser>
        <c:ser>
          <c:idx val="5"/>
          <c:order val="2"/>
          <c:tx>
            <c:strRef>
              <c:f>'9.Circle Pad X-1'!$P$7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936-4B5E-BA49-EA2C46D6A347}"/>
              </c:ext>
            </c:extLst>
          </c:dPt>
          <c:val>
            <c:numRef>
              <c:f>'9.Circle Pad X-1'!$Q$9:$AC$9</c:f>
              <c:numCache>
                <c:formatCode>0.000</c:formatCode>
                <c:ptCount val="13"/>
                <c:pt idx="3">
                  <c:v>1.9841638392857139</c:v>
                </c:pt>
                <c:pt idx="7">
                  <c:v>1.9834361507936504</c:v>
                </c:pt>
                <c:pt idx="8">
                  <c:v>1.9840026785714282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36-4B5E-BA49-EA2C46D6A347}"/>
            </c:ext>
          </c:extLst>
        </c:ser>
        <c:ser>
          <c:idx val="6"/>
          <c:order val="3"/>
          <c:tx>
            <c:strRef>
              <c:f>'9.Circle Pad X-1'!$P$17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'9.Circle Pad X-1'!$Q$19:$AC$19</c:f>
              <c:numCache>
                <c:formatCode>0.000</c:formatCode>
                <c:ptCount val="13"/>
                <c:pt idx="3">
                  <c:v>1.9842636904761917</c:v>
                </c:pt>
                <c:pt idx="7">
                  <c:v>1.9846139610389597</c:v>
                </c:pt>
                <c:pt idx="8">
                  <c:v>1.9850776785714288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36-4B5E-BA49-EA2C46D6A347}"/>
            </c:ext>
          </c:extLst>
        </c:ser>
        <c:ser>
          <c:idx val="7"/>
          <c:order val="4"/>
          <c:tx>
            <c:strRef>
              <c:f>'9.Circle Pad X-1'!$AE$7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'9.Circle Pad X-1'!$AF$9:$AR$9</c:f>
              <c:numCache>
                <c:formatCode>0.000</c:formatCode>
                <c:ptCount val="13"/>
                <c:pt idx="3">
                  <c:v>1.9820053571428582</c:v>
                </c:pt>
                <c:pt idx="4">
                  <c:v>1.9833416666666661</c:v>
                </c:pt>
                <c:pt idx="5">
                  <c:v>1.9830370300751878</c:v>
                </c:pt>
                <c:pt idx="6">
                  <c:v>1.9833603896103904</c:v>
                </c:pt>
                <c:pt idx="7">
                  <c:v>1.9833727040816331</c:v>
                </c:pt>
                <c:pt idx="8">
                  <c:v>1.9840343749999991</c:v>
                </c:pt>
                <c:pt idx="9">
                  <c:v>1.9840969047619037</c:v>
                </c:pt>
                <c:pt idx="10">
                  <c:v>1.9834425324675324</c:v>
                </c:pt>
                <c:pt idx="11">
                  <c:v>1.9826967857142852</c:v>
                </c:pt>
                <c:pt idx="12">
                  <c:v>1.9822854838709663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36-4B5E-BA49-EA2C46D6A347}"/>
            </c:ext>
          </c:extLst>
        </c:ser>
        <c:ser>
          <c:idx val="8"/>
          <c:order val="5"/>
          <c:tx>
            <c:strRef>
              <c:f>'9.Circle Pad X-1'!$AE$17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'9.Circle Pad X-1'!$AF$19:$AR$19</c:f>
              <c:numCache>
                <c:formatCode>0.000</c:formatCode>
                <c:ptCount val="13"/>
                <c:pt idx="3">
                  <c:v>1.9838035714285724</c:v>
                </c:pt>
                <c:pt idx="4">
                  <c:v>1.9842578571428562</c:v>
                </c:pt>
                <c:pt idx="5">
                  <c:v>1.9839420168067212</c:v>
                </c:pt>
                <c:pt idx="6">
                  <c:v>1.9846757142857143</c:v>
                </c:pt>
                <c:pt idx="7">
                  <c:v>1.9842269047619048</c:v>
                </c:pt>
                <c:pt idx="8">
                  <c:v>1.9848695238095242</c:v>
                </c:pt>
                <c:pt idx="9">
                  <c:v>1.9849698660714272</c:v>
                </c:pt>
                <c:pt idx="10">
                  <c:v>1.9845500000000007</c:v>
                </c:pt>
                <c:pt idx="11">
                  <c:v>1.9836348214285699</c:v>
                </c:pt>
                <c:pt idx="12">
                  <c:v>1.9833512605042007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36-4B5E-BA49-EA2C46D6A347}"/>
            </c:ext>
          </c:extLst>
        </c:ser>
        <c:ser>
          <c:idx val="3"/>
          <c:order val="6"/>
          <c:tx>
            <c:strRef>
              <c:f>'9.Circle Pad X-1'!$A$25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'9.Circle Pad X-1'!$B$25:$N$25</c:f>
              <c:numCache>
                <c:formatCode>General</c:formatCode>
                <c:ptCount val="13"/>
                <c:pt idx="0">
                  <c:v>1.994</c:v>
                </c:pt>
                <c:pt idx="1">
                  <c:v>1.994</c:v>
                </c:pt>
                <c:pt idx="2">
                  <c:v>1.994</c:v>
                </c:pt>
                <c:pt idx="3">
                  <c:v>1.994</c:v>
                </c:pt>
                <c:pt idx="4">
                  <c:v>1.994</c:v>
                </c:pt>
                <c:pt idx="5">
                  <c:v>1.994</c:v>
                </c:pt>
                <c:pt idx="6">
                  <c:v>1.994</c:v>
                </c:pt>
                <c:pt idx="7">
                  <c:v>1.994</c:v>
                </c:pt>
                <c:pt idx="8">
                  <c:v>1.994</c:v>
                </c:pt>
                <c:pt idx="9">
                  <c:v>1.994</c:v>
                </c:pt>
                <c:pt idx="10">
                  <c:v>1.994</c:v>
                </c:pt>
                <c:pt idx="11">
                  <c:v>1.994</c:v>
                </c:pt>
                <c:pt idx="12">
                  <c:v>1.994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36-4B5E-BA49-EA2C46D6A347}"/>
            </c:ext>
          </c:extLst>
        </c:ser>
        <c:ser>
          <c:idx val="4"/>
          <c:order val="7"/>
          <c:tx>
            <c:strRef>
              <c:f>'9.Circle Pad X-1'!$A$26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'9.Circle Pad X-1'!$B$26:$N$26</c:f>
              <c:numCache>
                <c:formatCode>General</c:formatCode>
                <c:ptCount val="13"/>
                <c:pt idx="0">
                  <c:v>1.9760000000000002</c:v>
                </c:pt>
                <c:pt idx="1">
                  <c:v>1.9760000000000002</c:v>
                </c:pt>
                <c:pt idx="2">
                  <c:v>1.9760000000000002</c:v>
                </c:pt>
                <c:pt idx="3">
                  <c:v>1.9760000000000002</c:v>
                </c:pt>
                <c:pt idx="4">
                  <c:v>1.9760000000000002</c:v>
                </c:pt>
                <c:pt idx="5">
                  <c:v>1.9760000000000002</c:v>
                </c:pt>
                <c:pt idx="6">
                  <c:v>1.9760000000000002</c:v>
                </c:pt>
                <c:pt idx="7">
                  <c:v>1.9760000000000002</c:v>
                </c:pt>
                <c:pt idx="8">
                  <c:v>1.9760000000000002</c:v>
                </c:pt>
                <c:pt idx="9">
                  <c:v>1.9760000000000002</c:v>
                </c:pt>
                <c:pt idx="10">
                  <c:v>1.9760000000000002</c:v>
                </c:pt>
                <c:pt idx="11">
                  <c:v>1.9760000000000002</c:v>
                </c:pt>
                <c:pt idx="12">
                  <c:v>1.9760000000000002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36-4B5E-BA49-EA2C46D6A347}"/>
            </c:ext>
          </c:extLst>
        </c:ser>
        <c:ser>
          <c:idx val="2"/>
          <c:order val="8"/>
          <c:tx>
            <c:strRef>
              <c:f>'9.Circle Pad X-1'!$A$24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'9.Circle Pad X-1'!$B$24:$N$24</c:f>
              <c:numCache>
                <c:formatCode>General</c:formatCode>
                <c:ptCount val="13"/>
                <c:pt idx="0">
                  <c:v>1.9850000000000001</c:v>
                </c:pt>
                <c:pt idx="1">
                  <c:v>1.9850000000000001</c:v>
                </c:pt>
                <c:pt idx="2">
                  <c:v>1.9850000000000001</c:v>
                </c:pt>
                <c:pt idx="3">
                  <c:v>1.9850000000000001</c:v>
                </c:pt>
                <c:pt idx="4">
                  <c:v>1.9850000000000001</c:v>
                </c:pt>
                <c:pt idx="5">
                  <c:v>1.9850000000000001</c:v>
                </c:pt>
                <c:pt idx="6">
                  <c:v>1.9850000000000001</c:v>
                </c:pt>
                <c:pt idx="7">
                  <c:v>1.9850000000000001</c:v>
                </c:pt>
                <c:pt idx="8">
                  <c:v>1.9850000000000001</c:v>
                </c:pt>
                <c:pt idx="9">
                  <c:v>1.9850000000000001</c:v>
                </c:pt>
                <c:pt idx="10">
                  <c:v>1.9850000000000001</c:v>
                </c:pt>
                <c:pt idx="11">
                  <c:v>1.9850000000000001</c:v>
                </c:pt>
                <c:pt idx="12">
                  <c:v>1.9850000000000001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36-4B5E-BA49-EA2C46D6A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.9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'9.Circle Pad X-1'!$A$7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'9.Circle Pad X-1'!$B$8:$N$8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'9.Circle Pad X-1'!$B$10:$N$10</c:f>
              <c:numCache>
                <c:formatCode>0.000</c:formatCode>
                <c:ptCount val="13"/>
                <c:pt idx="0">
                  <c:v>1.6160148505324008E-3</c:v>
                </c:pt>
                <c:pt idx="1">
                  <c:v>1.70448803807538E-3</c:v>
                </c:pt>
                <c:pt idx="2">
                  <c:v>1.6204618532199102E-3</c:v>
                </c:pt>
                <c:pt idx="3">
                  <c:v>1.5448935366365176E-3</c:v>
                </c:pt>
                <c:pt idx="4">
                  <c:v>1.5284916162948354E-3</c:v>
                </c:pt>
                <c:pt idx="5">
                  <c:v>1.681634259072838E-3</c:v>
                </c:pt>
                <c:pt idx="6">
                  <c:v>1.6679767872304423E-3</c:v>
                </c:pt>
                <c:pt idx="7">
                  <c:v>1.6546663284712146E-3</c:v>
                </c:pt>
                <c:pt idx="8">
                  <c:v>1.6636678425311494E-3</c:v>
                </c:pt>
                <c:pt idx="9">
                  <c:v>1.5948738281466152E-3</c:v>
                </c:pt>
                <c:pt idx="10">
                  <c:v>1.6794155214653805E-3</c:v>
                </c:pt>
                <c:pt idx="11">
                  <c:v>1.5466971388253302E-3</c:v>
                </c:pt>
                <c:pt idx="12">
                  <c:v>1.5648961894716201E-3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A7-4F04-A307-85D78E19BC29}"/>
            </c:ext>
          </c:extLst>
        </c:ser>
        <c:ser>
          <c:idx val="1"/>
          <c:order val="1"/>
          <c:tx>
            <c:strRef>
              <c:f>'9.Circle Pad X-1'!$A$17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'9.Circle Pad X-1'!$B$20:$N$20</c:f>
              <c:numCache>
                <c:formatCode>0.000</c:formatCode>
                <c:ptCount val="13"/>
                <c:pt idx="0">
                  <c:v>1.5982341355242071E-3</c:v>
                </c:pt>
                <c:pt idx="1">
                  <c:v>1.5598093020043142E-3</c:v>
                </c:pt>
                <c:pt idx="2">
                  <c:v>1.5598200019787286E-3</c:v>
                </c:pt>
                <c:pt idx="3">
                  <c:v>1.6881931751514976E-3</c:v>
                </c:pt>
                <c:pt idx="4">
                  <c:v>1.6203413877813831E-3</c:v>
                </c:pt>
                <c:pt idx="5">
                  <c:v>1.739214122655246E-3</c:v>
                </c:pt>
                <c:pt idx="6">
                  <c:v>1.6190753864382971E-3</c:v>
                </c:pt>
                <c:pt idx="7">
                  <c:v>1.7146376915896757E-3</c:v>
                </c:pt>
                <c:pt idx="8">
                  <c:v>1.808261459604131E-3</c:v>
                </c:pt>
                <c:pt idx="9">
                  <c:v>1.6906278365576518E-3</c:v>
                </c:pt>
                <c:pt idx="10">
                  <c:v>1.6896563178692451E-3</c:v>
                </c:pt>
                <c:pt idx="11">
                  <c:v>1.7749392129979503E-3</c:v>
                </c:pt>
                <c:pt idx="12">
                  <c:v>1.6593538674382533E-3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A7-4F04-A307-85D78E19BC29}"/>
            </c:ext>
          </c:extLst>
        </c:ser>
        <c:ser>
          <c:idx val="5"/>
          <c:order val="2"/>
          <c:tx>
            <c:strRef>
              <c:f>'9.Circle Pad X-1'!$P$7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6A7-4F04-A307-85D78E19BC29}"/>
              </c:ext>
            </c:extLst>
          </c:dPt>
          <c:val>
            <c:numRef>
              <c:f>'9.Circle Pad X-1'!$Q$10:$AC$10</c:f>
              <c:numCache>
                <c:formatCode>0.000</c:formatCode>
                <c:ptCount val="13"/>
                <c:pt idx="3">
                  <c:v>1.7263677858158225E-3</c:v>
                </c:pt>
                <c:pt idx="7">
                  <c:v>1.7049853853982778E-3</c:v>
                </c:pt>
                <c:pt idx="8">
                  <c:v>1.5661659054840502E-3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A7-4F04-A307-85D78E19BC29}"/>
            </c:ext>
          </c:extLst>
        </c:ser>
        <c:ser>
          <c:idx val="6"/>
          <c:order val="3"/>
          <c:tx>
            <c:strRef>
              <c:f>'9.Circle Pad X-1'!$P$17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'9.Circle Pad X-1'!$Q$20:$AC$20</c:f>
              <c:numCache>
                <c:formatCode>0.000</c:formatCode>
                <c:ptCount val="13"/>
                <c:pt idx="3">
                  <c:v>1.7159144345610864E-3</c:v>
                </c:pt>
                <c:pt idx="7">
                  <c:v>1.8199849370573251E-3</c:v>
                </c:pt>
                <c:pt idx="8">
                  <c:v>1.8798940846831531E-3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A7-4F04-A307-85D78E19BC29}"/>
            </c:ext>
          </c:extLst>
        </c:ser>
        <c:ser>
          <c:idx val="7"/>
          <c:order val="4"/>
          <c:tx>
            <c:strRef>
              <c:f>'9.Circle Pad X-1'!$AE$7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'9.Circle Pad X-1'!$AF$10:$AR$10</c:f>
              <c:numCache>
                <c:formatCode>0.000</c:formatCode>
                <c:ptCount val="13"/>
                <c:pt idx="3">
                  <c:v>1.2484365757463485E-3</c:v>
                </c:pt>
                <c:pt idx="4">
                  <c:v>1.4855332864427008E-3</c:v>
                </c:pt>
                <c:pt idx="5">
                  <c:v>1.5411496354076546E-3</c:v>
                </c:pt>
                <c:pt idx="6">
                  <c:v>1.6582797425002929E-3</c:v>
                </c:pt>
                <c:pt idx="7">
                  <c:v>1.5846271828502182E-3</c:v>
                </c:pt>
                <c:pt idx="8">
                  <c:v>1.9337405794561428E-3</c:v>
                </c:pt>
                <c:pt idx="9">
                  <c:v>1.6623917957433653E-3</c:v>
                </c:pt>
                <c:pt idx="10">
                  <c:v>1.6652931823877924E-3</c:v>
                </c:pt>
                <c:pt idx="11">
                  <c:v>1.2128746432148627E-3</c:v>
                </c:pt>
                <c:pt idx="12">
                  <c:v>1.4668883247522084E-3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A7-4F04-A307-85D78E19BC29}"/>
            </c:ext>
          </c:extLst>
        </c:ser>
        <c:ser>
          <c:idx val="8"/>
          <c:order val="5"/>
          <c:tx>
            <c:strRef>
              <c:f>'9.Circle Pad X-1'!$AE$17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'9.Circle Pad X-1'!$AF$20:$AR$20</c:f>
              <c:numCache>
                <c:formatCode>0.000</c:formatCode>
                <c:ptCount val="13"/>
                <c:pt idx="3">
                  <c:v>1.628668787328947E-3</c:v>
                </c:pt>
                <c:pt idx="4">
                  <c:v>1.5121339545451152E-3</c:v>
                </c:pt>
                <c:pt idx="5">
                  <c:v>1.5677403543521828E-3</c:v>
                </c:pt>
                <c:pt idx="6">
                  <c:v>1.668702903587197E-3</c:v>
                </c:pt>
                <c:pt idx="7">
                  <c:v>1.5687475631606441E-3</c:v>
                </c:pt>
                <c:pt idx="8">
                  <c:v>1.6401509802744523E-3</c:v>
                </c:pt>
                <c:pt idx="9">
                  <c:v>1.7434846384421835E-3</c:v>
                </c:pt>
                <c:pt idx="10">
                  <c:v>1.7536281608095761E-3</c:v>
                </c:pt>
                <c:pt idx="11">
                  <c:v>1.591291165784843E-3</c:v>
                </c:pt>
                <c:pt idx="12">
                  <c:v>1.5791864952346751E-3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A7-4F04-A307-85D78E19B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1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'9.Circle Pad X-1'!$A$7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'9.Circle Pad X-1'!$B$8:$N$8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'9.Circle Pad X-1'!$B$13:$N$13</c:f>
              <c:numCache>
                <c:formatCode>0.00</c:formatCode>
                <c:ptCount val="13"/>
                <c:pt idx="0">
                  <c:v>1.6175700462239517</c:v>
                </c:pt>
                <c:pt idx="1">
                  <c:v>1.5395031042946743</c:v>
                </c:pt>
                <c:pt idx="2">
                  <c:v>1.4678354963107196</c:v>
                </c:pt>
                <c:pt idx="3">
                  <c:v>1.4918931063259782</c:v>
                </c:pt>
                <c:pt idx="4">
                  <c:v>1.6241836029335504</c:v>
                </c:pt>
                <c:pt idx="5">
                  <c:v>1.5091393976593082</c:v>
                </c:pt>
                <c:pt idx="6">
                  <c:v>1.6907423827533579</c:v>
                </c:pt>
                <c:pt idx="7">
                  <c:v>1.6276719492700515</c:v>
                </c:pt>
                <c:pt idx="8">
                  <c:v>1.5515887575696303</c:v>
                </c:pt>
                <c:pt idx="9">
                  <c:v>1.7214695276035039</c:v>
                </c:pt>
                <c:pt idx="10">
                  <c:v>1.4667801397856981</c:v>
                </c:pt>
                <c:pt idx="11">
                  <c:v>1.5297024447554659</c:v>
                </c:pt>
                <c:pt idx="12">
                  <c:v>1.4821014908034897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D-4121-B428-D82F57C677FF}"/>
            </c:ext>
          </c:extLst>
        </c:ser>
        <c:ser>
          <c:idx val="1"/>
          <c:order val="1"/>
          <c:tx>
            <c:strRef>
              <c:f>'9.Circle Pad X-1'!$A$17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'9.Circle Pad X-1'!$B$23:$N$23</c:f>
              <c:numCache>
                <c:formatCode>0.00</c:formatCode>
                <c:ptCount val="13"/>
                <c:pt idx="0">
                  <c:v>1.6602814691159073</c:v>
                </c:pt>
                <c:pt idx="1">
                  <c:v>1.6162253925024954</c:v>
                </c:pt>
                <c:pt idx="2">
                  <c:v>1.584177496697196</c:v>
                </c:pt>
                <c:pt idx="3">
                  <c:v>1.5230295872573281</c:v>
                </c:pt>
                <c:pt idx="4">
                  <c:v>1.635722318404321</c:v>
                </c:pt>
                <c:pt idx="5">
                  <c:v>1.5767174405954363</c:v>
                </c:pt>
                <c:pt idx="6">
                  <c:v>1.7352643570877695</c:v>
                </c:pt>
                <c:pt idx="7">
                  <c:v>1.6798923528627523</c:v>
                </c:pt>
                <c:pt idx="8">
                  <c:v>1.608602691270727</c:v>
                </c:pt>
                <c:pt idx="9">
                  <c:v>1.7374881827489703</c:v>
                </c:pt>
                <c:pt idx="10">
                  <c:v>1.6435284915345545</c:v>
                </c:pt>
                <c:pt idx="11">
                  <c:v>1.4364772862495316</c:v>
                </c:pt>
                <c:pt idx="12">
                  <c:v>1.4809174339779172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9D-4121-B428-D82F57C677FF}"/>
            </c:ext>
          </c:extLst>
        </c:ser>
        <c:ser>
          <c:idx val="5"/>
          <c:order val="2"/>
          <c:tx>
            <c:strRef>
              <c:f>'9.Circle Pad X-1'!$P$7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79D-4121-B428-D82F57C677FF}"/>
              </c:ext>
            </c:extLst>
          </c:dPt>
          <c:val>
            <c:numRef>
              <c:f>'9.Circle Pad X-1'!$Q$13:$AC$13</c:f>
              <c:numCache>
                <c:formatCode>0.00</c:formatCode>
                <c:ptCount val="13"/>
                <c:pt idx="3">
                  <c:v>1.576303603590816</c:v>
                </c:pt>
                <c:pt idx="7">
                  <c:v>1.4538053829931952</c:v>
                </c:pt>
                <c:pt idx="8">
                  <c:v>1.7032419837953752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9D-4121-B428-D82F57C677FF}"/>
            </c:ext>
          </c:extLst>
        </c:ser>
        <c:ser>
          <c:idx val="6"/>
          <c:order val="3"/>
          <c:tx>
            <c:strRef>
              <c:f>'9.Circle Pad X-1'!$P$17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'9.Circle Pad X-1'!$Q$23:$AC$23</c:f>
              <c:numCache>
                <c:formatCode>0.00</c:formatCode>
                <c:ptCount val="13"/>
                <c:pt idx="3">
                  <c:v>1.6053035259700532</c:v>
                </c:pt>
                <c:pt idx="7">
                  <c:v>1.5776615992011342</c:v>
                </c:pt>
                <c:pt idx="8">
                  <c:v>1.5820610145482394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9D-4121-B428-D82F57C677FF}"/>
            </c:ext>
          </c:extLst>
        </c:ser>
        <c:ser>
          <c:idx val="7"/>
          <c:order val="4"/>
          <c:tx>
            <c:strRef>
              <c:f>'9.Circle Pad X-1'!$AE$7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'9.Circle Pad X-1'!$AF$13:$AR$13</c:f>
              <c:numCache>
                <c:formatCode>0.00</c:formatCode>
                <c:ptCount val="13"/>
                <c:pt idx="3">
                  <c:v>1.6034340495745862</c:v>
                </c:pt>
                <c:pt idx="4">
                  <c:v>1.6473694965679009</c:v>
                </c:pt>
                <c:pt idx="5">
                  <c:v>1.5220304620899117</c:v>
                </c:pt>
                <c:pt idx="6">
                  <c:v>1.4795231109584446</c:v>
                </c:pt>
                <c:pt idx="7">
                  <c:v>1.5508808972913288</c:v>
                </c:pt>
                <c:pt idx="8">
                  <c:v>1.3849453377830314</c:v>
                </c:pt>
                <c:pt idx="9">
                  <c:v>1.6235452201332277</c:v>
                </c:pt>
                <c:pt idx="10">
                  <c:v>1.4897341693832573</c:v>
                </c:pt>
                <c:pt idx="11">
                  <c:v>1.8404720695988848</c:v>
                </c:pt>
                <c:pt idx="12">
                  <c:v>1.4283032013878363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9D-4121-B428-D82F57C677FF}"/>
            </c:ext>
          </c:extLst>
        </c:ser>
        <c:ser>
          <c:idx val="8"/>
          <c:order val="5"/>
          <c:tx>
            <c:strRef>
              <c:f>'9.Circle Pad X-1'!$AE$17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'9.Circle Pad X-1'!$AF$23:$AR$23</c:f>
              <c:numCache>
                <c:formatCode>0.00</c:formatCode>
                <c:ptCount val="13"/>
                <c:pt idx="3">
                  <c:v>1.5971267432813994</c:v>
                </c:pt>
                <c:pt idx="4">
                  <c:v>1.8203539701922196</c:v>
                </c:pt>
                <c:pt idx="5">
                  <c:v>1.6886335343887982</c:v>
                </c:pt>
                <c:pt idx="6">
                  <c:v>1.7330255467812772</c:v>
                </c:pt>
                <c:pt idx="7">
                  <c:v>1.7480834085099421</c:v>
                </c:pt>
                <c:pt idx="8">
                  <c:v>1.8025827939408814</c:v>
                </c:pt>
                <c:pt idx="9">
                  <c:v>1.7149307147402737</c:v>
                </c:pt>
                <c:pt idx="10">
                  <c:v>1.6252020033052175</c:v>
                </c:pt>
                <c:pt idx="11">
                  <c:v>1.599292782433517</c:v>
                </c:pt>
                <c:pt idx="12">
                  <c:v>1.5516977731643418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9D-4121-B428-D82F57C67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'10.Circle Pad X-2'!$A$7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'10.Circle Pad X-2'!$B$8:$N$8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'10.Circle Pad X-2'!$B$9:$N$9</c:f>
              <c:numCache>
                <c:formatCode>0.000</c:formatCode>
                <c:ptCount val="13"/>
                <c:pt idx="0">
                  <c:v>1.984197896281801</c:v>
                </c:pt>
                <c:pt idx="1">
                  <c:v>1.9843204081632662</c:v>
                </c:pt>
                <c:pt idx="2">
                  <c:v>1.9833868622448998</c:v>
                </c:pt>
                <c:pt idx="3">
                  <c:v>1.9832614448051928</c:v>
                </c:pt>
                <c:pt idx="4">
                  <c:v>1.9838203061224498</c:v>
                </c:pt>
                <c:pt idx="5">
                  <c:v>1.9838630036630034</c:v>
                </c:pt>
                <c:pt idx="6">
                  <c:v>1.9845494642857147</c:v>
                </c:pt>
                <c:pt idx="7">
                  <c:v>1.9843037202380944</c:v>
                </c:pt>
                <c:pt idx="8">
                  <c:v>1.9842756578947347</c:v>
                </c:pt>
                <c:pt idx="9">
                  <c:v>1.9849962121212121</c:v>
                </c:pt>
                <c:pt idx="10">
                  <c:v>1.9838892857142871</c:v>
                </c:pt>
                <c:pt idx="11">
                  <c:v>1.9831617346938779</c:v>
                </c:pt>
                <c:pt idx="12">
                  <c:v>1.9830431034482756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32-4065-A4AD-AACAE63CDFE7}"/>
            </c:ext>
          </c:extLst>
        </c:ser>
        <c:ser>
          <c:idx val="1"/>
          <c:order val="1"/>
          <c:tx>
            <c:strRef>
              <c:f>'10.Circle Pad X-2'!$A$17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'10.Circle Pad X-2'!$B$19:$N$19</c:f>
              <c:numCache>
                <c:formatCode>0.000</c:formatCode>
                <c:ptCount val="13"/>
                <c:pt idx="0">
                  <c:v>1.9837615873015859</c:v>
                </c:pt>
                <c:pt idx="1">
                  <c:v>1.9834150170068015</c:v>
                </c:pt>
                <c:pt idx="2">
                  <c:v>1.9830100877193013</c:v>
                </c:pt>
                <c:pt idx="3">
                  <c:v>1.9832187499999978</c:v>
                </c:pt>
                <c:pt idx="4">
                  <c:v>1.9835189999999991</c:v>
                </c:pt>
                <c:pt idx="5">
                  <c:v>1.9838241641337391</c:v>
                </c:pt>
                <c:pt idx="6">
                  <c:v>1.9841503861003877</c:v>
                </c:pt>
                <c:pt idx="7">
                  <c:v>1.9844825892857136</c:v>
                </c:pt>
                <c:pt idx="8">
                  <c:v>1.9847546296296295</c:v>
                </c:pt>
                <c:pt idx="9">
                  <c:v>1.9847786796536806</c:v>
                </c:pt>
                <c:pt idx="10">
                  <c:v>1.9843248724489808</c:v>
                </c:pt>
                <c:pt idx="11">
                  <c:v>1.9834683673469375</c:v>
                </c:pt>
                <c:pt idx="12">
                  <c:v>1.98282433035714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32-4065-A4AD-AACAE63CDFE7}"/>
            </c:ext>
          </c:extLst>
        </c:ser>
        <c:ser>
          <c:idx val="5"/>
          <c:order val="2"/>
          <c:tx>
            <c:strRef>
              <c:f>'10.Circle Pad X-2'!$P$7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332-4065-A4AD-AACAE63CDFE7}"/>
              </c:ext>
            </c:extLst>
          </c:dPt>
          <c:val>
            <c:numRef>
              <c:f>'10.Circle Pad X-2'!$Q$9:$AC$9</c:f>
              <c:numCache>
                <c:formatCode>0.000</c:formatCode>
                <c:ptCount val="13"/>
                <c:pt idx="3">
                  <c:v>1.9840624999999998</c:v>
                </c:pt>
                <c:pt idx="7">
                  <c:v>1.9838388888888867</c:v>
                </c:pt>
                <c:pt idx="8">
                  <c:v>1.984120535714285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32-4065-A4AD-AACAE63CDFE7}"/>
            </c:ext>
          </c:extLst>
        </c:ser>
        <c:ser>
          <c:idx val="6"/>
          <c:order val="3"/>
          <c:tx>
            <c:strRef>
              <c:f>'10.Circle Pad X-2'!$P$17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'10.Circle Pad X-2'!$Q$19:$AC$19</c:f>
              <c:numCache>
                <c:formatCode>0.000</c:formatCode>
                <c:ptCount val="13"/>
                <c:pt idx="3">
                  <c:v>1.983617857142858</c:v>
                </c:pt>
                <c:pt idx="7">
                  <c:v>1.9838808441558426</c:v>
                </c:pt>
                <c:pt idx="8">
                  <c:v>1.984605357142857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32-4065-A4AD-AACAE63CDFE7}"/>
            </c:ext>
          </c:extLst>
        </c:ser>
        <c:ser>
          <c:idx val="7"/>
          <c:order val="4"/>
          <c:tx>
            <c:strRef>
              <c:f>'10.Circle Pad X-2'!$AE$7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'10.Circle Pad X-2'!$AF$9:$AR$9</c:f>
              <c:numCache>
                <c:formatCode>0.000</c:formatCode>
                <c:ptCount val="13"/>
                <c:pt idx="3">
                  <c:v>1.9824226190476182</c:v>
                </c:pt>
                <c:pt idx="4">
                  <c:v>1.9837793650793649</c:v>
                </c:pt>
                <c:pt idx="5">
                  <c:v>1.9835813909774431</c:v>
                </c:pt>
                <c:pt idx="6">
                  <c:v>1.9837681818181816</c:v>
                </c:pt>
                <c:pt idx="7">
                  <c:v>1.9839928571428569</c:v>
                </c:pt>
                <c:pt idx="8">
                  <c:v>1.9847113839285717</c:v>
                </c:pt>
                <c:pt idx="9">
                  <c:v>1.9848097619047627</c:v>
                </c:pt>
                <c:pt idx="10">
                  <c:v>1.9843405844155841</c:v>
                </c:pt>
                <c:pt idx="11">
                  <c:v>1.9829857142857144</c:v>
                </c:pt>
                <c:pt idx="12">
                  <c:v>1.9829619815668171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32-4065-A4AD-AACAE63CDFE7}"/>
            </c:ext>
          </c:extLst>
        </c:ser>
        <c:ser>
          <c:idx val="8"/>
          <c:order val="5"/>
          <c:tx>
            <c:strRef>
              <c:f>'10.Circle Pad X-2'!$AE$17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'10.Circle Pad X-2'!$AF$19:$AR$19</c:f>
              <c:numCache>
                <c:formatCode>0.000</c:formatCode>
                <c:ptCount val="13"/>
                <c:pt idx="3">
                  <c:v>1.9831077380952382</c:v>
                </c:pt>
                <c:pt idx="4">
                  <c:v>1.9840442857142859</c:v>
                </c:pt>
                <c:pt idx="5">
                  <c:v>1.9839571428571441</c:v>
                </c:pt>
                <c:pt idx="6">
                  <c:v>1.984296785714287</c:v>
                </c:pt>
                <c:pt idx="7">
                  <c:v>1.9838280952380933</c:v>
                </c:pt>
                <c:pt idx="8">
                  <c:v>1.9851061904761911</c:v>
                </c:pt>
                <c:pt idx="9">
                  <c:v>1.9851395089285711</c:v>
                </c:pt>
                <c:pt idx="10">
                  <c:v>1.9846954545454545</c:v>
                </c:pt>
                <c:pt idx="11">
                  <c:v>1.9835430803571417</c:v>
                </c:pt>
                <c:pt idx="12">
                  <c:v>1.9826149159663868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32-4065-A4AD-AACAE63CDFE7}"/>
            </c:ext>
          </c:extLst>
        </c:ser>
        <c:ser>
          <c:idx val="3"/>
          <c:order val="6"/>
          <c:tx>
            <c:strRef>
              <c:f>'10.Circle Pad X-2'!$A$25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'10.Circle Pad X-2'!$B$25:$N$25</c:f>
              <c:numCache>
                <c:formatCode>General</c:formatCode>
                <c:ptCount val="13"/>
                <c:pt idx="0">
                  <c:v>1.994</c:v>
                </c:pt>
                <c:pt idx="1">
                  <c:v>1.994</c:v>
                </c:pt>
                <c:pt idx="2">
                  <c:v>1.994</c:v>
                </c:pt>
                <c:pt idx="3">
                  <c:v>1.994</c:v>
                </c:pt>
                <c:pt idx="4">
                  <c:v>1.994</c:v>
                </c:pt>
                <c:pt idx="5">
                  <c:v>1.994</c:v>
                </c:pt>
                <c:pt idx="6">
                  <c:v>1.994</c:v>
                </c:pt>
                <c:pt idx="7">
                  <c:v>1.994</c:v>
                </c:pt>
                <c:pt idx="8">
                  <c:v>1.994</c:v>
                </c:pt>
                <c:pt idx="9">
                  <c:v>1.994</c:v>
                </c:pt>
                <c:pt idx="10">
                  <c:v>1.994</c:v>
                </c:pt>
                <c:pt idx="11">
                  <c:v>1.994</c:v>
                </c:pt>
                <c:pt idx="12">
                  <c:v>1.994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32-4065-A4AD-AACAE63CDFE7}"/>
            </c:ext>
          </c:extLst>
        </c:ser>
        <c:ser>
          <c:idx val="4"/>
          <c:order val="7"/>
          <c:tx>
            <c:strRef>
              <c:f>'10.Circle Pad X-2'!$A$26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'10.Circle Pad X-2'!$B$26:$N$26</c:f>
              <c:numCache>
                <c:formatCode>General</c:formatCode>
                <c:ptCount val="13"/>
                <c:pt idx="0">
                  <c:v>1.9760000000000002</c:v>
                </c:pt>
                <c:pt idx="1">
                  <c:v>1.9760000000000002</c:v>
                </c:pt>
                <c:pt idx="2">
                  <c:v>1.9760000000000002</c:v>
                </c:pt>
                <c:pt idx="3">
                  <c:v>1.9760000000000002</c:v>
                </c:pt>
                <c:pt idx="4">
                  <c:v>1.9760000000000002</c:v>
                </c:pt>
                <c:pt idx="5">
                  <c:v>1.9760000000000002</c:v>
                </c:pt>
                <c:pt idx="6">
                  <c:v>1.9760000000000002</c:v>
                </c:pt>
                <c:pt idx="7">
                  <c:v>1.9760000000000002</c:v>
                </c:pt>
                <c:pt idx="8">
                  <c:v>1.9760000000000002</c:v>
                </c:pt>
                <c:pt idx="9">
                  <c:v>1.9760000000000002</c:v>
                </c:pt>
                <c:pt idx="10">
                  <c:v>1.9760000000000002</c:v>
                </c:pt>
                <c:pt idx="11">
                  <c:v>1.9760000000000002</c:v>
                </c:pt>
                <c:pt idx="12">
                  <c:v>1.9760000000000002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32-4065-A4AD-AACAE63CDFE7}"/>
            </c:ext>
          </c:extLst>
        </c:ser>
        <c:ser>
          <c:idx val="2"/>
          <c:order val="8"/>
          <c:tx>
            <c:strRef>
              <c:f>'10.Circle Pad X-2'!$A$24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'10.Circle Pad X-2'!$B$24:$N$24</c:f>
              <c:numCache>
                <c:formatCode>General</c:formatCode>
                <c:ptCount val="13"/>
                <c:pt idx="0">
                  <c:v>1.9850000000000001</c:v>
                </c:pt>
                <c:pt idx="1">
                  <c:v>1.9850000000000001</c:v>
                </c:pt>
                <c:pt idx="2">
                  <c:v>1.9850000000000001</c:v>
                </c:pt>
                <c:pt idx="3">
                  <c:v>1.9850000000000001</c:v>
                </c:pt>
                <c:pt idx="4">
                  <c:v>1.9850000000000001</c:v>
                </c:pt>
                <c:pt idx="5">
                  <c:v>1.9850000000000001</c:v>
                </c:pt>
                <c:pt idx="6">
                  <c:v>1.9850000000000001</c:v>
                </c:pt>
                <c:pt idx="7">
                  <c:v>1.9850000000000001</c:v>
                </c:pt>
                <c:pt idx="8">
                  <c:v>1.9850000000000001</c:v>
                </c:pt>
                <c:pt idx="9">
                  <c:v>1.9850000000000001</c:v>
                </c:pt>
                <c:pt idx="10">
                  <c:v>1.9850000000000001</c:v>
                </c:pt>
                <c:pt idx="11">
                  <c:v>1.9850000000000001</c:v>
                </c:pt>
                <c:pt idx="12">
                  <c:v>1.9850000000000001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32-4065-A4AD-AACAE63CD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.9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'10.Circle Pad X-2'!$A$7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'10.Circle Pad X-2'!$B$8:$N$8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'10.Circle Pad X-2'!$B$10:$N$10</c:f>
              <c:numCache>
                <c:formatCode>0.000</c:formatCode>
                <c:ptCount val="13"/>
                <c:pt idx="0">
                  <c:v>1.6450731786456323E-3</c:v>
                </c:pt>
                <c:pt idx="1">
                  <c:v>1.7822573362172858E-3</c:v>
                </c:pt>
                <c:pt idx="2">
                  <c:v>1.5828793169009971E-3</c:v>
                </c:pt>
                <c:pt idx="3">
                  <c:v>1.6994715641269204E-3</c:v>
                </c:pt>
                <c:pt idx="4">
                  <c:v>1.5593488558046898E-3</c:v>
                </c:pt>
                <c:pt idx="5">
                  <c:v>1.7820896672225554E-3</c:v>
                </c:pt>
                <c:pt idx="6">
                  <c:v>1.7513398087563529E-3</c:v>
                </c:pt>
                <c:pt idx="7">
                  <c:v>1.7126776777102355E-3</c:v>
                </c:pt>
                <c:pt idx="8">
                  <c:v>1.8203871946773692E-3</c:v>
                </c:pt>
                <c:pt idx="9">
                  <c:v>1.6919978454533263E-3</c:v>
                </c:pt>
                <c:pt idx="10">
                  <c:v>1.7988347024494953E-3</c:v>
                </c:pt>
                <c:pt idx="11">
                  <c:v>1.5330343850012984E-3</c:v>
                </c:pt>
                <c:pt idx="12">
                  <c:v>1.5899388425955313E-3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42-4A1F-A737-CB6BD95034A0}"/>
            </c:ext>
          </c:extLst>
        </c:ser>
        <c:ser>
          <c:idx val="1"/>
          <c:order val="1"/>
          <c:tx>
            <c:strRef>
              <c:f>'10.Circle Pad X-2'!$A$17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'10.Circle Pad X-2'!$B$20:$N$20</c:f>
              <c:numCache>
                <c:formatCode>0.000</c:formatCode>
                <c:ptCount val="13"/>
                <c:pt idx="0">
                  <c:v>1.6010522814016502E-3</c:v>
                </c:pt>
                <c:pt idx="1">
                  <c:v>1.6117616633004369E-3</c:v>
                </c:pt>
                <c:pt idx="2">
                  <c:v>1.5625089517424949E-3</c:v>
                </c:pt>
                <c:pt idx="3">
                  <c:v>1.7028877871552381E-3</c:v>
                </c:pt>
                <c:pt idx="4">
                  <c:v>1.6122551493689447E-3</c:v>
                </c:pt>
                <c:pt idx="5">
                  <c:v>1.7488620049058016E-3</c:v>
                </c:pt>
                <c:pt idx="6">
                  <c:v>1.7721380535201407E-3</c:v>
                </c:pt>
                <c:pt idx="7">
                  <c:v>1.8891904820743362E-3</c:v>
                </c:pt>
                <c:pt idx="8">
                  <c:v>1.8946609531905068E-3</c:v>
                </c:pt>
                <c:pt idx="9">
                  <c:v>1.7676428377104618E-3</c:v>
                </c:pt>
                <c:pt idx="10">
                  <c:v>1.6167012230161172E-3</c:v>
                </c:pt>
                <c:pt idx="11">
                  <c:v>1.7027336656562158E-3</c:v>
                </c:pt>
                <c:pt idx="12">
                  <c:v>1.6463162190104527E-3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42-4A1F-A737-CB6BD95034A0}"/>
            </c:ext>
          </c:extLst>
        </c:ser>
        <c:ser>
          <c:idx val="5"/>
          <c:order val="2"/>
          <c:tx>
            <c:strRef>
              <c:f>'10.Circle Pad X-2'!$P$7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742-4A1F-A737-CB6BD95034A0}"/>
              </c:ext>
            </c:extLst>
          </c:dPt>
          <c:val>
            <c:numRef>
              <c:f>'10.Circle Pad X-2'!$Q$10:$AC$10</c:f>
              <c:numCache>
                <c:formatCode>0.000</c:formatCode>
                <c:ptCount val="13"/>
                <c:pt idx="3">
                  <c:v>1.7397296321052722E-3</c:v>
                </c:pt>
                <c:pt idx="7">
                  <c:v>1.6820340665845525E-3</c:v>
                </c:pt>
                <c:pt idx="8">
                  <c:v>1.5988812751565724E-3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42-4A1F-A737-CB6BD95034A0}"/>
            </c:ext>
          </c:extLst>
        </c:ser>
        <c:ser>
          <c:idx val="6"/>
          <c:order val="3"/>
          <c:tx>
            <c:strRef>
              <c:f>'10.Circle Pad X-2'!$P$17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'10.Circle Pad X-2'!$Q$20:$AC$20</c:f>
              <c:numCache>
                <c:formatCode>0.000</c:formatCode>
                <c:ptCount val="13"/>
                <c:pt idx="3">
                  <c:v>1.4889743055082024E-3</c:v>
                </c:pt>
                <c:pt idx="7">
                  <c:v>1.9938643510911493E-3</c:v>
                </c:pt>
                <c:pt idx="8">
                  <c:v>1.9405506456253202E-3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42-4A1F-A737-CB6BD95034A0}"/>
            </c:ext>
          </c:extLst>
        </c:ser>
        <c:ser>
          <c:idx val="7"/>
          <c:order val="4"/>
          <c:tx>
            <c:strRef>
              <c:f>'10.Circle Pad X-2'!$AE$7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'10.Circle Pad X-2'!$AF$10:$AR$10</c:f>
              <c:numCache>
                <c:formatCode>0.000</c:formatCode>
                <c:ptCount val="13"/>
                <c:pt idx="3">
                  <c:v>1.3043319064830628E-3</c:v>
                </c:pt>
                <c:pt idx="4">
                  <c:v>1.5603087557184937E-3</c:v>
                </c:pt>
                <c:pt idx="5">
                  <c:v>1.55512988096186E-3</c:v>
                </c:pt>
                <c:pt idx="6">
                  <c:v>1.7789468957896707E-3</c:v>
                </c:pt>
                <c:pt idx="7">
                  <c:v>1.766453525079558E-3</c:v>
                </c:pt>
                <c:pt idx="8">
                  <c:v>1.9338338906686482E-3</c:v>
                </c:pt>
                <c:pt idx="9">
                  <c:v>1.7099944703887436E-3</c:v>
                </c:pt>
                <c:pt idx="10">
                  <c:v>1.7969415699682944E-3</c:v>
                </c:pt>
                <c:pt idx="11">
                  <c:v>1.3690679888954164E-3</c:v>
                </c:pt>
                <c:pt idx="12">
                  <c:v>1.6313485310160798E-3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42-4A1F-A737-CB6BD95034A0}"/>
            </c:ext>
          </c:extLst>
        </c:ser>
        <c:ser>
          <c:idx val="8"/>
          <c:order val="5"/>
          <c:tx>
            <c:strRef>
              <c:f>'10.Circle Pad X-2'!$AE$17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'10.Circle Pad X-2'!$AF$20:$AR$20</c:f>
              <c:numCache>
                <c:formatCode>0.000</c:formatCode>
                <c:ptCount val="13"/>
                <c:pt idx="3">
                  <c:v>1.5414044852934011E-3</c:v>
                </c:pt>
                <c:pt idx="4">
                  <c:v>1.4642243507054448E-3</c:v>
                </c:pt>
                <c:pt idx="5">
                  <c:v>1.5918778809852043E-3</c:v>
                </c:pt>
                <c:pt idx="6">
                  <c:v>1.6228068819607849E-3</c:v>
                </c:pt>
                <c:pt idx="7">
                  <c:v>1.6206958611782727E-3</c:v>
                </c:pt>
                <c:pt idx="8">
                  <c:v>1.6436207083280066E-3</c:v>
                </c:pt>
                <c:pt idx="9">
                  <c:v>1.748934282059389E-3</c:v>
                </c:pt>
                <c:pt idx="10">
                  <c:v>1.7454395080045218E-3</c:v>
                </c:pt>
                <c:pt idx="11">
                  <c:v>1.6384218883901825E-3</c:v>
                </c:pt>
                <c:pt idx="12">
                  <c:v>1.5057252818832683E-3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42-4A1F-A737-CB6BD9503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1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'10.Circle Pad X-2'!$A$7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'10.Circle Pad X-2'!$B$8:$N$8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'10.Circle Pad X-2'!$B$13:$N$13</c:f>
              <c:numCache>
                <c:formatCode>0.00</c:formatCode>
                <c:ptCount val="13"/>
                <c:pt idx="0">
                  <c:v>1.6611006302973932</c:v>
                </c:pt>
                <c:pt idx="1">
                  <c:v>1.5561554055049145</c:v>
                </c:pt>
                <c:pt idx="2">
                  <c:v>1.5555749504562755</c:v>
                </c:pt>
                <c:pt idx="3">
                  <c:v>1.4242554290541298</c:v>
                </c:pt>
                <c:pt idx="4">
                  <c:v>1.6717033509079535</c:v>
                </c:pt>
                <c:pt idx="5">
                  <c:v>1.4707459838909105</c:v>
                </c:pt>
                <c:pt idx="6">
                  <c:v>1.6272235772423731</c:v>
                </c:pt>
                <c:pt idx="7">
                  <c:v>1.6161282312804832</c:v>
                </c:pt>
                <c:pt idx="8">
                  <c:v>1.515365873614086</c:v>
                </c:pt>
                <c:pt idx="9">
                  <c:v>1.7723056691800207</c:v>
                </c:pt>
                <c:pt idx="10">
                  <c:v>1.4619252681646242</c:v>
                </c:pt>
                <c:pt idx="11">
                  <c:v>1.5572024485003408</c:v>
                </c:pt>
                <c:pt idx="12">
                  <c:v>1.4765983989626796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F-49C7-9A55-AD4E872CAF41}"/>
            </c:ext>
          </c:extLst>
        </c:ser>
        <c:ser>
          <c:idx val="1"/>
          <c:order val="1"/>
          <c:tx>
            <c:strRef>
              <c:f>'10.Circle Pad X-2'!$A$17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'10.Circle Pad X-2'!$B$23:$N$23</c:f>
              <c:numCache>
                <c:formatCode>0.00</c:formatCode>
                <c:ptCount val="13"/>
                <c:pt idx="0">
                  <c:v>1.6159345932977676</c:v>
                </c:pt>
                <c:pt idx="1">
                  <c:v>1.5335222271878111</c:v>
                </c:pt>
                <c:pt idx="2">
                  <c:v>1.4954768123586393</c:v>
                </c:pt>
                <c:pt idx="3">
                  <c:v>1.4130408463489939</c:v>
                </c:pt>
                <c:pt idx="4">
                  <c:v>1.5545512968676134</c:v>
                </c:pt>
                <c:pt idx="5">
                  <c:v>1.4912867361348896</c:v>
                </c:pt>
                <c:pt idx="6">
                  <c:v>1.5330607913978582</c:v>
                </c:pt>
                <c:pt idx="7">
                  <c:v>1.496688549266797</c:v>
                </c:pt>
                <c:pt idx="8">
                  <c:v>1.5402280136870798</c:v>
                </c:pt>
                <c:pt idx="9">
                  <c:v>1.6554399388832377</c:v>
                </c:pt>
                <c:pt idx="10">
                  <c:v>1.7164318573450315</c:v>
                </c:pt>
                <c:pt idx="11">
                  <c:v>1.4620347459642418</c:v>
                </c:pt>
                <c:pt idx="12">
                  <c:v>1.3817374569027592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FF-49C7-9A55-AD4E872CAF41}"/>
            </c:ext>
          </c:extLst>
        </c:ser>
        <c:ser>
          <c:idx val="5"/>
          <c:order val="2"/>
          <c:tx>
            <c:strRef>
              <c:f>'10.Circle Pad X-2'!$P$7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EFF-49C7-9A55-AD4E872CAF41}"/>
              </c:ext>
            </c:extLst>
          </c:dPt>
          <c:val>
            <c:numRef>
              <c:f>'10.Circle Pad X-2'!$Q$13:$AC$13</c:f>
              <c:numCache>
                <c:formatCode>0.00</c:formatCode>
                <c:ptCount val="13"/>
                <c:pt idx="3">
                  <c:v>1.5447802637859867</c:v>
                </c:pt>
                <c:pt idx="7">
                  <c:v>1.5534542461841518</c:v>
                </c:pt>
                <c:pt idx="8">
                  <c:v>1.6929619979631541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FF-49C7-9A55-AD4E872CAF41}"/>
            </c:ext>
          </c:extLst>
        </c:ser>
        <c:ser>
          <c:idx val="6"/>
          <c:order val="3"/>
          <c:tx>
            <c:strRef>
              <c:f>'10.Circle Pad X-2'!$P$17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'10.Circle Pad X-2'!$Q$23:$AC$23</c:f>
              <c:numCache>
                <c:formatCode>0.00</c:formatCode>
                <c:ptCount val="13"/>
                <c:pt idx="3">
                  <c:v>1.7053925678181829</c:v>
                </c:pt>
                <c:pt idx="7">
                  <c:v>1.3175159335738542</c:v>
                </c:pt>
                <c:pt idx="8">
                  <c:v>1.4781641424400682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FF-49C7-9A55-AD4E872CAF41}"/>
            </c:ext>
          </c:extLst>
        </c:ser>
        <c:ser>
          <c:idx val="7"/>
          <c:order val="4"/>
          <c:tx>
            <c:strRef>
              <c:f>'10.Circle Pad X-2'!$AE$7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'10.Circle Pad X-2'!$AF$13:$AR$13</c:f>
              <c:numCache>
                <c:formatCode>0.00</c:formatCode>
                <c:ptCount val="13"/>
                <c:pt idx="3">
                  <c:v>1.6413560116344981</c:v>
                </c:pt>
                <c:pt idx="4">
                  <c:v>1.6619285661365708</c:v>
                </c:pt>
                <c:pt idx="5">
                  <c:v>1.6250284665942232</c:v>
                </c:pt>
                <c:pt idx="6">
                  <c:v>1.4555768615253535</c:v>
                </c:pt>
                <c:pt idx="7">
                  <c:v>1.5082682201704507</c:v>
                </c:pt>
                <c:pt idx="8">
                  <c:v>1.5015739753392918</c:v>
                </c:pt>
                <c:pt idx="9">
                  <c:v>1.7173080687915288</c:v>
                </c:pt>
                <c:pt idx="10">
                  <c:v>1.5471815286925001</c:v>
                </c:pt>
                <c:pt idx="11">
                  <c:v>1.7008442586186743</c:v>
                </c:pt>
                <c:pt idx="12">
                  <c:v>1.4225412155346691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FF-49C7-9A55-AD4E872CAF41}"/>
            </c:ext>
          </c:extLst>
        </c:ser>
        <c:ser>
          <c:idx val="8"/>
          <c:order val="5"/>
          <c:tx>
            <c:strRef>
              <c:f>'10.Circle Pad X-2'!$AE$17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'10.Circle Pad X-2'!$AF$23:$AR$23</c:f>
              <c:numCache>
                <c:formatCode>0.00</c:formatCode>
                <c:ptCount val="13"/>
                <c:pt idx="3">
                  <c:v>1.5370696363939973</c:v>
                </c:pt>
                <c:pt idx="4">
                  <c:v>1.8312962560257224</c:v>
                </c:pt>
                <c:pt idx="5">
                  <c:v>1.6661962478803656</c:v>
                </c:pt>
                <c:pt idx="6">
                  <c:v>1.7042047755885958</c:v>
                </c:pt>
                <c:pt idx="7">
                  <c:v>1.6100276071954223</c:v>
                </c:pt>
                <c:pt idx="8">
                  <c:v>1.8037027396781529</c:v>
                </c:pt>
                <c:pt idx="9">
                  <c:v>1.6887409973643339</c:v>
                </c:pt>
                <c:pt idx="10">
                  <c:v>1.6606045842278783</c:v>
                </c:pt>
                <c:pt idx="11">
                  <c:v>1.534623125376833</c:v>
                </c:pt>
                <c:pt idx="12">
                  <c:v>1.4643919547114879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FF-49C7-9A55-AD4E872CA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'11.Circle Pad Y-1'!$A$7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'11.Circle Pad Y-1'!$B$8:$N$8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'11.Circle Pad Y-1'!$B$9:$N$9</c:f>
              <c:numCache>
                <c:formatCode>0.000</c:formatCode>
                <c:ptCount val="13"/>
                <c:pt idx="0">
                  <c:v>0.50920497064579184</c:v>
                </c:pt>
                <c:pt idx="1">
                  <c:v>0.50988188775510268</c:v>
                </c:pt>
                <c:pt idx="2">
                  <c:v>0.50839821428571397</c:v>
                </c:pt>
                <c:pt idx="3">
                  <c:v>0.50868254870129781</c:v>
                </c:pt>
                <c:pt idx="4">
                  <c:v>0.50835043877551056</c:v>
                </c:pt>
                <c:pt idx="5">
                  <c:v>0.50818983516483551</c:v>
                </c:pt>
                <c:pt idx="6">
                  <c:v>0.5090064285714283</c:v>
                </c:pt>
                <c:pt idx="7">
                  <c:v>0.5085726190476193</c:v>
                </c:pt>
                <c:pt idx="8">
                  <c:v>0.50774107142857217</c:v>
                </c:pt>
                <c:pt idx="9">
                  <c:v>0.5093823593073592</c:v>
                </c:pt>
                <c:pt idx="10">
                  <c:v>0.50851607142857158</c:v>
                </c:pt>
                <c:pt idx="11">
                  <c:v>0.5077439285714288</c:v>
                </c:pt>
                <c:pt idx="12">
                  <c:v>0.50848977832512288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12-4FB0-8AAB-198BCB0ACAA9}"/>
            </c:ext>
          </c:extLst>
        </c:ser>
        <c:ser>
          <c:idx val="1"/>
          <c:order val="1"/>
          <c:tx>
            <c:strRef>
              <c:f>'11.Circle Pad Y-1'!$A$17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'11.Circle Pad Y-1'!$B$19:$N$19</c:f>
              <c:numCache>
                <c:formatCode>0.000</c:formatCode>
                <c:ptCount val="13"/>
                <c:pt idx="0">
                  <c:v>0.51028142857142855</c:v>
                </c:pt>
                <c:pt idx="1">
                  <c:v>0.51093869047619067</c:v>
                </c:pt>
                <c:pt idx="2">
                  <c:v>0.50955576441102801</c:v>
                </c:pt>
                <c:pt idx="3">
                  <c:v>0.51020223214285687</c:v>
                </c:pt>
                <c:pt idx="4">
                  <c:v>0.51016571428571444</c:v>
                </c:pt>
                <c:pt idx="5">
                  <c:v>0.51023609422492333</c:v>
                </c:pt>
                <c:pt idx="6">
                  <c:v>0.50955231660231715</c:v>
                </c:pt>
                <c:pt idx="7">
                  <c:v>0.51018258928571425</c:v>
                </c:pt>
                <c:pt idx="8">
                  <c:v>0.51052222222222232</c:v>
                </c:pt>
                <c:pt idx="9">
                  <c:v>0.50967391774891746</c:v>
                </c:pt>
                <c:pt idx="10">
                  <c:v>0.50965051020408114</c:v>
                </c:pt>
                <c:pt idx="11">
                  <c:v>0.51024846938775503</c:v>
                </c:pt>
                <c:pt idx="12">
                  <c:v>0.50929185267857091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12-4FB0-8AAB-198BCB0ACAA9}"/>
            </c:ext>
          </c:extLst>
        </c:ser>
        <c:ser>
          <c:idx val="5"/>
          <c:order val="2"/>
          <c:tx>
            <c:strRef>
              <c:f>'11.Circle Pad Y-1'!$P$7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B12-4FB0-8AAB-198BCB0ACAA9}"/>
              </c:ext>
            </c:extLst>
          </c:dPt>
          <c:val>
            <c:numRef>
              <c:f>'11.Circle Pad Y-1'!$Q$9:$AC$9</c:f>
              <c:numCache>
                <c:formatCode>0.000</c:formatCode>
                <c:ptCount val="13"/>
                <c:pt idx="3">
                  <c:v>0.50704821428571445</c:v>
                </c:pt>
                <c:pt idx="7">
                  <c:v>0.50952341269841284</c:v>
                </c:pt>
                <c:pt idx="8">
                  <c:v>0.5084428571428572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12-4FB0-8AAB-198BCB0ACAA9}"/>
            </c:ext>
          </c:extLst>
        </c:ser>
        <c:ser>
          <c:idx val="6"/>
          <c:order val="3"/>
          <c:tx>
            <c:strRef>
              <c:f>'11.Circle Pad Y-1'!$P$17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'11.Circle Pad Y-1'!$Q$19:$AC$19</c:f>
              <c:numCache>
                <c:formatCode>0.000</c:formatCode>
                <c:ptCount val="13"/>
                <c:pt idx="3">
                  <c:v>0.50825000000000009</c:v>
                </c:pt>
                <c:pt idx="7">
                  <c:v>0.50970876623376615</c:v>
                </c:pt>
                <c:pt idx="8">
                  <c:v>0.51015714285714275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12-4FB0-8AAB-198BCB0ACAA9}"/>
            </c:ext>
          </c:extLst>
        </c:ser>
        <c:ser>
          <c:idx val="7"/>
          <c:order val="4"/>
          <c:tx>
            <c:strRef>
              <c:f>'11.Circle Pad Y-1'!$AE$7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'11.Circle Pad Y-1'!$AF$9:$AR$9</c:f>
              <c:numCache>
                <c:formatCode>0.000</c:formatCode>
                <c:ptCount val="13"/>
                <c:pt idx="3">
                  <c:v>0.50757142857142867</c:v>
                </c:pt>
                <c:pt idx="4">
                  <c:v>0.50948988095238135</c:v>
                </c:pt>
                <c:pt idx="5">
                  <c:v>0.50891334586466153</c:v>
                </c:pt>
                <c:pt idx="6">
                  <c:v>0.50842759740259713</c:v>
                </c:pt>
                <c:pt idx="7">
                  <c:v>0.50934693877551063</c:v>
                </c:pt>
                <c:pt idx="8">
                  <c:v>0.50962098214285712</c:v>
                </c:pt>
                <c:pt idx="9">
                  <c:v>0.50904904761904779</c:v>
                </c:pt>
                <c:pt idx="10">
                  <c:v>0.50991655844155837</c:v>
                </c:pt>
                <c:pt idx="11">
                  <c:v>0.50978071428571448</c:v>
                </c:pt>
                <c:pt idx="12">
                  <c:v>0.50921370967741941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12-4FB0-8AAB-198BCB0ACAA9}"/>
            </c:ext>
          </c:extLst>
        </c:ser>
        <c:ser>
          <c:idx val="8"/>
          <c:order val="5"/>
          <c:tx>
            <c:strRef>
              <c:f>'11.Circle Pad Y-1'!$AE$17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'11.Circle Pad Y-1'!$AF$19:$AR$19</c:f>
              <c:numCache>
                <c:formatCode>0.000</c:formatCode>
                <c:ptCount val="13"/>
                <c:pt idx="3">
                  <c:v>0.50955833333333322</c:v>
                </c:pt>
                <c:pt idx="4">
                  <c:v>0.51067619047619051</c:v>
                </c:pt>
                <c:pt idx="5">
                  <c:v>0.51093865546218487</c:v>
                </c:pt>
                <c:pt idx="6">
                  <c:v>0.51067892857142894</c:v>
                </c:pt>
                <c:pt idx="7">
                  <c:v>0.51004404761904709</c:v>
                </c:pt>
                <c:pt idx="8">
                  <c:v>0.51080333333333328</c:v>
                </c:pt>
                <c:pt idx="9">
                  <c:v>0.51113214285714315</c:v>
                </c:pt>
                <c:pt idx="10">
                  <c:v>0.51055876623376673</c:v>
                </c:pt>
                <c:pt idx="11">
                  <c:v>0.50967209821428583</c:v>
                </c:pt>
                <c:pt idx="12">
                  <c:v>0.50934159663865552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12-4FB0-8AAB-198BCB0ACAA9}"/>
            </c:ext>
          </c:extLst>
        </c:ser>
        <c:ser>
          <c:idx val="3"/>
          <c:order val="6"/>
          <c:tx>
            <c:strRef>
              <c:f>'11.Circle Pad Y-1'!$A$25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'11.Circle Pad Y-1'!$B$25:$N$25</c:f>
              <c:numCache>
                <c:formatCode>General</c:formatCode>
                <c:ptCount val="13"/>
                <c:pt idx="0">
                  <c:v>0.52300000000000002</c:v>
                </c:pt>
                <c:pt idx="1">
                  <c:v>0.52300000000000002</c:v>
                </c:pt>
                <c:pt idx="2">
                  <c:v>0.52300000000000002</c:v>
                </c:pt>
                <c:pt idx="3">
                  <c:v>0.52300000000000002</c:v>
                </c:pt>
                <c:pt idx="4">
                  <c:v>0.52300000000000002</c:v>
                </c:pt>
                <c:pt idx="5">
                  <c:v>0.52300000000000002</c:v>
                </c:pt>
                <c:pt idx="6">
                  <c:v>0.52300000000000002</c:v>
                </c:pt>
                <c:pt idx="7">
                  <c:v>0.52300000000000002</c:v>
                </c:pt>
                <c:pt idx="8">
                  <c:v>0.52300000000000002</c:v>
                </c:pt>
                <c:pt idx="9">
                  <c:v>0.52300000000000002</c:v>
                </c:pt>
                <c:pt idx="10">
                  <c:v>0.52300000000000002</c:v>
                </c:pt>
                <c:pt idx="11">
                  <c:v>0.52300000000000002</c:v>
                </c:pt>
                <c:pt idx="12">
                  <c:v>0.52300000000000002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B12-4FB0-8AAB-198BCB0ACAA9}"/>
            </c:ext>
          </c:extLst>
        </c:ser>
        <c:ser>
          <c:idx val="4"/>
          <c:order val="7"/>
          <c:tx>
            <c:strRef>
              <c:f>'11.Circle Pad Y-1'!$A$26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'11.Circle Pad Y-1'!$B$26:$N$26</c:f>
              <c:numCache>
                <c:formatCode>General</c:formatCode>
                <c:ptCount val="13"/>
                <c:pt idx="0">
                  <c:v>0.499</c:v>
                </c:pt>
                <c:pt idx="1">
                  <c:v>0.499</c:v>
                </c:pt>
                <c:pt idx="2">
                  <c:v>0.499</c:v>
                </c:pt>
                <c:pt idx="3">
                  <c:v>0.499</c:v>
                </c:pt>
                <c:pt idx="4">
                  <c:v>0.499</c:v>
                </c:pt>
                <c:pt idx="5">
                  <c:v>0.499</c:v>
                </c:pt>
                <c:pt idx="6">
                  <c:v>0.499</c:v>
                </c:pt>
                <c:pt idx="7">
                  <c:v>0.499</c:v>
                </c:pt>
                <c:pt idx="8">
                  <c:v>0.499</c:v>
                </c:pt>
                <c:pt idx="9">
                  <c:v>0.499</c:v>
                </c:pt>
                <c:pt idx="10">
                  <c:v>0.499</c:v>
                </c:pt>
                <c:pt idx="11">
                  <c:v>0.499</c:v>
                </c:pt>
                <c:pt idx="12">
                  <c:v>0.499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B12-4FB0-8AAB-198BCB0ACAA9}"/>
            </c:ext>
          </c:extLst>
        </c:ser>
        <c:ser>
          <c:idx val="2"/>
          <c:order val="8"/>
          <c:tx>
            <c:strRef>
              <c:f>'11.Circle Pad Y-1'!$A$24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'11.Circle Pad Y-1'!$B$24:$N$24</c:f>
              <c:numCache>
                <c:formatCode>General</c:formatCode>
                <c:ptCount val="13"/>
                <c:pt idx="0">
                  <c:v>0.51100000000000001</c:v>
                </c:pt>
                <c:pt idx="1">
                  <c:v>0.51100000000000001</c:v>
                </c:pt>
                <c:pt idx="2">
                  <c:v>0.51100000000000001</c:v>
                </c:pt>
                <c:pt idx="3">
                  <c:v>0.51100000000000001</c:v>
                </c:pt>
                <c:pt idx="4">
                  <c:v>0.51100000000000001</c:v>
                </c:pt>
                <c:pt idx="5">
                  <c:v>0.51100000000000001</c:v>
                </c:pt>
                <c:pt idx="6">
                  <c:v>0.51100000000000001</c:v>
                </c:pt>
                <c:pt idx="7">
                  <c:v>0.51100000000000001</c:v>
                </c:pt>
                <c:pt idx="8">
                  <c:v>0.51100000000000001</c:v>
                </c:pt>
                <c:pt idx="9">
                  <c:v>0.51100000000000001</c:v>
                </c:pt>
                <c:pt idx="10">
                  <c:v>0.51100000000000001</c:v>
                </c:pt>
                <c:pt idx="11">
                  <c:v>0.51100000000000001</c:v>
                </c:pt>
                <c:pt idx="12">
                  <c:v>0.51100000000000001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B12-4FB0-8AAB-198BCB0AC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53"/>
          <c:min val="0.4900000000000000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5.000000000000001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'11.Circle Pad Y-1'!$A$7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'11.Circle Pad Y-1'!$B$8:$N$8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'11.Circle Pad Y-1'!$B$10:$N$10</c:f>
              <c:numCache>
                <c:formatCode>0.000</c:formatCode>
                <c:ptCount val="13"/>
                <c:pt idx="0">
                  <c:v>2.357637540321126E-3</c:v>
                </c:pt>
                <c:pt idx="1">
                  <c:v>2.3717641951397045E-3</c:v>
                </c:pt>
                <c:pt idx="2">
                  <c:v>2.2233854556717508E-3</c:v>
                </c:pt>
                <c:pt idx="3">
                  <c:v>2.2043076498836195E-3</c:v>
                </c:pt>
                <c:pt idx="4">
                  <c:v>2.0902814447363253E-3</c:v>
                </c:pt>
                <c:pt idx="5">
                  <c:v>2.2062109582349984E-3</c:v>
                </c:pt>
                <c:pt idx="6">
                  <c:v>2.2180818387041901E-3</c:v>
                </c:pt>
                <c:pt idx="7">
                  <c:v>2.2825836377453577E-3</c:v>
                </c:pt>
                <c:pt idx="8">
                  <c:v>2.1171288129675759E-3</c:v>
                </c:pt>
                <c:pt idx="9">
                  <c:v>2.6405871291188235E-3</c:v>
                </c:pt>
                <c:pt idx="10">
                  <c:v>2.6649904620929311E-3</c:v>
                </c:pt>
                <c:pt idx="11">
                  <c:v>2.1786384154486539E-3</c:v>
                </c:pt>
                <c:pt idx="12">
                  <c:v>2.6147323199383829E-3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3-4D5B-B7E6-492C68E02EA9}"/>
            </c:ext>
          </c:extLst>
        </c:ser>
        <c:ser>
          <c:idx val="1"/>
          <c:order val="1"/>
          <c:tx>
            <c:strRef>
              <c:f>'11.Circle Pad Y-1'!$A$17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'11.Circle Pad Y-1'!$B$20:$N$20</c:f>
              <c:numCache>
                <c:formatCode>0.000</c:formatCode>
                <c:ptCount val="13"/>
                <c:pt idx="0">
                  <c:v>2.5190813391287041E-3</c:v>
                </c:pt>
                <c:pt idx="1">
                  <c:v>2.4235633311011622E-3</c:v>
                </c:pt>
                <c:pt idx="2">
                  <c:v>2.3085227084783532E-3</c:v>
                </c:pt>
                <c:pt idx="3">
                  <c:v>2.5054522748112272E-3</c:v>
                </c:pt>
                <c:pt idx="4">
                  <c:v>2.2790572125443204E-3</c:v>
                </c:pt>
                <c:pt idx="5">
                  <c:v>2.5838273736490881E-3</c:v>
                </c:pt>
                <c:pt idx="6">
                  <c:v>2.5140348923121049E-3</c:v>
                </c:pt>
                <c:pt idx="7">
                  <c:v>2.4452899750460845E-3</c:v>
                </c:pt>
                <c:pt idx="8">
                  <c:v>2.3417168849147662E-3</c:v>
                </c:pt>
                <c:pt idx="9">
                  <c:v>2.4949225617462399E-3</c:v>
                </c:pt>
                <c:pt idx="10">
                  <c:v>2.4095647519080696E-3</c:v>
                </c:pt>
                <c:pt idx="11">
                  <c:v>2.4856609715978471E-3</c:v>
                </c:pt>
                <c:pt idx="12">
                  <c:v>2.3513292388445558E-3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3-4D5B-B7E6-492C68E02EA9}"/>
            </c:ext>
          </c:extLst>
        </c:ser>
        <c:ser>
          <c:idx val="5"/>
          <c:order val="2"/>
          <c:tx>
            <c:strRef>
              <c:f>'11.Circle Pad Y-1'!$P$7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093-4D5B-B7E6-492C68E02EA9}"/>
              </c:ext>
            </c:extLst>
          </c:dPt>
          <c:val>
            <c:numRef>
              <c:f>'11.Circle Pad Y-1'!$Q$10:$AC$10</c:f>
              <c:numCache>
                <c:formatCode>0.000</c:formatCode>
                <c:ptCount val="13"/>
                <c:pt idx="3">
                  <c:v>1.7145895790910853E-3</c:v>
                </c:pt>
                <c:pt idx="7">
                  <c:v>2.2987714240605035E-3</c:v>
                </c:pt>
                <c:pt idx="8">
                  <c:v>2.0944678003720612E-3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3-4D5B-B7E6-492C68E02EA9}"/>
            </c:ext>
          </c:extLst>
        </c:ser>
        <c:ser>
          <c:idx val="6"/>
          <c:order val="3"/>
          <c:tx>
            <c:strRef>
              <c:f>'11.Circle Pad Y-1'!$P$17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'11.Circle Pad Y-1'!$Q$20:$AC$20</c:f>
              <c:numCache>
                <c:formatCode>0.000</c:formatCode>
                <c:ptCount val="13"/>
                <c:pt idx="3">
                  <c:v>2.0423363397224547E-3</c:v>
                </c:pt>
                <c:pt idx="7">
                  <c:v>2.4256409416376205E-3</c:v>
                </c:pt>
                <c:pt idx="8">
                  <c:v>2.3002042324410054E-3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93-4D5B-B7E6-492C68E02EA9}"/>
            </c:ext>
          </c:extLst>
        </c:ser>
        <c:ser>
          <c:idx val="7"/>
          <c:order val="4"/>
          <c:tx>
            <c:strRef>
              <c:f>'11.Circle Pad Y-1'!$AE$7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'11.Circle Pad Y-1'!$AF$10:$AR$10</c:f>
              <c:numCache>
                <c:formatCode>0.000</c:formatCode>
                <c:ptCount val="13"/>
                <c:pt idx="3">
                  <c:v>2.0844489171674631E-3</c:v>
                </c:pt>
                <c:pt idx="4">
                  <c:v>2.3195848641647059E-3</c:v>
                </c:pt>
                <c:pt idx="5">
                  <c:v>2.2482616194586663E-3</c:v>
                </c:pt>
                <c:pt idx="6">
                  <c:v>2.378579368305528E-3</c:v>
                </c:pt>
                <c:pt idx="7">
                  <c:v>2.2876273050431656E-3</c:v>
                </c:pt>
                <c:pt idx="8">
                  <c:v>2.2891352996845925E-3</c:v>
                </c:pt>
                <c:pt idx="9">
                  <c:v>2.3140484206672102E-3</c:v>
                </c:pt>
                <c:pt idx="10">
                  <c:v>2.2693723048039702E-3</c:v>
                </c:pt>
                <c:pt idx="11">
                  <c:v>2.1087935509801355E-3</c:v>
                </c:pt>
                <c:pt idx="12">
                  <c:v>2.4497267825057353E-3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3-4D5B-B7E6-492C68E02EA9}"/>
            </c:ext>
          </c:extLst>
        </c:ser>
        <c:ser>
          <c:idx val="8"/>
          <c:order val="5"/>
          <c:tx>
            <c:strRef>
              <c:f>'11.Circle Pad Y-1'!$AE$17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'11.Circle Pad Y-1'!$AF$20:$AR$20</c:f>
              <c:numCache>
                <c:formatCode>0.000</c:formatCode>
                <c:ptCount val="13"/>
                <c:pt idx="3">
                  <c:v>2.0644529706109224E-3</c:v>
                </c:pt>
                <c:pt idx="4">
                  <c:v>2.1598428215385402E-3</c:v>
                </c:pt>
                <c:pt idx="5">
                  <c:v>2.3051287163493757E-3</c:v>
                </c:pt>
                <c:pt idx="6">
                  <c:v>2.3539836429540962E-3</c:v>
                </c:pt>
                <c:pt idx="7">
                  <c:v>2.3106762273842323E-3</c:v>
                </c:pt>
                <c:pt idx="8">
                  <c:v>2.4837780778835762E-3</c:v>
                </c:pt>
                <c:pt idx="9">
                  <c:v>2.2039912660441682E-3</c:v>
                </c:pt>
                <c:pt idx="10">
                  <c:v>2.6894209027374127E-3</c:v>
                </c:pt>
                <c:pt idx="11">
                  <c:v>2.4012306817032488E-3</c:v>
                </c:pt>
                <c:pt idx="12">
                  <c:v>2.3622631372454466E-3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3-4D5B-B7E6-492C68E02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.0000000000000019E-3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2.0000000000000005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'11.Circle Pad Y-1'!$A$7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'11.Circle Pad Y-1'!$B$8:$N$8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'11.Circle Pad Y-1'!$B$13:$N$13</c:f>
              <c:numCache>
                <c:formatCode>0.00</c:formatCode>
                <c:ptCount val="13"/>
                <c:pt idx="0">
                  <c:v>1.4428243628438688</c:v>
                </c:pt>
                <c:pt idx="1">
                  <c:v>1.5293661679355528</c:v>
                </c:pt>
                <c:pt idx="2">
                  <c:v>1.4089945975163789</c:v>
                </c:pt>
                <c:pt idx="3">
                  <c:v>1.4641859242907131</c:v>
                </c:pt>
                <c:pt idx="4">
                  <c:v>1.4910972553570898</c:v>
                </c:pt>
                <c:pt idx="5">
                  <c:v>1.388479364062797</c:v>
                </c:pt>
                <c:pt idx="6">
                  <c:v>1.5037660614112851</c:v>
                </c:pt>
                <c:pt idx="7">
                  <c:v>1.3979216196541713</c:v>
                </c:pt>
                <c:pt idx="8">
                  <c:v>1.3762461964260964</c:v>
                </c:pt>
                <c:pt idx="9">
                  <c:v>1.3106124761508178</c:v>
                </c:pt>
                <c:pt idx="10">
                  <c:v>1.19025709646733</c:v>
                </c:pt>
                <c:pt idx="11">
                  <c:v>1.3378277168323562</c:v>
                </c:pt>
                <c:pt idx="12">
                  <c:v>1.2097832797592716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D-44A8-AF6C-041CF12FB564}"/>
            </c:ext>
          </c:extLst>
        </c:ser>
        <c:ser>
          <c:idx val="1"/>
          <c:order val="1"/>
          <c:tx>
            <c:strRef>
              <c:f>'11.Circle Pad Y-1'!$A$17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'11.Circle Pad Y-1'!$B$23:$N$23</c:f>
              <c:numCache>
                <c:formatCode>0.00</c:formatCode>
                <c:ptCount val="13"/>
                <c:pt idx="0">
                  <c:v>1.4927966525197045</c:v>
                </c:pt>
                <c:pt idx="1">
                  <c:v>1.6420299156182627</c:v>
                </c:pt>
                <c:pt idx="2">
                  <c:v>1.5241730670817575</c:v>
                </c:pt>
                <c:pt idx="3">
                  <c:v>1.4903805666119241</c:v>
                </c:pt>
                <c:pt idx="4">
                  <c:v>1.6330896571699978</c:v>
                </c:pt>
                <c:pt idx="5">
                  <c:v>1.4495413973231526</c:v>
                </c:pt>
                <c:pt idx="6">
                  <c:v>1.3991209422730542</c:v>
                </c:pt>
                <c:pt idx="7">
                  <c:v>1.5243712606454785</c:v>
                </c:pt>
                <c:pt idx="8">
                  <c:v>1.6401388081892612</c:v>
                </c:pt>
                <c:pt idx="9">
                  <c:v>1.4260853773682658</c:v>
                </c:pt>
                <c:pt idx="10">
                  <c:v>1.4733657044143609</c:v>
                </c:pt>
                <c:pt idx="11">
                  <c:v>1.5084477886411338</c:v>
                </c:pt>
                <c:pt idx="12">
                  <c:v>1.4590119932372569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1D-44A8-AF6C-041CF12FB564}"/>
            </c:ext>
          </c:extLst>
        </c:ser>
        <c:ser>
          <c:idx val="5"/>
          <c:order val="2"/>
          <c:tx>
            <c:strRef>
              <c:f>'11.Circle Pad Y-1'!$P$7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31D-44A8-AF6C-041CF12FB564}"/>
              </c:ext>
            </c:extLst>
          </c:dPt>
          <c:val>
            <c:numRef>
              <c:f>'11.Circle Pad Y-1'!$Q$13:$AC$13</c:f>
              <c:numCache>
                <c:formatCode>0.00</c:formatCode>
                <c:ptCount val="13"/>
                <c:pt idx="3">
                  <c:v>1.5646532137797584</c:v>
                </c:pt>
                <c:pt idx="7">
                  <c:v>1.5259473804525394</c:v>
                </c:pt>
                <c:pt idx="8">
                  <c:v>1.5028252270385454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D-44A8-AF6C-041CF12FB564}"/>
            </c:ext>
          </c:extLst>
        </c:ser>
        <c:ser>
          <c:idx val="6"/>
          <c:order val="3"/>
          <c:tx>
            <c:strRef>
              <c:f>'11.Circle Pad Y-1'!$P$17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'11.Circle Pad Y-1'!$Q$23:$AC$23</c:f>
              <c:numCache>
                <c:formatCode>0.00</c:formatCode>
                <c:ptCount val="13"/>
                <c:pt idx="3">
                  <c:v>1.5097088923915325</c:v>
                </c:pt>
                <c:pt idx="7">
                  <c:v>1.4716064044412052</c:v>
                </c:pt>
                <c:pt idx="8">
                  <c:v>1.6168336561579515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D-44A8-AF6C-041CF12FB564}"/>
            </c:ext>
          </c:extLst>
        </c:ser>
        <c:ser>
          <c:idx val="7"/>
          <c:order val="4"/>
          <c:tx>
            <c:strRef>
              <c:f>'11.Circle Pad Y-1'!$AE$7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'11.Circle Pad Y-1'!$AF$13:$AR$13</c:f>
              <c:numCache>
                <c:formatCode>0.00</c:formatCode>
                <c:ptCount val="13"/>
                <c:pt idx="3">
                  <c:v>1.370694591559209</c:v>
                </c:pt>
                <c:pt idx="4">
                  <c:v>1.5074365409718558</c:v>
                </c:pt>
                <c:pt idx="5">
                  <c:v>1.4697794033193892</c:v>
                </c:pt>
                <c:pt idx="6">
                  <c:v>1.3211804110497605</c:v>
                </c:pt>
                <c:pt idx="7">
                  <c:v>1.5076667358504872</c:v>
                </c:pt>
                <c:pt idx="8">
                  <c:v>1.5465784750425955</c:v>
                </c:pt>
                <c:pt idx="9">
                  <c:v>1.4475421126740218</c:v>
                </c:pt>
                <c:pt idx="10">
                  <c:v>1.6034622464325505</c:v>
                </c:pt>
                <c:pt idx="11">
                  <c:v>1.7040887795304829</c:v>
                </c:pt>
                <c:pt idx="12">
                  <c:v>1.3897753483311834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D-44A8-AF6C-041CF12FB564}"/>
            </c:ext>
          </c:extLst>
        </c:ser>
        <c:ser>
          <c:idx val="8"/>
          <c:order val="5"/>
          <c:tx>
            <c:strRef>
              <c:f>'11.Circle Pad Y-1'!$AE$17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'11.Circle Pad Y-1'!$AF$23:$AR$23</c:f>
              <c:numCache>
                <c:formatCode>0.00</c:formatCode>
                <c:ptCount val="13"/>
                <c:pt idx="3">
                  <c:v>1.7047830561153052</c:v>
                </c:pt>
                <c:pt idx="4">
                  <c:v>1.8020123748130126</c:v>
                </c:pt>
                <c:pt idx="5">
                  <c:v>1.7263902846304786</c:v>
                </c:pt>
                <c:pt idx="6">
                  <c:v>1.6537821756445517</c:v>
                </c:pt>
                <c:pt idx="7">
                  <c:v>1.5931912756623845</c:v>
                </c:pt>
                <c:pt idx="8">
                  <c:v>1.5840563532942364</c:v>
                </c:pt>
                <c:pt idx="9">
                  <c:v>1.7949038373698409</c:v>
                </c:pt>
                <c:pt idx="10">
                  <c:v>1.4326214517038094</c:v>
                </c:pt>
                <c:pt idx="11">
                  <c:v>1.4814761857470884</c:v>
                </c:pt>
                <c:pt idx="12">
                  <c:v>1.459278107167816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D-44A8-AF6C-041CF12FB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'12.Circle Pad Y-2'!$A$7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'12.Circle Pad Y-2'!$B$8:$N$8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'12.Circle Pad Y-2'!$B$9:$N$9</c:f>
              <c:numCache>
                <c:formatCode>0.000</c:formatCode>
                <c:ptCount val="13"/>
                <c:pt idx="0">
                  <c:v>0.51202314090019541</c:v>
                </c:pt>
                <c:pt idx="1">
                  <c:v>0.51118864795918406</c:v>
                </c:pt>
                <c:pt idx="2">
                  <c:v>0.51247946428571356</c:v>
                </c:pt>
                <c:pt idx="3">
                  <c:v>0.51222491883116916</c:v>
                </c:pt>
                <c:pt idx="4">
                  <c:v>0.51250591836734705</c:v>
                </c:pt>
                <c:pt idx="5">
                  <c:v>0.51283507326007371</c:v>
                </c:pt>
                <c:pt idx="6">
                  <c:v>0.51148196428571435</c:v>
                </c:pt>
                <c:pt idx="7">
                  <c:v>0.51233824404761863</c:v>
                </c:pt>
                <c:pt idx="8">
                  <c:v>0.51333092105263123</c:v>
                </c:pt>
                <c:pt idx="9">
                  <c:v>0.5117677489177489</c:v>
                </c:pt>
                <c:pt idx="10">
                  <c:v>0.51208821428571449</c:v>
                </c:pt>
                <c:pt idx="11">
                  <c:v>0.51297551020408139</c:v>
                </c:pt>
                <c:pt idx="12">
                  <c:v>0.51283435960591084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9D-4C02-8BDA-F1F068275838}"/>
            </c:ext>
          </c:extLst>
        </c:ser>
        <c:ser>
          <c:idx val="1"/>
          <c:order val="1"/>
          <c:tx>
            <c:strRef>
              <c:f>'12.Circle Pad Y-2'!$A$17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'12.Circle Pad Y-2'!$B$19:$N$19</c:f>
              <c:numCache>
                <c:formatCode>0.000</c:formatCode>
                <c:ptCount val="13"/>
                <c:pt idx="0">
                  <c:v>0.51085039682539723</c:v>
                </c:pt>
                <c:pt idx="1">
                  <c:v>0.51003265306122447</c:v>
                </c:pt>
                <c:pt idx="2">
                  <c:v>0.51123070175438523</c:v>
                </c:pt>
                <c:pt idx="3">
                  <c:v>0.51068102678571425</c:v>
                </c:pt>
                <c:pt idx="4">
                  <c:v>0.51087194285714255</c:v>
                </c:pt>
                <c:pt idx="5">
                  <c:v>0.51073183890577634</c:v>
                </c:pt>
                <c:pt idx="6">
                  <c:v>0.51111148648648608</c:v>
                </c:pt>
                <c:pt idx="7">
                  <c:v>0.51088824404761901</c:v>
                </c:pt>
                <c:pt idx="8">
                  <c:v>0.51052711640211645</c:v>
                </c:pt>
                <c:pt idx="9">
                  <c:v>0.51146893939393889</c:v>
                </c:pt>
                <c:pt idx="10">
                  <c:v>0.51143104591836719</c:v>
                </c:pt>
                <c:pt idx="11">
                  <c:v>0.51088061224489767</c:v>
                </c:pt>
                <c:pt idx="12">
                  <c:v>0.51219475446428542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9D-4C02-8BDA-F1F068275838}"/>
            </c:ext>
          </c:extLst>
        </c:ser>
        <c:ser>
          <c:idx val="5"/>
          <c:order val="2"/>
          <c:tx>
            <c:strRef>
              <c:f>'12.Circle Pad Y-2'!$P$7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F9D-4C02-8BDA-F1F068275838}"/>
              </c:ext>
            </c:extLst>
          </c:dPt>
          <c:val>
            <c:numRef>
              <c:f>'12.Circle Pad Y-2'!$Q$9:$AC$9</c:f>
              <c:numCache>
                <c:formatCode>0.000</c:formatCode>
                <c:ptCount val="13"/>
                <c:pt idx="3">
                  <c:v>0.51335223214285708</c:v>
                </c:pt>
                <c:pt idx="7">
                  <c:v>0.51170079365079357</c:v>
                </c:pt>
                <c:pt idx="8">
                  <c:v>0.51275982142857146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9D-4C02-8BDA-F1F068275838}"/>
            </c:ext>
          </c:extLst>
        </c:ser>
        <c:ser>
          <c:idx val="6"/>
          <c:order val="3"/>
          <c:tx>
            <c:strRef>
              <c:f>'12.Circle Pad Y-2'!$P$17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'12.Circle Pad Y-2'!$Q$19:$AC$19</c:f>
              <c:numCache>
                <c:formatCode>0.000</c:formatCode>
                <c:ptCount val="13"/>
                <c:pt idx="3">
                  <c:v>0.51235416666666667</c:v>
                </c:pt>
                <c:pt idx="7">
                  <c:v>0.51140357142857151</c:v>
                </c:pt>
                <c:pt idx="8">
                  <c:v>0.51073750000000007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9D-4C02-8BDA-F1F068275838}"/>
            </c:ext>
          </c:extLst>
        </c:ser>
        <c:ser>
          <c:idx val="7"/>
          <c:order val="4"/>
          <c:tx>
            <c:strRef>
              <c:f>'12.Circle Pad Y-2'!$AE$7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'12.Circle Pad Y-2'!$AF$9:$AR$9</c:f>
              <c:numCache>
                <c:formatCode>0.000</c:formatCode>
                <c:ptCount val="13"/>
                <c:pt idx="3">
                  <c:v>0.51323690476190476</c:v>
                </c:pt>
                <c:pt idx="4">
                  <c:v>0.51176567460317435</c:v>
                </c:pt>
                <c:pt idx="5">
                  <c:v>0.51210244360902257</c:v>
                </c:pt>
                <c:pt idx="6">
                  <c:v>0.51251071428571449</c:v>
                </c:pt>
                <c:pt idx="7">
                  <c:v>0.51180561224489785</c:v>
                </c:pt>
                <c:pt idx="8">
                  <c:v>0.5116029017857141</c:v>
                </c:pt>
                <c:pt idx="9">
                  <c:v>0.51220261904761866</c:v>
                </c:pt>
                <c:pt idx="10">
                  <c:v>0.51135292207792205</c:v>
                </c:pt>
                <c:pt idx="11">
                  <c:v>0.51165821428571434</c:v>
                </c:pt>
                <c:pt idx="12">
                  <c:v>0.51243870967741978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9D-4C02-8BDA-F1F068275838}"/>
            </c:ext>
          </c:extLst>
        </c:ser>
        <c:ser>
          <c:idx val="8"/>
          <c:order val="5"/>
          <c:tx>
            <c:strRef>
              <c:f>'12.Circle Pad Y-2'!$AE$17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'12.Circle Pad Y-2'!$AF$19:$AR$19</c:f>
              <c:numCache>
                <c:formatCode>0.000</c:formatCode>
                <c:ptCount val="13"/>
                <c:pt idx="3">
                  <c:v>0.51104404761904754</c:v>
                </c:pt>
                <c:pt idx="4">
                  <c:v>0.51017500000000027</c:v>
                </c:pt>
                <c:pt idx="5">
                  <c:v>0.51003613445378182</c:v>
                </c:pt>
                <c:pt idx="6">
                  <c:v>0.51028714285714316</c:v>
                </c:pt>
                <c:pt idx="7">
                  <c:v>0.51089833333333323</c:v>
                </c:pt>
                <c:pt idx="8">
                  <c:v>0.51011571428571401</c:v>
                </c:pt>
                <c:pt idx="9">
                  <c:v>0.50992366071428574</c:v>
                </c:pt>
                <c:pt idx="10">
                  <c:v>0.51036655844155832</c:v>
                </c:pt>
                <c:pt idx="11">
                  <c:v>0.51144040178571415</c:v>
                </c:pt>
                <c:pt idx="12">
                  <c:v>0.51225777310924314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F9D-4C02-8BDA-F1F068275838}"/>
            </c:ext>
          </c:extLst>
        </c:ser>
        <c:ser>
          <c:idx val="3"/>
          <c:order val="6"/>
          <c:tx>
            <c:strRef>
              <c:f>'12.Circle Pad Y-2'!$A$25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'12.Circle Pad Y-2'!$B$25:$N$25</c:f>
              <c:numCache>
                <c:formatCode>General</c:formatCode>
                <c:ptCount val="13"/>
                <c:pt idx="0">
                  <c:v>0.52300000000000002</c:v>
                </c:pt>
                <c:pt idx="1">
                  <c:v>0.52300000000000002</c:v>
                </c:pt>
                <c:pt idx="2">
                  <c:v>0.52300000000000002</c:v>
                </c:pt>
                <c:pt idx="3">
                  <c:v>0.52300000000000002</c:v>
                </c:pt>
                <c:pt idx="4">
                  <c:v>0.52300000000000002</c:v>
                </c:pt>
                <c:pt idx="5">
                  <c:v>0.52300000000000002</c:v>
                </c:pt>
                <c:pt idx="6">
                  <c:v>0.52300000000000002</c:v>
                </c:pt>
                <c:pt idx="7">
                  <c:v>0.52300000000000002</c:v>
                </c:pt>
                <c:pt idx="8">
                  <c:v>0.52300000000000002</c:v>
                </c:pt>
                <c:pt idx="9">
                  <c:v>0.52300000000000002</c:v>
                </c:pt>
                <c:pt idx="10">
                  <c:v>0.52300000000000002</c:v>
                </c:pt>
                <c:pt idx="11">
                  <c:v>0.52300000000000002</c:v>
                </c:pt>
                <c:pt idx="12">
                  <c:v>0.52300000000000002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F9D-4C02-8BDA-F1F068275838}"/>
            </c:ext>
          </c:extLst>
        </c:ser>
        <c:ser>
          <c:idx val="4"/>
          <c:order val="7"/>
          <c:tx>
            <c:strRef>
              <c:f>'12.Circle Pad Y-2'!$A$26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'12.Circle Pad Y-2'!$B$26:$N$26</c:f>
              <c:numCache>
                <c:formatCode>General</c:formatCode>
                <c:ptCount val="13"/>
                <c:pt idx="0">
                  <c:v>0.499</c:v>
                </c:pt>
                <c:pt idx="1">
                  <c:v>0.499</c:v>
                </c:pt>
                <c:pt idx="2">
                  <c:v>0.499</c:v>
                </c:pt>
                <c:pt idx="3">
                  <c:v>0.499</c:v>
                </c:pt>
                <c:pt idx="4">
                  <c:v>0.499</c:v>
                </c:pt>
                <c:pt idx="5">
                  <c:v>0.499</c:v>
                </c:pt>
                <c:pt idx="6">
                  <c:v>0.499</c:v>
                </c:pt>
                <c:pt idx="7">
                  <c:v>0.499</c:v>
                </c:pt>
                <c:pt idx="8">
                  <c:v>0.499</c:v>
                </c:pt>
                <c:pt idx="9">
                  <c:v>0.499</c:v>
                </c:pt>
                <c:pt idx="10">
                  <c:v>0.499</c:v>
                </c:pt>
                <c:pt idx="11">
                  <c:v>0.499</c:v>
                </c:pt>
                <c:pt idx="12">
                  <c:v>0.499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F9D-4C02-8BDA-F1F068275838}"/>
            </c:ext>
          </c:extLst>
        </c:ser>
        <c:ser>
          <c:idx val="2"/>
          <c:order val="8"/>
          <c:tx>
            <c:strRef>
              <c:f>'12.Circle Pad Y-2'!$A$24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'12.Circle Pad Y-2'!$B$24:$N$24</c:f>
              <c:numCache>
                <c:formatCode>General</c:formatCode>
                <c:ptCount val="13"/>
                <c:pt idx="0">
                  <c:v>0.51100000000000001</c:v>
                </c:pt>
                <c:pt idx="1">
                  <c:v>0.51100000000000001</c:v>
                </c:pt>
                <c:pt idx="2">
                  <c:v>0.51100000000000001</c:v>
                </c:pt>
                <c:pt idx="3">
                  <c:v>0.51100000000000001</c:v>
                </c:pt>
                <c:pt idx="4">
                  <c:v>0.51100000000000001</c:v>
                </c:pt>
                <c:pt idx="5">
                  <c:v>0.51100000000000001</c:v>
                </c:pt>
                <c:pt idx="6">
                  <c:v>0.51100000000000001</c:v>
                </c:pt>
                <c:pt idx="7">
                  <c:v>0.51100000000000001</c:v>
                </c:pt>
                <c:pt idx="8">
                  <c:v>0.51100000000000001</c:v>
                </c:pt>
                <c:pt idx="9">
                  <c:v>0.51100000000000001</c:v>
                </c:pt>
                <c:pt idx="10">
                  <c:v>0.51100000000000001</c:v>
                </c:pt>
                <c:pt idx="11">
                  <c:v>0.51100000000000001</c:v>
                </c:pt>
                <c:pt idx="12">
                  <c:v>0.51100000000000001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F9D-4C02-8BDA-F1F068275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53"/>
          <c:min val="0.4900000000000000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5.000000000000001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'12.Circle Pad Y-2'!$A$7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'12.Circle Pad Y-2'!$B$8:$N$8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'12.Circle Pad Y-2'!$B$10:$N$10</c:f>
              <c:numCache>
                <c:formatCode>0.000</c:formatCode>
                <c:ptCount val="13"/>
                <c:pt idx="0">
                  <c:v>2.4334887641124497E-3</c:v>
                </c:pt>
                <c:pt idx="1">
                  <c:v>2.4807274936236644E-3</c:v>
                </c:pt>
                <c:pt idx="2">
                  <c:v>2.3275600736861208E-3</c:v>
                </c:pt>
                <c:pt idx="3">
                  <c:v>2.4373023454004436E-3</c:v>
                </c:pt>
                <c:pt idx="4">
                  <c:v>2.2826533477278495E-3</c:v>
                </c:pt>
                <c:pt idx="5">
                  <c:v>2.28196746726754E-3</c:v>
                </c:pt>
                <c:pt idx="6">
                  <c:v>2.6550818183343353E-3</c:v>
                </c:pt>
                <c:pt idx="7">
                  <c:v>2.3280724224425202E-3</c:v>
                </c:pt>
                <c:pt idx="8">
                  <c:v>2.2117008386293969E-3</c:v>
                </c:pt>
                <c:pt idx="9">
                  <c:v>2.6383780840011297E-3</c:v>
                </c:pt>
                <c:pt idx="10">
                  <c:v>2.4751943651787783E-3</c:v>
                </c:pt>
                <c:pt idx="11">
                  <c:v>2.1786601022940424E-3</c:v>
                </c:pt>
                <c:pt idx="12">
                  <c:v>2.422060389717109E-3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C-40D6-A128-40F682AB3EA8}"/>
            </c:ext>
          </c:extLst>
        </c:ser>
        <c:ser>
          <c:idx val="1"/>
          <c:order val="1"/>
          <c:tx>
            <c:strRef>
              <c:f>'12.Circle Pad Y-2'!$A$17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'12.Circle Pad Y-2'!$B$20:$N$20</c:f>
              <c:numCache>
                <c:formatCode>0.000</c:formatCode>
                <c:ptCount val="13"/>
                <c:pt idx="0">
                  <c:v>2.5926072269418067E-3</c:v>
                </c:pt>
                <c:pt idx="1">
                  <c:v>2.3613818749899517E-3</c:v>
                </c:pt>
                <c:pt idx="2">
                  <c:v>2.3595806989018492E-3</c:v>
                </c:pt>
                <c:pt idx="3">
                  <c:v>2.4614156473919389E-3</c:v>
                </c:pt>
                <c:pt idx="4">
                  <c:v>2.3373396704217905E-3</c:v>
                </c:pt>
                <c:pt idx="5">
                  <c:v>2.5576420863188667E-3</c:v>
                </c:pt>
                <c:pt idx="6">
                  <c:v>2.6523953827594909E-3</c:v>
                </c:pt>
                <c:pt idx="7">
                  <c:v>2.491038222846919E-3</c:v>
                </c:pt>
                <c:pt idx="8">
                  <c:v>2.3209538213280387E-3</c:v>
                </c:pt>
                <c:pt idx="9">
                  <c:v>2.5139779462867392E-3</c:v>
                </c:pt>
                <c:pt idx="10">
                  <c:v>2.4599494181082901E-3</c:v>
                </c:pt>
                <c:pt idx="11">
                  <c:v>2.4630253718157945E-3</c:v>
                </c:pt>
                <c:pt idx="12">
                  <c:v>2.3314812578800522E-3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9C-40D6-A128-40F682AB3EA8}"/>
            </c:ext>
          </c:extLst>
        </c:ser>
        <c:ser>
          <c:idx val="5"/>
          <c:order val="2"/>
          <c:tx>
            <c:strRef>
              <c:f>'12.Circle Pad Y-2'!$P$7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89C-40D6-A128-40F682AB3EA8}"/>
              </c:ext>
            </c:extLst>
          </c:dPt>
          <c:val>
            <c:numRef>
              <c:f>'12.Circle Pad Y-2'!$Q$10:$AC$10</c:f>
              <c:numCache>
                <c:formatCode>0.000</c:formatCode>
                <c:ptCount val="13"/>
                <c:pt idx="3">
                  <c:v>2.0856104094362326E-3</c:v>
                </c:pt>
                <c:pt idx="7">
                  <c:v>2.3542280700594698E-3</c:v>
                </c:pt>
                <c:pt idx="8">
                  <c:v>2.2463768554795015E-3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9C-40D6-A128-40F682AB3EA8}"/>
            </c:ext>
          </c:extLst>
        </c:ser>
        <c:ser>
          <c:idx val="6"/>
          <c:order val="3"/>
          <c:tx>
            <c:strRef>
              <c:f>'12.Circle Pad Y-2'!$P$17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'12.Circle Pad Y-2'!$Q$20:$AC$20</c:f>
              <c:numCache>
                <c:formatCode>0.000</c:formatCode>
                <c:ptCount val="13"/>
                <c:pt idx="3">
                  <c:v>2.3329160947170922E-3</c:v>
                </c:pt>
                <c:pt idx="7">
                  <c:v>2.4458341045937768E-3</c:v>
                </c:pt>
                <c:pt idx="8">
                  <c:v>2.2948483237087381E-3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9C-40D6-A128-40F682AB3EA8}"/>
            </c:ext>
          </c:extLst>
        </c:ser>
        <c:ser>
          <c:idx val="7"/>
          <c:order val="4"/>
          <c:tx>
            <c:strRef>
              <c:f>'12.Circle Pad Y-2'!$AE$7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'12.Circle Pad Y-2'!$AF$10:$AR$10</c:f>
              <c:numCache>
                <c:formatCode>0.000</c:formatCode>
                <c:ptCount val="13"/>
                <c:pt idx="3">
                  <c:v>2.1818401156538884E-3</c:v>
                </c:pt>
                <c:pt idx="4">
                  <c:v>2.4618828441741996E-3</c:v>
                </c:pt>
                <c:pt idx="5">
                  <c:v>2.2480654262400537E-3</c:v>
                </c:pt>
                <c:pt idx="6">
                  <c:v>2.513555849001431E-3</c:v>
                </c:pt>
                <c:pt idx="7">
                  <c:v>2.4169942087790938E-3</c:v>
                </c:pt>
                <c:pt idx="8">
                  <c:v>2.3688820779129574E-3</c:v>
                </c:pt>
                <c:pt idx="9">
                  <c:v>2.3922643426423059E-3</c:v>
                </c:pt>
                <c:pt idx="10">
                  <c:v>2.3693807999171281E-3</c:v>
                </c:pt>
                <c:pt idx="11">
                  <c:v>2.175063223357354E-3</c:v>
                </c:pt>
                <c:pt idx="12">
                  <c:v>2.5066553522926326E-3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9C-40D6-A128-40F682AB3EA8}"/>
            </c:ext>
          </c:extLst>
        </c:ser>
        <c:ser>
          <c:idx val="8"/>
          <c:order val="5"/>
          <c:tx>
            <c:strRef>
              <c:f>'12.Circle Pad Y-2'!$AE$17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'12.Circle Pad Y-2'!$AF$20:$AR$20</c:f>
              <c:numCache>
                <c:formatCode>0.000</c:formatCode>
                <c:ptCount val="13"/>
                <c:pt idx="3">
                  <c:v>2.2258067872136314E-3</c:v>
                </c:pt>
                <c:pt idx="4">
                  <c:v>2.3218519375808014E-3</c:v>
                </c:pt>
                <c:pt idx="5">
                  <c:v>2.4208821738735766E-3</c:v>
                </c:pt>
                <c:pt idx="6">
                  <c:v>2.2995197521721365E-3</c:v>
                </c:pt>
                <c:pt idx="7">
                  <c:v>2.376620830339007E-3</c:v>
                </c:pt>
                <c:pt idx="8">
                  <c:v>2.6373109025016614E-3</c:v>
                </c:pt>
                <c:pt idx="9">
                  <c:v>2.3451931878220814E-3</c:v>
                </c:pt>
                <c:pt idx="10">
                  <c:v>2.6838675675882342E-3</c:v>
                </c:pt>
                <c:pt idx="11">
                  <c:v>2.2726753138218093E-3</c:v>
                </c:pt>
                <c:pt idx="12">
                  <c:v>2.4080397091916488E-3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9C-40D6-A128-40F682AB3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.0000000000000019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'12.Circle Pad Y-2'!$A$7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'12.Circle Pad Y-2'!$B$8:$N$8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'12.Circle Pad Y-2'!$B$13:$N$13</c:f>
              <c:numCache>
                <c:formatCode>0.00</c:formatCode>
                <c:ptCount val="13"/>
                <c:pt idx="0">
                  <c:v>1.5035832863615914</c:v>
                </c:pt>
                <c:pt idx="1">
                  <c:v>1.587081756080996</c:v>
                </c:pt>
                <c:pt idx="2">
                  <c:v>1.5066615370067551</c:v>
                </c:pt>
                <c:pt idx="3">
                  <c:v>1.4736348691912129</c:v>
                </c:pt>
                <c:pt idx="4">
                  <c:v>1.5324390864544792</c:v>
                </c:pt>
                <c:pt idx="5">
                  <c:v>1.4848191141681688</c:v>
                </c:pt>
                <c:pt idx="6">
                  <c:v>1.4460365068914653</c:v>
                </c:pt>
                <c:pt idx="7">
                  <c:v>1.5265498686957377</c:v>
                </c:pt>
                <c:pt idx="8">
                  <c:v>1.4572614250067042</c:v>
                </c:pt>
                <c:pt idx="9">
                  <c:v>1.4190853527731562</c:v>
                </c:pt>
                <c:pt idx="10">
                  <c:v>1.4694853688789526</c:v>
                </c:pt>
                <c:pt idx="11">
                  <c:v>1.5337392900898499</c:v>
                </c:pt>
                <c:pt idx="12">
                  <c:v>1.3990348103688288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C-46DC-836A-F8F3249DC915}"/>
            </c:ext>
          </c:extLst>
        </c:ser>
        <c:ser>
          <c:idx val="1"/>
          <c:order val="1"/>
          <c:tx>
            <c:strRef>
              <c:f>'12.Circle Pad Y-2'!$A$17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'12.Circle Pad Y-2'!$B$23:$N$23</c:f>
              <c:numCache>
                <c:formatCode>0.00</c:formatCode>
                <c:ptCount val="13"/>
                <c:pt idx="0">
                  <c:v>1.523613848670752</c:v>
                </c:pt>
                <c:pt idx="1">
                  <c:v>1.557372426441533</c:v>
                </c:pt>
                <c:pt idx="2">
                  <c:v>1.6626256593091917</c:v>
                </c:pt>
                <c:pt idx="3">
                  <c:v>1.581884635926377</c:v>
                </c:pt>
                <c:pt idx="4">
                  <c:v>1.6930848073956044</c:v>
                </c:pt>
                <c:pt idx="5">
                  <c:v>1.5289914838008214</c:v>
                </c:pt>
                <c:pt idx="6">
                  <c:v>1.494059997086534</c:v>
                </c:pt>
                <c:pt idx="7">
                  <c:v>1.5908017707348225</c:v>
                </c:pt>
                <c:pt idx="8">
                  <c:v>1.655514253980388</c:v>
                </c:pt>
                <c:pt idx="9">
                  <c:v>1.5289262478870764</c:v>
                </c:pt>
                <c:pt idx="10">
                  <c:v>1.5676411875885101</c:v>
                </c:pt>
                <c:pt idx="11">
                  <c:v>1.6078616675852633</c:v>
                </c:pt>
                <c:pt idx="12">
                  <c:v>1.5448327108491673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C-46DC-836A-F8F3249DC915}"/>
            </c:ext>
          </c:extLst>
        </c:ser>
        <c:ser>
          <c:idx val="5"/>
          <c:order val="2"/>
          <c:tx>
            <c:strRef>
              <c:f>'12.Circle Pad Y-2'!$P$7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6DC-46DC-836A-F8F3249DC915}"/>
              </c:ext>
            </c:extLst>
          </c:dPt>
          <c:val>
            <c:numRef>
              <c:f>'12.Circle Pad Y-2'!$Q$13:$AC$13</c:f>
              <c:numCache>
                <c:formatCode>0.00</c:formatCode>
                <c:ptCount val="13"/>
                <c:pt idx="3">
                  <c:v>1.5419575029436838</c:v>
                </c:pt>
                <c:pt idx="7">
                  <c:v>1.5998458961144775</c:v>
                </c:pt>
                <c:pt idx="8">
                  <c:v>1.5195103389783837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DC-46DC-836A-F8F3249DC915}"/>
            </c:ext>
          </c:extLst>
        </c:ser>
        <c:ser>
          <c:idx val="6"/>
          <c:order val="3"/>
          <c:tx>
            <c:strRef>
              <c:f>'12.Circle Pad Y-2'!$P$17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'12.Circle Pad Y-2'!$Q$23:$AC$23</c:f>
              <c:numCache>
                <c:formatCode>0.00</c:formatCode>
                <c:ptCount val="13"/>
                <c:pt idx="3">
                  <c:v>1.5211053321407391</c:v>
                </c:pt>
                <c:pt idx="7">
                  <c:v>1.5804326970566052</c:v>
                </c:pt>
                <c:pt idx="8">
                  <c:v>1.7049057053483054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DC-46DC-836A-F8F3249DC915}"/>
            </c:ext>
          </c:extLst>
        </c:ser>
        <c:ser>
          <c:idx val="7"/>
          <c:order val="4"/>
          <c:tx>
            <c:strRef>
              <c:f>'12.Circle Pad Y-2'!$AE$7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'12.Circle Pad Y-2'!$AF$13:$AR$13</c:f>
              <c:numCache>
                <c:formatCode>0.00</c:formatCode>
                <c:ptCount val="13"/>
                <c:pt idx="3">
                  <c:v>1.4915689999538617</c:v>
                </c:pt>
                <c:pt idx="4">
                  <c:v>1.5211020870212657</c:v>
                </c:pt>
                <c:pt idx="5">
                  <c:v>1.6158421167785861</c:v>
                </c:pt>
                <c:pt idx="6">
                  <c:v>1.3910287980342866</c:v>
                </c:pt>
                <c:pt idx="7">
                  <c:v>1.5438442390472036</c:v>
                </c:pt>
                <c:pt idx="8">
                  <c:v>1.6037238719127571</c:v>
                </c:pt>
                <c:pt idx="9">
                  <c:v>1.5044854868136397</c:v>
                </c:pt>
                <c:pt idx="10">
                  <c:v>1.6385543883427751</c:v>
                </c:pt>
                <c:pt idx="11">
                  <c:v>1.7381541821389577</c:v>
                </c:pt>
                <c:pt idx="12">
                  <c:v>1.4044332438070906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DC-46DC-836A-F8F3249DC915}"/>
            </c:ext>
          </c:extLst>
        </c:ser>
        <c:ser>
          <c:idx val="8"/>
          <c:order val="5"/>
          <c:tx>
            <c:strRef>
              <c:f>'12.Circle Pad Y-2'!$AE$17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'12.Circle Pad Y-2'!$AF$23:$AR$23</c:f>
              <c:numCache>
                <c:formatCode>0.00</c:formatCode>
                <c:ptCount val="13"/>
                <c:pt idx="3">
                  <c:v>1.790504675972572</c:v>
                </c:pt>
                <c:pt idx="4">
                  <c:v>1.6043227992743003</c:v>
                </c:pt>
                <c:pt idx="5">
                  <c:v>1.5195747749704607</c:v>
                </c:pt>
                <c:pt idx="6">
                  <c:v>1.6361594410428928</c:v>
                </c:pt>
                <c:pt idx="7">
                  <c:v>1.6688026379644842</c:v>
                </c:pt>
                <c:pt idx="8">
                  <c:v>1.4049303370806006</c:v>
                </c:pt>
                <c:pt idx="9">
                  <c:v>1.5526312531534991</c:v>
                </c:pt>
                <c:pt idx="10">
                  <c:v>1.4117137744085844</c:v>
                </c:pt>
                <c:pt idx="11">
                  <c:v>1.6954464992547851</c:v>
                </c:pt>
                <c:pt idx="12">
                  <c:v>1.486994704967292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DC-46DC-836A-F8F3249DC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'32.DCF'!$A$7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'32.DCF'!$B$8:$N$8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'32.DCF'!$B$9:$N$9</c:f>
              <c:numCache>
                <c:formatCode>0.000</c:formatCode>
                <c:ptCount val="13"/>
                <c:pt idx="0">
                  <c:v>0.262657808219178</c:v>
                </c:pt>
                <c:pt idx="1">
                  <c:v>0.25985285714285705</c:v>
                </c:pt>
                <c:pt idx="2">
                  <c:v>0.26331250000000023</c:v>
                </c:pt>
                <c:pt idx="3">
                  <c:v>0.25878636363636376</c:v>
                </c:pt>
                <c:pt idx="4">
                  <c:v>0.25914685714285707</c:v>
                </c:pt>
                <c:pt idx="5">
                  <c:v>0.25223384615384609</c:v>
                </c:pt>
                <c:pt idx="6">
                  <c:v>0.25346599999999997</c:v>
                </c:pt>
                <c:pt idx="7">
                  <c:v>0.25282249999999989</c:v>
                </c:pt>
                <c:pt idx="8">
                  <c:v>0.25221315789473692</c:v>
                </c:pt>
                <c:pt idx="9">
                  <c:v>0.25724727272727266</c:v>
                </c:pt>
                <c:pt idx="10">
                  <c:v>0.26018499999999989</c:v>
                </c:pt>
                <c:pt idx="11">
                  <c:v>0.25581142857142863</c:v>
                </c:pt>
                <c:pt idx="12">
                  <c:v>0.25479586206896554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8-4D0E-A456-4FDF1C3952A6}"/>
            </c:ext>
          </c:extLst>
        </c:ser>
        <c:ser>
          <c:idx val="1"/>
          <c:order val="1"/>
          <c:tx>
            <c:strRef>
              <c:f>'32.DCF'!$A$17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'32.DCF'!$B$19:$N$19</c:f>
              <c:numCache>
                <c:formatCode>0.000</c:formatCode>
                <c:ptCount val="13"/>
                <c:pt idx="0">
                  <c:v>0.26310977777777766</c:v>
                </c:pt>
                <c:pt idx="1">
                  <c:v>0.2644933333333333</c:v>
                </c:pt>
                <c:pt idx="2">
                  <c:v>0.2613940350877193</c:v>
                </c:pt>
                <c:pt idx="3">
                  <c:v>0.26146062499999995</c:v>
                </c:pt>
                <c:pt idx="4">
                  <c:v>0.25772080000000008</c:v>
                </c:pt>
                <c:pt idx="5">
                  <c:v>0.2562093617021276</c:v>
                </c:pt>
                <c:pt idx="6">
                  <c:v>0.25645027027027012</c:v>
                </c:pt>
                <c:pt idx="7">
                  <c:v>0.25784750000000001</c:v>
                </c:pt>
                <c:pt idx="8">
                  <c:v>0.25541925925925918</c:v>
                </c:pt>
                <c:pt idx="9">
                  <c:v>0.26001030303030304</c:v>
                </c:pt>
                <c:pt idx="10">
                  <c:v>0.26053499999999974</c:v>
                </c:pt>
                <c:pt idx="11">
                  <c:v>0.25243142857142853</c:v>
                </c:pt>
                <c:pt idx="12">
                  <c:v>0.26226500000000008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08-4D0E-A456-4FDF1C3952A6}"/>
            </c:ext>
          </c:extLst>
        </c:ser>
        <c:ser>
          <c:idx val="5"/>
          <c:order val="2"/>
          <c:tx>
            <c:strRef>
              <c:f>'32.DCF'!$P$7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B08-4D0E-A456-4FDF1C3952A6}"/>
              </c:ext>
            </c:extLst>
          </c:dPt>
          <c:val>
            <c:numRef>
              <c:f>'32.DCF'!$Q$9:$AC$9</c:f>
              <c:numCache>
                <c:formatCode>0.000</c:formatCode>
                <c:ptCount val="13"/>
                <c:pt idx="3">
                  <c:v>0.24661499999999995</c:v>
                </c:pt>
                <c:pt idx="7">
                  <c:v>0.23966444444444435</c:v>
                </c:pt>
                <c:pt idx="8">
                  <c:v>0.23876500000000003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08-4D0E-A456-4FDF1C3952A6}"/>
            </c:ext>
          </c:extLst>
        </c:ser>
        <c:ser>
          <c:idx val="6"/>
          <c:order val="3"/>
          <c:tx>
            <c:strRef>
              <c:f>'32.DCF'!$P$17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'32.DCF'!$Q$19:$AC$19</c:f>
              <c:numCache>
                <c:formatCode>0.000</c:formatCode>
                <c:ptCount val="13"/>
                <c:pt idx="3">
                  <c:v>0.23355666666666666</c:v>
                </c:pt>
                <c:pt idx="7">
                  <c:v>0.23849090909090903</c:v>
                </c:pt>
                <c:pt idx="8">
                  <c:v>0.25366500000000003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08-4D0E-A456-4FDF1C3952A6}"/>
            </c:ext>
          </c:extLst>
        </c:ser>
        <c:ser>
          <c:idx val="7"/>
          <c:order val="4"/>
          <c:tx>
            <c:strRef>
              <c:f>'32.DCF'!$AE$7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'32.DCF'!$AF$9:$AR$9</c:f>
              <c:numCache>
                <c:formatCode>0.000</c:formatCode>
                <c:ptCount val="13"/>
                <c:pt idx="3">
                  <c:v>0.26258333333333339</c:v>
                </c:pt>
                <c:pt idx="4">
                  <c:v>0.26012888888888885</c:v>
                </c:pt>
                <c:pt idx="5">
                  <c:v>0.25763789473684207</c:v>
                </c:pt>
                <c:pt idx="6">
                  <c:v>0.25670727272727267</c:v>
                </c:pt>
                <c:pt idx="7">
                  <c:v>0.26017428571428575</c:v>
                </c:pt>
                <c:pt idx="8">
                  <c:v>0.26471250000000013</c:v>
                </c:pt>
                <c:pt idx="9">
                  <c:v>0.26591866666666675</c:v>
                </c:pt>
                <c:pt idx="10">
                  <c:v>0.26708363636363636</c:v>
                </c:pt>
                <c:pt idx="11">
                  <c:v>0.24680600000000003</c:v>
                </c:pt>
                <c:pt idx="12">
                  <c:v>0.25400129032258062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08-4D0E-A456-4FDF1C3952A6}"/>
            </c:ext>
          </c:extLst>
        </c:ser>
        <c:ser>
          <c:idx val="8"/>
          <c:order val="5"/>
          <c:tx>
            <c:strRef>
              <c:f>'32.DCF'!$AE$17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'32.DCF'!$AF$19:$AR$19</c:f>
              <c:numCache>
                <c:formatCode>0.000</c:formatCode>
                <c:ptCount val="13"/>
                <c:pt idx="3">
                  <c:v>0.25790666666666662</c:v>
                </c:pt>
                <c:pt idx="4">
                  <c:v>0.25923599999999997</c:v>
                </c:pt>
                <c:pt idx="5">
                  <c:v>0.25401058823529415</c:v>
                </c:pt>
                <c:pt idx="6">
                  <c:v>0.25473799999999985</c:v>
                </c:pt>
                <c:pt idx="7">
                  <c:v>0.27029600000000004</c:v>
                </c:pt>
                <c:pt idx="8">
                  <c:v>0.25701333333333337</c:v>
                </c:pt>
                <c:pt idx="9">
                  <c:v>0.25040000000000001</c:v>
                </c:pt>
                <c:pt idx="10">
                  <c:v>0.24495454545454545</c:v>
                </c:pt>
                <c:pt idx="11">
                  <c:v>0.2483274999999999</c:v>
                </c:pt>
                <c:pt idx="12">
                  <c:v>0.25504117647058822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08-4D0E-A456-4FDF1C3952A6}"/>
            </c:ext>
          </c:extLst>
        </c:ser>
        <c:ser>
          <c:idx val="3"/>
          <c:order val="6"/>
          <c:tx>
            <c:strRef>
              <c:f>'32.DCF'!$A$25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'32.DCF'!$B$25:$N$25</c:f>
              <c:numCache>
                <c:formatCode>General</c:formatCode>
                <c:ptCount val="13"/>
                <c:pt idx="0">
                  <c:v>0.35</c:v>
                </c:pt>
                <c:pt idx="1">
                  <c:v>0.35</c:v>
                </c:pt>
                <c:pt idx="2">
                  <c:v>0.35</c:v>
                </c:pt>
                <c:pt idx="3">
                  <c:v>0.35</c:v>
                </c:pt>
                <c:pt idx="4">
                  <c:v>0.35</c:v>
                </c:pt>
                <c:pt idx="5">
                  <c:v>0.35</c:v>
                </c:pt>
                <c:pt idx="6">
                  <c:v>0.35</c:v>
                </c:pt>
                <c:pt idx="7">
                  <c:v>0.35</c:v>
                </c:pt>
                <c:pt idx="8">
                  <c:v>0.35</c:v>
                </c:pt>
                <c:pt idx="9">
                  <c:v>0.35</c:v>
                </c:pt>
                <c:pt idx="10">
                  <c:v>0.35</c:v>
                </c:pt>
                <c:pt idx="11">
                  <c:v>0.35</c:v>
                </c:pt>
                <c:pt idx="12">
                  <c:v>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08-4D0E-A456-4FDF1C3952A6}"/>
            </c:ext>
          </c:extLst>
        </c:ser>
        <c:ser>
          <c:idx val="4"/>
          <c:order val="7"/>
          <c:tx>
            <c:strRef>
              <c:f>'32.DCF'!$A$26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'32.DCF'!$B$26:$N$26</c:f>
              <c:numCache>
                <c:formatCode>General</c:formatCode>
                <c:ptCount val="13"/>
                <c:pt idx="0">
                  <c:v>0.15</c:v>
                </c:pt>
                <c:pt idx="1">
                  <c:v>0.15</c:v>
                </c:pt>
                <c:pt idx="2">
                  <c:v>0.15</c:v>
                </c:pt>
                <c:pt idx="3">
                  <c:v>0.15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08-4D0E-A456-4FDF1C3952A6}"/>
            </c:ext>
          </c:extLst>
        </c:ser>
        <c:ser>
          <c:idx val="2"/>
          <c:order val="8"/>
          <c:tx>
            <c:strRef>
              <c:f>'32.DCF'!$A$24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'32.DCF'!$B$24:$N$24</c:f>
              <c:numCache>
                <c:formatCode>General</c:formatCode>
                <c:ptCount val="13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B08-4D0E-A456-4FDF1C395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'32.DCF'!$A$7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'32.DCF'!$B$8:$N$8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'32.DCF'!$B$10:$N$10</c:f>
              <c:numCache>
                <c:formatCode>0.000</c:formatCode>
                <c:ptCount val="13"/>
                <c:pt idx="0">
                  <c:v>1.6033919252992093E-2</c:v>
                </c:pt>
                <c:pt idx="1">
                  <c:v>1.611792622314796E-2</c:v>
                </c:pt>
                <c:pt idx="2">
                  <c:v>1.6382115680146633E-2</c:v>
                </c:pt>
                <c:pt idx="3">
                  <c:v>1.5547922542651124E-2</c:v>
                </c:pt>
                <c:pt idx="4">
                  <c:v>1.696608784067221E-2</c:v>
                </c:pt>
                <c:pt idx="5">
                  <c:v>1.5973776289446451E-2</c:v>
                </c:pt>
                <c:pt idx="6">
                  <c:v>1.6975110835537655E-2</c:v>
                </c:pt>
                <c:pt idx="7">
                  <c:v>1.9619624297193491E-2</c:v>
                </c:pt>
                <c:pt idx="8">
                  <c:v>1.7111213734787575E-2</c:v>
                </c:pt>
                <c:pt idx="9">
                  <c:v>2.058575923715927E-2</c:v>
                </c:pt>
                <c:pt idx="10">
                  <c:v>1.9012629375169961E-2</c:v>
                </c:pt>
                <c:pt idx="11">
                  <c:v>1.7818485295317939E-2</c:v>
                </c:pt>
                <c:pt idx="12">
                  <c:v>1.6271515140909364E-2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DF-4676-AE2C-07706776361E}"/>
            </c:ext>
          </c:extLst>
        </c:ser>
        <c:ser>
          <c:idx val="1"/>
          <c:order val="1"/>
          <c:tx>
            <c:strRef>
              <c:f>'32.DCF'!$A$17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'32.DCF'!$B$20:$N$20</c:f>
              <c:numCache>
                <c:formatCode>0.000</c:formatCode>
                <c:ptCount val="13"/>
                <c:pt idx="0">
                  <c:v>1.6069844553331991E-2</c:v>
                </c:pt>
                <c:pt idx="1">
                  <c:v>1.7277192791353611E-2</c:v>
                </c:pt>
                <c:pt idx="2">
                  <c:v>1.601651215082853E-2</c:v>
                </c:pt>
                <c:pt idx="3">
                  <c:v>1.7798134652013256E-2</c:v>
                </c:pt>
                <c:pt idx="4">
                  <c:v>1.5095017849309344E-2</c:v>
                </c:pt>
                <c:pt idx="5">
                  <c:v>1.7866891431356904E-2</c:v>
                </c:pt>
                <c:pt idx="6">
                  <c:v>1.5061800675897621E-2</c:v>
                </c:pt>
                <c:pt idx="7">
                  <c:v>1.7277857605773297E-2</c:v>
                </c:pt>
                <c:pt idx="8">
                  <c:v>1.8159227317279803E-2</c:v>
                </c:pt>
                <c:pt idx="9">
                  <c:v>1.8420612871621538E-2</c:v>
                </c:pt>
                <c:pt idx="10">
                  <c:v>1.7117641726399738E-2</c:v>
                </c:pt>
                <c:pt idx="11">
                  <c:v>2.0292026417646263E-2</c:v>
                </c:pt>
                <c:pt idx="12">
                  <c:v>1.5813799403442779E-2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DF-4676-AE2C-07706776361E}"/>
            </c:ext>
          </c:extLst>
        </c:ser>
        <c:ser>
          <c:idx val="5"/>
          <c:order val="2"/>
          <c:tx>
            <c:strRef>
              <c:f>'32.DCF'!$P$7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3DF-4676-AE2C-07706776361E}"/>
              </c:ext>
            </c:extLst>
          </c:dPt>
          <c:val>
            <c:numRef>
              <c:f>'32.DCF'!$Q$10:$AC$10</c:f>
              <c:numCache>
                <c:formatCode>0.000</c:formatCode>
                <c:ptCount val="13"/>
                <c:pt idx="3">
                  <c:v>1.9789061339991563E-2</c:v>
                </c:pt>
                <c:pt idx="7">
                  <c:v>1.4779748976149075E-2</c:v>
                </c:pt>
                <c:pt idx="8">
                  <c:v>2.0621916675431042E-2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DF-4676-AE2C-07706776361E}"/>
            </c:ext>
          </c:extLst>
        </c:ser>
        <c:ser>
          <c:idx val="6"/>
          <c:order val="3"/>
          <c:tx>
            <c:strRef>
              <c:f>'32.DCF'!$P$17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'32.DCF'!$Q$20:$AC$20</c:f>
              <c:numCache>
                <c:formatCode>0.000</c:formatCode>
                <c:ptCount val="13"/>
                <c:pt idx="3">
                  <c:v>1.8573389999996071E-2</c:v>
                </c:pt>
                <c:pt idx="7">
                  <c:v>2.2498611255308811E-2</c:v>
                </c:pt>
                <c:pt idx="8">
                  <c:v>1.544584001225607E-2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DF-4676-AE2C-07706776361E}"/>
            </c:ext>
          </c:extLst>
        </c:ser>
        <c:ser>
          <c:idx val="7"/>
          <c:order val="4"/>
          <c:tx>
            <c:strRef>
              <c:f>'32.DCF'!$AE$7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'32.DCF'!$AF$10:$AR$10</c:f>
              <c:numCache>
                <c:formatCode>0.000</c:formatCode>
                <c:ptCount val="13"/>
                <c:pt idx="3">
                  <c:v>1.2922316524826966E-2</c:v>
                </c:pt>
                <c:pt idx="4">
                  <c:v>1.5639464949930352E-2</c:v>
                </c:pt>
                <c:pt idx="5">
                  <c:v>1.8579977663840234E-2</c:v>
                </c:pt>
                <c:pt idx="6">
                  <c:v>1.974303303789348E-2</c:v>
                </c:pt>
                <c:pt idx="7">
                  <c:v>1.7317584978350811E-2</c:v>
                </c:pt>
                <c:pt idx="8">
                  <c:v>1.7945454450724787E-2</c:v>
                </c:pt>
                <c:pt idx="9">
                  <c:v>1.8526611199097435E-2</c:v>
                </c:pt>
                <c:pt idx="10">
                  <c:v>1.6718261955965482E-2</c:v>
                </c:pt>
                <c:pt idx="11">
                  <c:v>1.9270527459605991E-2</c:v>
                </c:pt>
                <c:pt idx="12">
                  <c:v>1.439124006234517E-2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DF-4676-AE2C-07706776361E}"/>
            </c:ext>
          </c:extLst>
        </c:ser>
        <c:ser>
          <c:idx val="8"/>
          <c:order val="5"/>
          <c:tx>
            <c:strRef>
              <c:f>'32.DCF'!$AE$17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'32.DCF'!$AF$20:$AR$20</c:f>
              <c:numCache>
                <c:formatCode>0.000</c:formatCode>
                <c:ptCount val="13"/>
                <c:pt idx="3">
                  <c:v>1.2361869441631958E-2</c:v>
                </c:pt>
                <c:pt idx="4">
                  <c:v>1.6020853302509838E-2</c:v>
                </c:pt>
                <c:pt idx="5">
                  <c:v>1.8237925056435164E-2</c:v>
                </c:pt>
                <c:pt idx="6">
                  <c:v>1.8265333396399654E-2</c:v>
                </c:pt>
                <c:pt idx="7">
                  <c:v>1.4614805895096632E-2</c:v>
                </c:pt>
                <c:pt idx="8">
                  <c:v>2.003673877907533E-2</c:v>
                </c:pt>
                <c:pt idx="9">
                  <c:v>1.7207799232626452E-2</c:v>
                </c:pt>
                <c:pt idx="10">
                  <c:v>1.644816569961997E-2</c:v>
                </c:pt>
                <c:pt idx="11">
                  <c:v>1.958329160602431E-2</c:v>
                </c:pt>
                <c:pt idx="12">
                  <c:v>1.6270088638779E-2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DF-4676-AE2C-077067763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'32.DCF'!$A$7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'32.DCF'!$B$8:$N$8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'32.DCF'!$B$13:$N$13</c:f>
              <c:numCache>
                <c:formatCode>0.00</c:formatCode>
                <c:ptCount val="13"/>
                <c:pt idx="0">
                  <c:v>1.8157796273988143</c:v>
                </c:pt>
                <c:pt idx="1">
                  <c:v>1.8643246781892036</c:v>
                </c:pt>
                <c:pt idx="2">
                  <c:v>1.7638645641082795</c:v>
                </c:pt>
                <c:pt idx="3">
                  <c:v>1.9555374919793647</c:v>
                </c:pt>
                <c:pt idx="4">
                  <c:v>1.784994940305642</c:v>
                </c:pt>
                <c:pt idx="5">
                  <c:v>2.0401386220895472</c:v>
                </c:pt>
                <c:pt idx="6">
                  <c:v>1.8955988159225958</c:v>
                </c:pt>
                <c:pt idx="7">
                  <c:v>1.651025499231076</c:v>
                </c:pt>
                <c:pt idx="8">
                  <c:v>1.9049270577936792</c:v>
                </c:pt>
                <c:pt idx="9">
                  <c:v>1.5018914484225865</c:v>
                </c:pt>
                <c:pt idx="10">
                  <c:v>1.5746550749278325</c:v>
                </c:pt>
                <c:pt idx="11">
                  <c:v>1.7620010879622998</c:v>
                </c:pt>
                <c:pt idx="12">
                  <c:v>1.9503231486963171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D-466A-B34B-0F9B518D934D}"/>
            </c:ext>
          </c:extLst>
        </c:ser>
        <c:ser>
          <c:idx val="1"/>
          <c:order val="1"/>
          <c:tx>
            <c:strRef>
              <c:f>'32.DCF'!$A$17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'32.DCF'!$B$23:$N$23</c:f>
              <c:numCache>
                <c:formatCode>0.00</c:formatCode>
                <c:ptCount val="13"/>
                <c:pt idx="0">
                  <c:v>1.8023452131901325</c:v>
                </c:pt>
                <c:pt idx="1">
                  <c:v>1.6497021574295445</c:v>
                </c:pt>
                <c:pt idx="2">
                  <c:v>1.844054520690326</c:v>
                </c:pt>
                <c:pt idx="3">
                  <c:v>1.6582145026451747</c:v>
                </c:pt>
                <c:pt idx="4">
                  <c:v>2.0377407725119503</c:v>
                </c:pt>
                <c:pt idx="5">
                  <c:v>1.7498033286541594</c:v>
                </c:pt>
                <c:pt idx="6">
                  <c:v>2.0703529354988555</c:v>
                </c:pt>
                <c:pt idx="7">
                  <c:v>1.7778535221714014</c:v>
                </c:pt>
                <c:pt idx="8">
                  <c:v>1.7361373933706319</c:v>
                </c:pt>
                <c:pt idx="9">
                  <c:v>1.628423867632429</c:v>
                </c:pt>
                <c:pt idx="10">
                  <c:v>1.7421597637876824</c:v>
                </c:pt>
                <c:pt idx="11">
                  <c:v>1.6027407255184118</c:v>
                </c:pt>
                <c:pt idx="12">
                  <c:v>1.8493341956540259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7D-466A-B34B-0F9B518D934D}"/>
            </c:ext>
          </c:extLst>
        </c:ser>
        <c:ser>
          <c:idx val="5"/>
          <c:order val="2"/>
          <c:tx>
            <c:strRef>
              <c:f>'32.DCF'!$P$7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B7D-466A-B34B-0F9B518D934D}"/>
              </c:ext>
            </c:extLst>
          </c:dPt>
          <c:val>
            <c:numRef>
              <c:f>'32.DCF'!$Q$13:$AC$13</c:f>
              <c:numCache>
                <c:formatCode>0.00</c:formatCode>
                <c:ptCount val="13"/>
                <c:pt idx="3">
                  <c:v>1.6274142288354598</c:v>
                </c:pt>
                <c:pt idx="7">
                  <c:v>2.0222365208218576</c:v>
                </c:pt>
                <c:pt idx="8">
                  <c:v>1.4348003533825202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7D-466A-B34B-0F9B518D934D}"/>
            </c:ext>
          </c:extLst>
        </c:ser>
        <c:ser>
          <c:idx val="6"/>
          <c:order val="3"/>
          <c:tx>
            <c:strRef>
              <c:f>'32.DCF'!$P$17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'32.DCF'!$Q$23:$AC$23</c:f>
              <c:numCache>
                <c:formatCode>0.00</c:formatCode>
                <c:ptCount val="13"/>
                <c:pt idx="3">
                  <c:v>1.4995766643691923</c:v>
                </c:pt>
                <c:pt idx="7">
                  <c:v>1.3110573520403186</c:v>
                </c:pt>
                <c:pt idx="8">
                  <c:v>2.0789848037521086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7D-466A-B34B-0F9B518D934D}"/>
            </c:ext>
          </c:extLst>
        </c:ser>
        <c:ser>
          <c:idx val="7"/>
          <c:order val="4"/>
          <c:tx>
            <c:strRef>
              <c:f>'32.DCF'!$AE$7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'32.DCF'!$AF$13:$AR$13</c:f>
              <c:numCache>
                <c:formatCode>0.00</c:formatCode>
                <c:ptCount val="13"/>
                <c:pt idx="3">
                  <c:v>2.2549276542565604</c:v>
                </c:pt>
                <c:pt idx="4">
                  <c:v>1.9154771044242436</c:v>
                </c:pt>
                <c:pt idx="5">
                  <c:v>1.6570185916299587</c:v>
                </c:pt>
                <c:pt idx="6">
                  <c:v>1.5751164321048912</c:v>
                </c:pt>
                <c:pt idx="7">
                  <c:v>1.7289884703517231</c:v>
                </c:pt>
                <c:pt idx="8">
                  <c:v>1.5841987587847579</c:v>
                </c:pt>
                <c:pt idx="9">
                  <c:v>1.5128028979458736</c:v>
                </c:pt>
                <c:pt idx="10">
                  <c:v>1.6532094036800091</c:v>
                </c:pt>
                <c:pt idx="11">
                  <c:v>1.6745087405784194</c:v>
                </c:pt>
                <c:pt idx="12">
                  <c:v>2.2235450005590782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7D-466A-B34B-0F9B518D934D}"/>
            </c:ext>
          </c:extLst>
        </c:ser>
        <c:ser>
          <c:idx val="8"/>
          <c:order val="5"/>
          <c:tx>
            <c:strRef>
              <c:f>'32.DCF'!$AE$17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'32.DCF'!$AF$23:$AR$23</c:f>
              <c:numCache>
                <c:formatCode>0.00</c:formatCode>
                <c:ptCount val="13"/>
                <c:pt idx="3">
                  <c:v>2.4832633868785794</c:v>
                </c:pt>
                <c:pt idx="4">
                  <c:v>1.8884553834549469</c:v>
                </c:pt>
                <c:pt idx="5">
                  <c:v>1.7543920423636938</c:v>
                </c:pt>
                <c:pt idx="6">
                  <c:v>1.7384845549142394</c:v>
                </c:pt>
                <c:pt idx="7">
                  <c:v>1.8178825083755459</c:v>
                </c:pt>
                <c:pt idx="8">
                  <c:v>1.5469361505039265</c:v>
                </c:pt>
                <c:pt idx="9">
                  <c:v>1.9293577029334406</c:v>
                </c:pt>
                <c:pt idx="10">
                  <c:v>1.9243188407474794</c:v>
                </c:pt>
                <c:pt idx="11">
                  <c:v>1.6736631406362061</c:v>
                </c:pt>
                <c:pt idx="12">
                  <c:v>1.945468268748535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7D-466A-B34B-0F9B518D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'33.Cs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'33.Cs PZT-L'!$B$8:$N$8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'33.Cs PZT-L'!$B$9:$N$9</c:f>
              <c:numCache>
                <c:formatCode>0.000</c:formatCode>
                <c:ptCount val="13"/>
                <c:pt idx="0">
                  <c:v>0.66292739726027383</c:v>
                </c:pt>
                <c:pt idx="1">
                  <c:v>0.66501464285714285</c:v>
                </c:pt>
                <c:pt idx="2">
                  <c:v>0.67466017857142768</c:v>
                </c:pt>
                <c:pt idx="3">
                  <c:v>0.67200068181818229</c:v>
                </c:pt>
                <c:pt idx="4">
                  <c:v>0.66649085714285683</c:v>
                </c:pt>
                <c:pt idx="5">
                  <c:v>0.66872666666666769</c:v>
                </c:pt>
                <c:pt idx="6">
                  <c:v>0.66182500000000033</c:v>
                </c:pt>
                <c:pt idx="7">
                  <c:v>0.66491374999999964</c:v>
                </c:pt>
                <c:pt idx="8">
                  <c:v>0.65659184210526356</c:v>
                </c:pt>
                <c:pt idx="9">
                  <c:v>0.65977818181818126</c:v>
                </c:pt>
                <c:pt idx="10">
                  <c:v>0.65734249999999972</c:v>
                </c:pt>
                <c:pt idx="11">
                  <c:v>0.66498714285714267</c:v>
                </c:pt>
                <c:pt idx="12">
                  <c:v>0.66261413793103452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0-4EBB-B710-4742DB337E42}"/>
            </c:ext>
          </c:extLst>
        </c:ser>
        <c:ser>
          <c:idx val="1"/>
          <c:order val="1"/>
          <c:tx>
            <c:strRef>
              <c:f>'33.Cs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'33.Cs PZT-L'!$B$19:$N$19</c:f>
              <c:numCache>
                <c:formatCode>0.000</c:formatCode>
                <c:ptCount val="13"/>
                <c:pt idx="0">
                  <c:v>0.64677555555555621</c:v>
                </c:pt>
                <c:pt idx="1">
                  <c:v>0.65277190476190505</c:v>
                </c:pt>
                <c:pt idx="2">
                  <c:v>0.65683631578947443</c:v>
                </c:pt>
                <c:pt idx="3">
                  <c:v>0.66120718749999985</c:v>
                </c:pt>
                <c:pt idx="4">
                  <c:v>0.64210199999999995</c:v>
                </c:pt>
                <c:pt idx="5">
                  <c:v>0.64879106382978746</c:v>
                </c:pt>
                <c:pt idx="6">
                  <c:v>0.65256270270270278</c:v>
                </c:pt>
                <c:pt idx="7">
                  <c:v>0.65968333333333284</c:v>
                </c:pt>
                <c:pt idx="8">
                  <c:v>0.65129222222222238</c:v>
                </c:pt>
                <c:pt idx="9">
                  <c:v>0.65274848484848491</c:v>
                </c:pt>
                <c:pt idx="10">
                  <c:v>0.64962714285714251</c:v>
                </c:pt>
                <c:pt idx="11">
                  <c:v>0.65615428571428591</c:v>
                </c:pt>
                <c:pt idx="12">
                  <c:v>0.6569031249999997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0-4EBB-B710-4742DB337E42}"/>
            </c:ext>
          </c:extLst>
        </c:ser>
        <c:ser>
          <c:idx val="5"/>
          <c:order val="2"/>
          <c:tx>
            <c:strRef>
              <c:f>'33.Cs PZT-L'!$P$7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020-4EBB-B710-4742DB337E42}"/>
              </c:ext>
            </c:extLst>
          </c:dPt>
          <c:val>
            <c:numRef>
              <c:f>'33.Cs PZT-L'!$Q$9:$AC$9</c:f>
              <c:numCache>
                <c:formatCode>0.000</c:formatCode>
                <c:ptCount val="13"/>
                <c:pt idx="3">
                  <c:v>0.66439250000000016</c:v>
                </c:pt>
                <c:pt idx="7">
                  <c:v>0.67788111111111116</c:v>
                </c:pt>
                <c:pt idx="8">
                  <c:v>0.67952750000000006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20-4EBB-B710-4742DB337E42}"/>
            </c:ext>
          </c:extLst>
        </c:ser>
        <c:ser>
          <c:idx val="6"/>
          <c:order val="3"/>
          <c:tx>
            <c:strRef>
              <c:f>'33.Cs PZT-L'!$P$17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'33.Cs PZT-L'!$Q$19:$AC$19</c:f>
              <c:numCache>
                <c:formatCode>0.000</c:formatCode>
                <c:ptCount val="13"/>
                <c:pt idx="3">
                  <c:v>0.65250666666666679</c:v>
                </c:pt>
                <c:pt idx="7">
                  <c:v>0.65865999999999991</c:v>
                </c:pt>
                <c:pt idx="8">
                  <c:v>0.65874999999999995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20-4EBB-B710-4742DB337E42}"/>
            </c:ext>
          </c:extLst>
        </c:ser>
        <c:ser>
          <c:idx val="7"/>
          <c:order val="4"/>
          <c:tx>
            <c:strRef>
              <c:f>'33.Cs PZT-L'!$AE$7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'33.Cs PZT-L'!$AF$9:$AR$9</c:f>
              <c:numCache>
                <c:formatCode>0.000</c:formatCode>
                <c:ptCount val="13"/>
                <c:pt idx="3">
                  <c:v>0.67991500000000016</c:v>
                </c:pt>
                <c:pt idx="4">
                  <c:v>0.67386611111111094</c:v>
                </c:pt>
                <c:pt idx="5">
                  <c:v>0.66357105263157867</c:v>
                </c:pt>
                <c:pt idx="6">
                  <c:v>0.64895727272727288</c:v>
                </c:pt>
                <c:pt idx="7">
                  <c:v>0.65416428571428575</c:v>
                </c:pt>
                <c:pt idx="8">
                  <c:v>0.66410500000000039</c:v>
                </c:pt>
                <c:pt idx="9">
                  <c:v>0.66729400000000005</c:v>
                </c:pt>
                <c:pt idx="10">
                  <c:v>0.66171272727272701</c:v>
                </c:pt>
                <c:pt idx="11">
                  <c:v>0.66014000000000006</c:v>
                </c:pt>
                <c:pt idx="12">
                  <c:v>0.66400967741935524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20-4EBB-B710-4742DB337E42}"/>
            </c:ext>
          </c:extLst>
        </c:ser>
        <c:ser>
          <c:idx val="8"/>
          <c:order val="5"/>
          <c:tx>
            <c:strRef>
              <c:f>'33.Cs PZT-L'!$AE$17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'33.Cs PZT-L'!$AF$19:$AR$19</c:f>
              <c:numCache>
                <c:formatCode>0.000</c:formatCode>
                <c:ptCount val="13"/>
                <c:pt idx="3">
                  <c:v>0.65057333333333345</c:v>
                </c:pt>
                <c:pt idx="4">
                  <c:v>0.64995399999999992</c:v>
                </c:pt>
                <c:pt idx="5">
                  <c:v>0.64459764705882361</c:v>
                </c:pt>
                <c:pt idx="6">
                  <c:v>0.64797099999999996</c:v>
                </c:pt>
                <c:pt idx="7">
                  <c:v>0.6509459999999998</c:v>
                </c:pt>
                <c:pt idx="8">
                  <c:v>0.64481933333333319</c:v>
                </c:pt>
                <c:pt idx="9">
                  <c:v>0.6548831249999999</c:v>
                </c:pt>
                <c:pt idx="10">
                  <c:v>0.65376181818181811</c:v>
                </c:pt>
                <c:pt idx="11">
                  <c:v>0.64601312500000008</c:v>
                </c:pt>
                <c:pt idx="12">
                  <c:v>0.64980058823529419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20-4EBB-B710-4742DB337E42}"/>
            </c:ext>
          </c:extLst>
        </c:ser>
        <c:ser>
          <c:idx val="3"/>
          <c:order val="6"/>
          <c:tx>
            <c:strRef>
              <c:f>'33.Cs PZT-L'!$A$25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'33.Cs PZT-L'!$B$25:$N$25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20-4EBB-B710-4742DB337E42}"/>
            </c:ext>
          </c:extLst>
        </c:ser>
        <c:ser>
          <c:idx val="4"/>
          <c:order val="7"/>
          <c:tx>
            <c:strRef>
              <c:f>'33.Cs PZT-L'!$A$26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'33.Cs PZT-L'!$B$26:$N$26</c:f>
              <c:numCache>
                <c:formatCode>General</c:formatCode>
                <c:ptCount val="13"/>
                <c:pt idx="0">
                  <c:v>0.45</c:v>
                </c:pt>
                <c:pt idx="1">
                  <c:v>0.45</c:v>
                </c:pt>
                <c:pt idx="2">
                  <c:v>0.45</c:v>
                </c:pt>
                <c:pt idx="3">
                  <c:v>0.45</c:v>
                </c:pt>
                <c:pt idx="4">
                  <c:v>0.45</c:v>
                </c:pt>
                <c:pt idx="5">
                  <c:v>0.45</c:v>
                </c:pt>
                <c:pt idx="6">
                  <c:v>0.45</c:v>
                </c:pt>
                <c:pt idx="7">
                  <c:v>0.45</c:v>
                </c:pt>
                <c:pt idx="8">
                  <c:v>0.45</c:v>
                </c:pt>
                <c:pt idx="9">
                  <c:v>0.45</c:v>
                </c:pt>
                <c:pt idx="10">
                  <c:v>0.45</c:v>
                </c:pt>
                <c:pt idx="11">
                  <c:v>0.45</c:v>
                </c:pt>
                <c:pt idx="12">
                  <c:v>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20-4EBB-B710-4742DB337E42}"/>
            </c:ext>
          </c:extLst>
        </c:ser>
        <c:ser>
          <c:idx val="2"/>
          <c:order val="8"/>
          <c:tx>
            <c:strRef>
              <c:f>'33.Cs PZT-L'!$A$24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'33.Cs PZT-L'!$B$24:$N$24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020-4EBB-B710-4742DB337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  <c:min val="0.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0.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'33.Cs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'33.Cs PZT-L'!$B$8:$N$8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'33.Cs PZT-L'!$B$10:$N$10</c:f>
              <c:numCache>
                <c:formatCode>0.000</c:formatCode>
                <c:ptCount val="13"/>
                <c:pt idx="0">
                  <c:v>1.4180977620581679E-2</c:v>
                </c:pt>
                <c:pt idx="1">
                  <c:v>1.2546311337895449E-2</c:v>
                </c:pt>
                <c:pt idx="2">
                  <c:v>1.0326430820579078E-2</c:v>
                </c:pt>
                <c:pt idx="3">
                  <c:v>1.2989113173634369E-2</c:v>
                </c:pt>
                <c:pt idx="4">
                  <c:v>1.5201944411041024E-2</c:v>
                </c:pt>
                <c:pt idx="5">
                  <c:v>1.4255896959322639E-2</c:v>
                </c:pt>
                <c:pt idx="6">
                  <c:v>1.5874155697090709E-2</c:v>
                </c:pt>
                <c:pt idx="7">
                  <c:v>1.4541184424113014E-2</c:v>
                </c:pt>
                <c:pt idx="8">
                  <c:v>1.3396831893291564E-2</c:v>
                </c:pt>
                <c:pt idx="9">
                  <c:v>1.1443353668777616E-2</c:v>
                </c:pt>
                <c:pt idx="10">
                  <c:v>1.3423625155357916E-2</c:v>
                </c:pt>
                <c:pt idx="11">
                  <c:v>1.3668599960183603E-2</c:v>
                </c:pt>
                <c:pt idx="12">
                  <c:v>1.3347969019140198E-2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A1-4AE5-92C6-BCC9EF696458}"/>
            </c:ext>
          </c:extLst>
        </c:ser>
        <c:ser>
          <c:idx val="1"/>
          <c:order val="1"/>
          <c:tx>
            <c:strRef>
              <c:f>'33.Cs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'33.Cs PZT-L'!$B$20:$N$20</c:f>
              <c:numCache>
                <c:formatCode>0.000</c:formatCode>
                <c:ptCount val="13"/>
                <c:pt idx="0">
                  <c:v>1.4075027334141047E-2</c:v>
                </c:pt>
                <c:pt idx="1">
                  <c:v>1.3742060278826407E-2</c:v>
                </c:pt>
                <c:pt idx="2">
                  <c:v>1.3578667381001081E-2</c:v>
                </c:pt>
                <c:pt idx="3">
                  <c:v>1.3096630674022822E-2</c:v>
                </c:pt>
                <c:pt idx="4">
                  <c:v>1.421338090628505E-2</c:v>
                </c:pt>
                <c:pt idx="5">
                  <c:v>1.3776199499130387E-2</c:v>
                </c:pt>
                <c:pt idx="6">
                  <c:v>1.3355691142750139E-2</c:v>
                </c:pt>
                <c:pt idx="7">
                  <c:v>1.1946297781463638E-2</c:v>
                </c:pt>
                <c:pt idx="8">
                  <c:v>1.2450280847620843E-2</c:v>
                </c:pt>
                <c:pt idx="9">
                  <c:v>1.2681981598780463E-2</c:v>
                </c:pt>
                <c:pt idx="10">
                  <c:v>1.4977348932798069E-2</c:v>
                </c:pt>
                <c:pt idx="11">
                  <c:v>9.0690856595245038E-3</c:v>
                </c:pt>
                <c:pt idx="12">
                  <c:v>1.2714065086305354E-2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A1-4AE5-92C6-BCC9EF696458}"/>
            </c:ext>
          </c:extLst>
        </c:ser>
        <c:ser>
          <c:idx val="5"/>
          <c:order val="2"/>
          <c:tx>
            <c:strRef>
              <c:f>'33.Cs PZT-L'!$P$7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3A1-4AE5-92C6-BCC9EF696458}"/>
              </c:ext>
            </c:extLst>
          </c:dPt>
          <c:val>
            <c:numRef>
              <c:f>'33.Cs PZT-L'!$Q$10:$AC$10</c:f>
              <c:numCache>
                <c:formatCode>0.000</c:formatCode>
                <c:ptCount val="13"/>
                <c:pt idx="3">
                  <c:v>7.1588623486265098E-3</c:v>
                </c:pt>
                <c:pt idx="7">
                  <c:v>8.5333831488480331E-3</c:v>
                </c:pt>
                <c:pt idx="8">
                  <c:v>8.137220198821132E-3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A1-4AE5-92C6-BCC9EF696458}"/>
            </c:ext>
          </c:extLst>
        </c:ser>
        <c:ser>
          <c:idx val="6"/>
          <c:order val="3"/>
          <c:tx>
            <c:strRef>
              <c:f>'33.Cs PZT-L'!$P$17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'33.Cs PZT-L'!$Q$20:$AC$20</c:f>
              <c:numCache>
                <c:formatCode>0.000</c:formatCode>
                <c:ptCount val="13"/>
                <c:pt idx="3">
                  <c:v>8.5687620818773562E-3</c:v>
                </c:pt>
                <c:pt idx="7">
                  <c:v>8.5722851909216975E-3</c:v>
                </c:pt>
                <c:pt idx="8">
                  <c:v>8.4627994398410681E-3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A1-4AE5-92C6-BCC9EF696458}"/>
            </c:ext>
          </c:extLst>
        </c:ser>
        <c:ser>
          <c:idx val="7"/>
          <c:order val="4"/>
          <c:tx>
            <c:strRef>
              <c:f>'33.Cs PZT-L'!$AE$7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'33.Cs PZT-L'!$AF$10:$AR$10</c:f>
              <c:numCache>
                <c:formatCode>0.000</c:formatCode>
                <c:ptCount val="13"/>
                <c:pt idx="3">
                  <c:v>9.1970117659883853E-3</c:v>
                </c:pt>
                <c:pt idx="4">
                  <c:v>1.2283300031033591E-2</c:v>
                </c:pt>
                <c:pt idx="5">
                  <c:v>9.5008411739744558E-3</c:v>
                </c:pt>
                <c:pt idx="6">
                  <c:v>1.0073732388586866E-2</c:v>
                </c:pt>
                <c:pt idx="7">
                  <c:v>9.0608420799810595E-3</c:v>
                </c:pt>
                <c:pt idx="8">
                  <c:v>9.9712845573311348E-3</c:v>
                </c:pt>
                <c:pt idx="9">
                  <c:v>1.2748339699767618E-2</c:v>
                </c:pt>
                <c:pt idx="10">
                  <c:v>9.8161177053696456E-3</c:v>
                </c:pt>
                <c:pt idx="11">
                  <c:v>1.2456583185065827E-2</c:v>
                </c:pt>
                <c:pt idx="12">
                  <c:v>1.2061167054007118E-2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A1-4AE5-92C6-BCC9EF696458}"/>
            </c:ext>
          </c:extLst>
        </c:ser>
        <c:ser>
          <c:idx val="8"/>
          <c:order val="5"/>
          <c:tx>
            <c:strRef>
              <c:f>'33.Cs PZT-L'!$AE$17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'33.Cs PZT-L'!$AF$20:$AR$20</c:f>
              <c:numCache>
                <c:formatCode>0.000</c:formatCode>
                <c:ptCount val="13"/>
                <c:pt idx="3">
                  <c:v>1.2796223842711105E-2</c:v>
                </c:pt>
                <c:pt idx="4">
                  <c:v>1.495133326639979E-2</c:v>
                </c:pt>
                <c:pt idx="5">
                  <c:v>1.5059951016136247E-2</c:v>
                </c:pt>
                <c:pt idx="6">
                  <c:v>1.6930447708077886E-2</c:v>
                </c:pt>
                <c:pt idx="7">
                  <c:v>1.1128056506449728E-2</c:v>
                </c:pt>
                <c:pt idx="8">
                  <c:v>1.3610155587760289E-2</c:v>
                </c:pt>
                <c:pt idx="9">
                  <c:v>1.0628596893944292E-2</c:v>
                </c:pt>
                <c:pt idx="10">
                  <c:v>1.0325518240704238E-2</c:v>
                </c:pt>
                <c:pt idx="11">
                  <c:v>1.2709908588832496E-2</c:v>
                </c:pt>
                <c:pt idx="12">
                  <c:v>9.8572683486299745E-3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A1-4AE5-92C6-BCC9EF696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08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'33.Cs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'33.Cs PZT-L'!$B$8:$N$8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'33.Cs PZT-L'!$B$13:$N$13</c:f>
              <c:numCache>
                <c:formatCode>0.00</c:formatCode>
                <c:ptCount val="13"/>
                <c:pt idx="0">
                  <c:v>5.0050004298537658</c:v>
                </c:pt>
                <c:pt idx="1">
                  <c:v>5.7125593083735779</c:v>
                </c:pt>
                <c:pt idx="2">
                  <c:v>7.2519467269598623</c:v>
                </c:pt>
                <c:pt idx="3">
                  <c:v>5.6970961976784498</c:v>
                </c:pt>
                <c:pt idx="4">
                  <c:v>4.7469992716989022</c:v>
                </c:pt>
                <c:pt idx="5">
                  <c:v>5.1142968483095332</c:v>
                </c:pt>
                <c:pt idx="6">
                  <c:v>4.4480055935367941</c:v>
                </c:pt>
                <c:pt idx="7">
                  <c:v>4.92655306316537</c:v>
                </c:pt>
                <c:pt idx="8">
                  <c:v>5.140315853549275</c:v>
                </c:pt>
                <c:pt idx="9">
                  <c:v>6.1106265374676614</c:v>
                </c:pt>
                <c:pt idx="10">
                  <c:v>5.1486961135144851</c:v>
                </c:pt>
                <c:pt idx="11">
                  <c:v>5.2428471943821728</c:v>
                </c:pt>
                <c:pt idx="12">
                  <c:v>5.3095253074620921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8A-410C-9CB4-E385D6E8137E}"/>
            </c:ext>
          </c:extLst>
        </c:ser>
        <c:ser>
          <c:idx val="1"/>
          <c:order val="1"/>
          <c:tx>
            <c:strRef>
              <c:f>'33.Cs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'33.Cs PZT-L'!$B$23:$N$23</c:f>
              <c:numCache>
                <c:formatCode>0.00</c:formatCode>
                <c:ptCount val="13"/>
                <c:pt idx="0">
                  <c:v>4.6601580440806245</c:v>
                </c:pt>
                <c:pt idx="1">
                  <c:v>4.9185226632121388</c:v>
                </c:pt>
                <c:pt idx="2">
                  <c:v>5.0774819547430807</c:v>
                </c:pt>
                <c:pt idx="3">
                  <c:v>5.3756112992463398</c:v>
                </c:pt>
                <c:pt idx="4">
                  <c:v>4.5051912998183727</c:v>
                </c:pt>
                <c:pt idx="5">
                  <c:v>4.8100122205289875</c:v>
                </c:pt>
                <c:pt idx="6">
                  <c:v>5.0555901734485111</c:v>
                </c:pt>
                <c:pt idx="7">
                  <c:v>5.8507200911143649</c:v>
                </c:pt>
                <c:pt idx="8">
                  <c:v>5.3892284221226445</c:v>
                </c:pt>
                <c:pt idx="9">
                  <c:v>5.3290432379532282</c:v>
                </c:pt>
                <c:pt idx="10">
                  <c:v>4.4428677765971889</c:v>
                </c:pt>
                <c:pt idx="11">
                  <c:v>7.5771800838518288</c:v>
                </c:pt>
                <c:pt idx="12">
                  <c:v>5.4245206285454772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8A-410C-9CB4-E385D6E8137E}"/>
            </c:ext>
          </c:extLst>
        </c:ser>
        <c:ser>
          <c:idx val="5"/>
          <c:order val="2"/>
          <c:tx>
            <c:strRef>
              <c:f>'33.Cs PZT-L'!$P$7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98A-410C-9CB4-E385D6E8137E}"/>
              </c:ext>
            </c:extLst>
          </c:dPt>
          <c:val>
            <c:numRef>
              <c:f>'33.Cs PZT-L'!$Q$13:$AC$13</c:f>
              <c:numCache>
                <c:formatCode>0.00</c:formatCode>
                <c:ptCount val="13"/>
                <c:pt idx="3">
                  <c:v>9.9826150003258185</c:v>
                </c:pt>
                <c:pt idx="7">
                  <c:v>8.9015539376811734</c:v>
                </c:pt>
                <c:pt idx="8">
                  <c:v>9.4023714238126228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8A-410C-9CB4-E385D6E8137E}"/>
            </c:ext>
          </c:extLst>
        </c:ser>
        <c:ser>
          <c:idx val="6"/>
          <c:order val="3"/>
          <c:tx>
            <c:strRef>
              <c:f>'33.Cs PZT-L'!$P$17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'33.Cs PZT-L'!$Q$23:$AC$23</c:f>
              <c:numCache>
                <c:formatCode>0.00</c:formatCode>
                <c:ptCount val="13"/>
                <c:pt idx="3">
                  <c:v>7.8777099395707566</c:v>
                </c:pt>
                <c:pt idx="7">
                  <c:v>8.1137446765061352</c:v>
                </c:pt>
                <c:pt idx="8">
                  <c:v>8.2222595286554601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8A-410C-9CB4-E385D6E8137E}"/>
            </c:ext>
          </c:extLst>
        </c:ser>
        <c:ser>
          <c:idx val="7"/>
          <c:order val="4"/>
          <c:tx>
            <c:strRef>
              <c:f>'33.Cs PZT-L'!$AE$7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'33.Cs PZT-L'!$AF$13:$AR$13</c:f>
              <c:numCache>
                <c:formatCode>0.00</c:formatCode>
                <c:ptCount val="13"/>
                <c:pt idx="3">
                  <c:v>8.3329602357094732</c:v>
                </c:pt>
                <c:pt idx="4">
                  <c:v>6.0750805441945896</c:v>
                </c:pt>
                <c:pt idx="5">
                  <c:v>7.4930576749565914</c:v>
                </c:pt>
                <c:pt idx="6">
                  <c:v>6.5833683436168924</c:v>
                </c:pt>
                <c:pt idx="7">
                  <c:v>7.5108650282208833</c:v>
                </c:pt>
                <c:pt idx="8">
                  <c:v>7.1573860843096391</c:v>
                </c:pt>
                <c:pt idx="9">
                  <c:v>5.6816287484599783</c:v>
                </c:pt>
                <c:pt idx="10">
                  <c:v>7.1892892087372857</c:v>
                </c:pt>
                <c:pt idx="11">
                  <c:v>5.6232648733599353</c:v>
                </c:pt>
                <c:pt idx="12">
                  <c:v>5.914565217474931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8A-410C-9CB4-E385D6E8137E}"/>
            </c:ext>
          </c:extLst>
        </c:ser>
        <c:ser>
          <c:idx val="8"/>
          <c:order val="5"/>
          <c:tx>
            <c:strRef>
              <c:f>'33.Cs PZT-L'!$AE$17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'33.Cs PZT-L'!$AF$23:$AR$23</c:f>
              <c:numCache>
                <c:formatCode>0.00</c:formatCode>
                <c:ptCount val="13"/>
                <c:pt idx="3">
                  <c:v>5.2248052706471579</c:v>
                </c:pt>
                <c:pt idx="4">
                  <c:v>4.4578856042971893</c:v>
                </c:pt>
                <c:pt idx="5">
                  <c:v>4.3071775122933351</c:v>
                </c:pt>
                <c:pt idx="6">
                  <c:v>3.8977311451632723</c:v>
                </c:pt>
                <c:pt idx="7">
                  <c:v>6.0192002045620203</c:v>
                </c:pt>
                <c:pt idx="8">
                  <c:v>4.7714206762028883</c:v>
                </c:pt>
                <c:pt idx="9">
                  <c:v>6.4255306397885024</c:v>
                </c:pt>
                <c:pt idx="10">
                  <c:v>6.5779367657166228</c:v>
                </c:pt>
                <c:pt idx="11">
                  <c:v>5.1406906569526427</c:v>
                </c:pt>
                <c:pt idx="12">
                  <c:v>6.7564556145707346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8A-410C-9CB4-E385D6E81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8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'34.Cs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'34.Cs PZT-R'!$B$8:$N$8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'34.Cs PZT-R'!$B$9:$N$9</c:f>
              <c:numCache>
                <c:formatCode>0.000</c:formatCode>
                <c:ptCount val="13"/>
                <c:pt idx="0">
                  <c:v>0.65648808219178112</c:v>
                </c:pt>
                <c:pt idx="1">
                  <c:v>0.65776142857142839</c:v>
                </c:pt>
                <c:pt idx="2">
                  <c:v>0.66864410714285738</c:v>
                </c:pt>
                <c:pt idx="3">
                  <c:v>0.66314840909090977</c:v>
                </c:pt>
                <c:pt idx="4">
                  <c:v>0.66154657142857165</c:v>
                </c:pt>
                <c:pt idx="5">
                  <c:v>0.66006487179487172</c:v>
                </c:pt>
                <c:pt idx="6">
                  <c:v>0.65960050000000015</c:v>
                </c:pt>
                <c:pt idx="7">
                  <c:v>0.65830458333333342</c:v>
                </c:pt>
                <c:pt idx="8">
                  <c:v>0.6536181578947371</c:v>
                </c:pt>
                <c:pt idx="9">
                  <c:v>0.65394212121212147</c:v>
                </c:pt>
                <c:pt idx="10">
                  <c:v>0.65447300000000042</c:v>
                </c:pt>
                <c:pt idx="11">
                  <c:v>0.65983642857142888</c:v>
                </c:pt>
                <c:pt idx="12">
                  <c:v>0.65521172413793105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B-4DA1-AC78-8659B706F709}"/>
            </c:ext>
          </c:extLst>
        </c:ser>
        <c:ser>
          <c:idx val="1"/>
          <c:order val="1"/>
          <c:tx>
            <c:strRef>
              <c:f>'34.Cs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'34.Cs PZT-R'!$B$19:$N$19</c:f>
              <c:numCache>
                <c:formatCode>0.000</c:formatCode>
                <c:ptCount val="13"/>
                <c:pt idx="0">
                  <c:v>0.64401244444444483</c:v>
                </c:pt>
                <c:pt idx="1">
                  <c:v>0.64920190476190442</c:v>
                </c:pt>
                <c:pt idx="2">
                  <c:v>0.65380210526315752</c:v>
                </c:pt>
                <c:pt idx="3">
                  <c:v>0.65916718749999981</c:v>
                </c:pt>
                <c:pt idx="4">
                  <c:v>0.64031560000000021</c:v>
                </c:pt>
                <c:pt idx="5">
                  <c:v>0.64719085106382968</c:v>
                </c:pt>
                <c:pt idx="6">
                  <c:v>0.65086513513513533</c:v>
                </c:pt>
                <c:pt idx="7">
                  <c:v>0.65674624999999986</c:v>
                </c:pt>
                <c:pt idx="8">
                  <c:v>0.65037481481481496</c:v>
                </c:pt>
                <c:pt idx="9">
                  <c:v>0.64882969696969717</c:v>
                </c:pt>
                <c:pt idx="10">
                  <c:v>0.64552357142857086</c:v>
                </c:pt>
                <c:pt idx="11">
                  <c:v>0.65496857142857134</c:v>
                </c:pt>
                <c:pt idx="12">
                  <c:v>0.65442218750000003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B-4DA1-AC78-8659B706F709}"/>
            </c:ext>
          </c:extLst>
        </c:ser>
        <c:ser>
          <c:idx val="5"/>
          <c:order val="2"/>
          <c:tx>
            <c:strRef>
              <c:f>'34.Cs PZT-R'!$P$7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1BB-4DA1-AC78-8659B706F709}"/>
              </c:ext>
            </c:extLst>
          </c:dPt>
          <c:val>
            <c:numRef>
              <c:f>'34.Cs PZT-R'!$Q$9:$AC$9</c:f>
              <c:numCache>
                <c:formatCode>0.000</c:formatCode>
                <c:ptCount val="13"/>
                <c:pt idx="3">
                  <c:v>0.6629212499999998</c:v>
                </c:pt>
                <c:pt idx="7">
                  <c:v>0.67137333333333349</c:v>
                </c:pt>
                <c:pt idx="8">
                  <c:v>0.67155750000000003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B-4DA1-AC78-8659B706F709}"/>
            </c:ext>
          </c:extLst>
        </c:ser>
        <c:ser>
          <c:idx val="6"/>
          <c:order val="3"/>
          <c:tx>
            <c:strRef>
              <c:f>'34.Cs PZT-R'!$P$17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'34.Cs PZT-R'!$Q$19:$AC$19</c:f>
              <c:numCache>
                <c:formatCode>0.000</c:formatCode>
                <c:ptCount val="13"/>
                <c:pt idx="3">
                  <c:v>0.649455</c:v>
                </c:pt>
                <c:pt idx="7">
                  <c:v>0.65602999999999989</c:v>
                </c:pt>
                <c:pt idx="8">
                  <c:v>0.65752500000000014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B-4DA1-AC78-8659B706F709}"/>
            </c:ext>
          </c:extLst>
        </c:ser>
        <c:ser>
          <c:idx val="7"/>
          <c:order val="4"/>
          <c:tx>
            <c:strRef>
              <c:f>'34.Cs PZT-R'!$AE$7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'34.Cs PZT-R'!$AF$9:$AR$9</c:f>
              <c:numCache>
                <c:formatCode>0.000</c:formatCode>
                <c:ptCount val="13"/>
                <c:pt idx="3">
                  <c:v>0.6741516666666667</c:v>
                </c:pt>
                <c:pt idx="4">
                  <c:v>0.66794444444444434</c:v>
                </c:pt>
                <c:pt idx="5">
                  <c:v>0.65660315789473689</c:v>
                </c:pt>
                <c:pt idx="6">
                  <c:v>0.64509818181818179</c:v>
                </c:pt>
                <c:pt idx="7">
                  <c:v>0.64806071428571432</c:v>
                </c:pt>
                <c:pt idx="8">
                  <c:v>0.65482437500000024</c:v>
                </c:pt>
                <c:pt idx="9">
                  <c:v>0.65979800000000044</c:v>
                </c:pt>
                <c:pt idx="10">
                  <c:v>0.65927545454545478</c:v>
                </c:pt>
                <c:pt idx="11">
                  <c:v>0.65649400000000013</c:v>
                </c:pt>
                <c:pt idx="12">
                  <c:v>0.65864064516129039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B-4DA1-AC78-8659B706F709}"/>
            </c:ext>
          </c:extLst>
        </c:ser>
        <c:ser>
          <c:idx val="8"/>
          <c:order val="5"/>
          <c:tx>
            <c:strRef>
              <c:f>'34.Cs PZT-R'!$AE$17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'34.Cs PZT-R'!$AF$19:$AR$19</c:f>
              <c:numCache>
                <c:formatCode>0.000</c:formatCode>
                <c:ptCount val="13"/>
                <c:pt idx="3">
                  <c:v>0.65504666666666667</c:v>
                </c:pt>
                <c:pt idx="4">
                  <c:v>0.6491786666666669</c:v>
                </c:pt>
                <c:pt idx="5">
                  <c:v>0.64145294117647023</c:v>
                </c:pt>
                <c:pt idx="6">
                  <c:v>0.64298800000000012</c:v>
                </c:pt>
                <c:pt idx="7">
                  <c:v>0.64701533333333328</c:v>
                </c:pt>
                <c:pt idx="8">
                  <c:v>0.64220600000000005</c:v>
                </c:pt>
                <c:pt idx="9">
                  <c:v>0.65284937499999995</c:v>
                </c:pt>
                <c:pt idx="10">
                  <c:v>0.64937636363636364</c:v>
                </c:pt>
                <c:pt idx="11">
                  <c:v>0.64373499999999972</c:v>
                </c:pt>
                <c:pt idx="12">
                  <c:v>0.64608529411764737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B-4DA1-AC78-8659B706F709}"/>
            </c:ext>
          </c:extLst>
        </c:ser>
        <c:ser>
          <c:idx val="3"/>
          <c:order val="6"/>
          <c:tx>
            <c:strRef>
              <c:f>'34.Cs PZT-R'!$A$25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'34.Cs PZT-R'!$B$25:$N$25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B-4DA1-AC78-8659B706F709}"/>
            </c:ext>
          </c:extLst>
        </c:ser>
        <c:ser>
          <c:idx val="4"/>
          <c:order val="7"/>
          <c:tx>
            <c:strRef>
              <c:f>'34.Cs PZT-R'!$A$26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'34.Cs PZT-R'!$B$26:$N$26</c:f>
              <c:numCache>
                <c:formatCode>General</c:formatCode>
                <c:ptCount val="13"/>
                <c:pt idx="0">
                  <c:v>0.45</c:v>
                </c:pt>
                <c:pt idx="1">
                  <c:v>0.45</c:v>
                </c:pt>
                <c:pt idx="2">
                  <c:v>0.45</c:v>
                </c:pt>
                <c:pt idx="3">
                  <c:v>0.45</c:v>
                </c:pt>
                <c:pt idx="4">
                  <c:v>0.45</c:v>
                </c:pt>
                <c:pt idx="5">
                  <c:v>0.45</c:v>
                </c:pt>
                <c:pt idx="6">
                  <c:v>0.45</c:v>
                </c:pt>
                <c:pt idx="7">
                  <c:v>0.45</c:v>
                </c:pt>
                <c:pt idx="8">
                  <c:v>0.45</c:v>
                </c:pt>
                <c:pt idx="9">
                  <c:v>0.45</c:v>
                </c:pt>
                <c:pt idx="10">
                  <c:v>0.45</c:v>
                </c:pt>
                <c:pt idx="11">
                  <c:v>0.45</c:v>
                </c:pt>
                <c:pt idx="12">
                  <c:v>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B-4DA1-AC78-8659B706F709}"/>
            </c:ext>
          </c:extLst>
        </c:ser>
        <c:ser>
          <c:idx val="2"/>
          <c:order val="8"/>
          <c:tx>
            <c:strRef>
              <c:f>'34.Cs PZT-R'!$A$24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'34.Cs PZT-R'!$B$24:$N$24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1BB-4DA1-AC78-8659B706F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  <c:min val="0.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'34.Cs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'34.Cs PZT-R'!$B$8:$N$8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'34.Cs PZT-R'!$B$10:$N$10</c:f>
              <c:numCache>
                <c:formatCode>0.000</c:formatCode>
                <c:ptCount val="13"/>
                <c:pt idx="0">
                  <c:v>1.3458007968652673E-2</c:v>
                </c:pt>
                <c:pt idx="1">
                  <c:v>1.2340033551793762E-2</c:v>
                </c:pt>
                <c:pt idx="2">
                  <c:v>1.0549076090208801E-2</c:v>
                </c:pt>
                <c:pt idx="3">
                  <c:v>1.206115008723449E-2</c:v>
                </c:pt>
                <c:pt idx="4">
                  <c:v>1.3937608712949455E-2</c:v>
                </c:pt>
                <c:pt idx="5">
                  <c:v>1.1604113350084912E-2</c:v>
                </c:pt>
                <c:pt idx="6">
                  <c:v>9.8597119302104141E-3</c:v>
                </c:pt>
                <c:pt idx="7">
                  <c:v>1.3302374179877754E-2</c:v>
                </c:pt>
                <c:pt idx="8">
                  <c:v>1.2304008046646541E-2</c:v>
                </c:pt>
                <c:pt idx="9">
                  <c:v>1.0565503383567714E-2</c:v>
                </c:pt>
                <c:pt idx="10">
                  <c:v>1.1223802372569312E-2</c:v>
                </c:pt>
                <c:pt idx="11">
                  <c:v>1.2298740712949341E-2</c:v>
                </c:pt>
                <c:pt idx="12">
                  <c:v>1.3264555906016766E-2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96-4935-9D0C-34019FBD047C}"/>
            </c:ext>
          </c:extLst>
        </c:ser>
        <c:ser>
          <c:idx val="1"/>
          <c:order val="1"/>
          <c:tx>
            <c:strRef>
              <c:f>'34.Cs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'34.Cs PZT-R'!$B$20:$N$20</c:f>
              <c:numCache>
                <c:formatCode>0.000</c:formatCode>
                <c:ptCount val="13"/>
                <c:pt idx="0">
                  <c:v>1.3780502535688056E-2</c:v>
                </c:pt>
                <c:pt idx="1">
                  <c:v>1.2126489129449622E-2</c:v>
                </c:pt>
                <c:pt idx="2">
                  <c:v>1.3515284420204526E-2</c:v>
                </c:pt>
                <c:pt idx="3">
                  <c:v>1.2456973657032683E-2</c:v>
                </c:pt>
                <c:pt idx="4">
                  <c:v>1.2646781446828879E-2</c:v>
                </c:pt>
                <c:pt idx="5">
                  <c:v>1.410009834225821E-2</c:v>
                </c:pt>
                <c:pt idx="6">
                  <c:v>1.2972712683626854E-2</c:v>
                </c:pt>
                <c:pt idx="7">
                  <c:v>1.0568207755687056E-2</c:v>
                </c:pt>
                <c:pt idx="8">
                  <c:v>1.1892103021663018E-2</c:v>
                </c:pt>
                <c:pt idx="9">
                  <c:v>1.2713328449805543E-2</c:v>
                </c:pt>
                <c:pt idx="10">
                  <c:v>1.5102847464504772E-2</c:v>
                </c:pt>
                <c:pt idx="11">
                  <c:v>8.264338314994072E-3</c:v>
                </c:pt>
                <c:pt idx="12">
                  <c:v>1.2097222727042776E-2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96-4935-9D0C-34019FBD047C}"/>
            </c:ext>
          </c:extLst>
        </c:ser>
        <c:ser>
          <c:idx val="5"/>
          <c:order val="2"/>
          <c:tx>
            <c:strRef>
              <c:f>'34.Cs PZT-R'!$P$7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C96-4935-9D0C-34019FBD047C}"/>
              </c:ext>
            </c:extLst>
          </c:dPt>
          <c:val>
            <c:numRef>
              <c:f>'34.Cs PZT-R'!$Q$10:$AC$10</c:f>
              <c:numCache>
                <c:formatCode>0.000</c:formatCode>
                <c:ptCount val="13"/>
                <c:pt idx="3">
                  <c:v>9.3530837499143146E-3</c:v>
                </c:pt>
                <c:pt idx="7">
                  <c:v>7.6542974637076504E-3</c:v>
                </c:pt>
                <c:pt idx="8">
                  <c:v>8.829812191283197E-3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96-4935-9D0C-34019FBD047C}"/>
            </c:ext>
          </c:extLst>
        </c:ser>
        <c:ser>
          <c:idx val="6"/>
          <c:order val="3"/>
          <c:tx>
            <c:strRef>
              <c:f>'34.Cs PZT-R'!$P$17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'34.Cs PZT-R'!$Q$20:$AC$20</c:f>
              <c:numCache>
                <c:formatCode>0.000</c:formatCode>
                <c:ptCount val="13"/>
                <c:pt idx="3">
                  <c:v>8.444001481344568E-3</c:v>
                </c:pt>
                <c:pt idx="7">
                  <c:v>8.5134599311913056E-3</c:v>
                </c:pt>
                <c:pt idx="8">
                  <c:v>7.9535107552158001E-3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96-4935-9D0C-34019FBD047C}"/>
            </c:ext>
          </c:extLst>
        </c:ser>
        <c:ser>
          <c:idx val="7"/>
          <c:order val="4"/>
          <c:tx>
            <c:strRef>
              <c:f>'34.Cs PZT-R'!$AE$7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'34.Cs PZT-R'!$AF$10:$AR$10</c:f>
              <c:numCache>
                <c:formatCode>0.000</c:formatCode>
                <c:ptCount val="13"/>
                <c:pt idx="3">
                  <c:v>8.746359856218083E-3</c:v>
                </c:pt>
                <c:pt idx="4">
                  <c:v>9.881941219186955E-3</c:v>
                </c:pt>
                <c:pt idx="5">
                  <c:v>9.4424679832736981E-3</c:v>
                </c:pt>
                <c:pt idx="6">
                  <c:v>8.5528361283376941E-3</c:v>
                </c:pt>
                <c:pt idx="7">
                  <c:v>8.6070131721241311E-3</c:v>
                </c:pt>
                <c:pt idx="8">
                  <c:v>8.2142593220990937E-3</c:v>
                </c:pt>
                <c:pt idx="9">
                  <c:v>1.1996702399258548E-2</c:v>
                </c:pt>
                <c:pt idx="10">
                  <c:v>1.0317760463596422E-2</c:v>
                </c:pt>
                <c:pt idx="11">
                  <c:v>9.9801906825774667E-3</c:v>
                </c:pt>
                <c:pt idx="12">
                  <c:v>1.1454693060485207E-2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96-4935-9D0C-34019FBD047C}"/>
            </c:ext>
          </c:extLst>
        </c:ser>
        <c:ser>
          <c:idx val="8"/>
          <c:order val="5"/>
          <c:tx>
            <c:strRef>
              <c:f>'34.Cs PZT-R'!$AE$17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'34.Cs PZT-R'!$AF$20:$AR$20</c:f>
              <c:numCache>
                <c:formatCode>0.000</c:formatCode>
                <c:ptCount val="13"/>
                <c:pt idx="3">
                  <c:v>1.2766793084001846E-2</c:v>
                </c:pt>
                <c:pt idx="4">
                  <c:v>1.4389633603996687E-2</c:v>
                </c:pt>
                <c:pt idx="5">
                  <c:v>1.3504757769858544E-2</c:v>
                </c:pt>
                <c:pt idx="6">
                  <c:v>1.4290699666905641E-2</c:v>
                </c:pt>
                <c:pt idx="7">
                  <c:v>1.1193201056361988E-2</c:v>
                </c:pt>
                <c:pt idx="8">
                  <c:v>1.4242276748464964E-2</c:v>
                </c:pt>
                <c:pt idx="9">
                  <c:v>1.0421090111105149E-2</c:v>
                </c:pt>
                <c:pt idx="10">
                  <c:v>1.0579224293659071E-2</c:v>
                </c:pt>
                <c:pt idx="11">
                  <c:v>1.2996178441682398E-2</c:v>
                </c:pt>
                <c:pt idx="12">
                  <c:v>1.1794205084770313E-2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96-4935-9D0C-34019FBD0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08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'34.Cs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'34.Cs PZT-R'!$B$8:$N$8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'34.Cs PZT-R'!$B$13:$N$13</c:f>
              <c:numCache>
                <c:formatCode>0.00</c:formatCode>
                <c:ptCount val="13"/>
                <c:pt idx="0">
                  <c:v>5.1143795494040303</c:v>
                </c:pt>
                <c:pt idx="1">
                  <c:v>5.6121248968356845</c:v>
                </c:pt>
                <c:pt idx="2">
                  <c:v>6.9087916727858723</c:v>
                </c:pt>
                <c:pt idx="3">
                  <c:v>5.890770712833481</c:v>
                </c:pt>
                <c:pt idx="4">
                  <c:v>5.059370316803899</c:v>
                </c:pt>
                <c:pt idx="5">
                  <c:v>6.0342071659539185</c:v>
                </c:pt>
                <c:pt idx="6">
                  <c:v>7.0860927609111561</c:v>
                </c:pt>
                <c:pt idx="7">
                  <c:v>5.2197344753798847</c:v>
                </c:pt>
                <c:pt idx="8">
                  <c:v>5.5163097293929688</c:v>
                </c:pt>
                <c:pt idx="9">
                  <c:v>6.4342137428526112</c:v>
                </c:pt>
                <c:pt idx="10">
                  <c:v>6.0726003901531982</c:v>
                </c:pt>
                <c:pt idx="11">
                  <c:v>5.6872063427461903</c:v>
                </c:pt>
                <c:pt idx="12">
                  <c:v>5.1568939458387133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6-471C-A604-808CC87D680E}"/>
            </c:ext>
          </c:extLst>
        </c:ser>
        <c:ser>
          <c:idx val="1"/>
          <c:order val="1"/>
          <c:tx>
            <c:strRef>
              <c:f>'34.Cs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'34.Cs PZT-R'!$B$23:$N$23</c:f>
              <c:numCache>
                <c:formatCode>0.00</c:formatCode>
                <c:ptCount val="13"/>
                <c:pt idx="0">
                  <c:v>4.6929213682399249</c:v>
                </c:pt>
                <c:pt idx="1">
                  <c:v>5.4756685312468916</c:v>
                </c:pt>
                <c:pt idx="2">
                  <c:v>5.0264598935233602</c:v>
                </c:pt>
                <c:pt idx="3">
                  <c:v>5.5970573393619514</c:v>
                </c:pt>
                <c:pt idx="4">
                  <c:v>5.016180092939007</c:v>
                </c:pt>
                <c:pt idx="5">
                  <c:v>4.6616897338189869</c:v>
                </c:pt>
                <c:pt idx="6">
                  <c:v>5.1612216101533299</c:v>
                </c:pt>
                <c:pt idx="7">
                  <c:v>6.5210126693034827</c:v>
                </c:pt>
                <c:pt idx="8">
                  <c:v>5.6164670636137295</c:v>
                </c:pt>
                <c:pt idx="9">
                  <c:v>5.2131560919107258</c:v>
                </c:pt>
                <c:pt idx="10">
                  <c:v>4.3153798621550674</c:v>
                </c:pt>
                <c:pt idx="11">
                  <c:v>8.2671902502948438</c:v>
                </c:pt>
                <c:pt idx="12">
                  <c:v>5.6327580887091759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6-471C-A604-808CC87D680E}"/>
            </c:ext>
          </c:extLst>
        </c:ser>
        <c:ser>
          <c:idx val="5"/>
          <c:order val="2"/>
          <c:tx>
            <c:strRef>
              <c:f>'34.Cs PZT-R'!$P$7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9D6-471C-A604-808CC87D680E}"/>
              </c:ext>
            </c:extLst>
          </c:dPt>
          <c:val>
            <c:numRef>
              <c:f>'34.Cs PZT-R'!$Q$13:$AC$13</c:f>
              <c:numCache>
                <c:formatCode>0.00</c:formatCode>
                <c:ptCount val="13"/>
                <c:pt idx="3">
                  <c:v>7.5882726914158267</c:v>
                </c:pt>
                <c:pt idx="7">
                  <c:v>9.6404812408959639</c:v>
                </c:pt>
                <c:pt idx="8">
                  <c:v>8.3639944316037997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D6-471C-A604-808CC87D680E}"/>
            </c:ext>
          </c:extLst>
        </c:ser>
        <c:ser>
          <c:idx val="6"/>
          <c:order val="3"/>
          <c:tx>
            <c:strRef>
              <c:f>'34.Cs PZT-R'!$P$17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'34.Cs PZT-R'!$Q$23:$AC$23</c:f>
              <c:numCache>
                <c:formatCode>0.00</c:formatCode>
                <c:ptCount val="13"/>
                <c:pt idx="3">
                  <c:v>7.8736367049302514</c:v>
                </c:pt>
                <c:pt idx="7">
                  <c:v>8.0668338397942705</c:v>
                </c:pt>
                <c:pt idx="8">
                  <c:v>8.6974170437421048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D6-471C-A604-808CC87D680E}"/>
            </c:ext>
          </c:extLst>
        </c:ser>
        <c:ser>
          <c:idx val="7"/>
          <c:order val="4"/>
          <c:tx>
            <c:strRef>
              <c:f>'34.Cs PZT-R'!$AE$7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'34.Cs PZT-R'!$AF$13:$AR$13</c:f>
              <c:numCache>
                <c:formatCode>0.00</c:formatCode>
                <c:ptCount val="13"/>
                <c:pt idx="3">
                  <c:v>8.5426650001261066</c:v>
                </c:pt>
                <c:pt idx="4">
                  <c:v>7.3516069906480688</c:v>
                </c:pt>
                <c:pt idx="5">
                  <c:v>7.2934024685323031</c:v>
                </c:pt>
                <c:pt idx="6">
                  <c:v>7.6036447205222952</c:v>
                </c:pt>
                <c:pt idx="7">
                  <c:v>7.6705166792425068</c:v>
                </c:pt>
                <c:pt idx="8">
                  <c:v>8.3117404734209934</c:v>
                </c:pt>
                <c:pt idx="9">
                  <c:v>5.8293241208508242</c:v>
                </c:pt>
                <c:pt idx="10">
                  <c:v>6.7610103078676698</c:v>
                </c:pt>
                <c:pt idx="11">
                  <c:v>6.89679541428933</c:v>
                </c:pt>
                <c:pt idx="12">
                  <c:v>6.0714749276297235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D6-471C-A604-808CC87D680E}"/>
            </c:ext>
          </c:extLst>
        </c:ser>
        <c:ser>
          <c:idx val="8"/>
          <c:order val="5"/>
          <c:tx>
            <c:strRef>
              <c:f>'34.Cs PZT-R'!$AE$17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'34.Cs PZT-R'!$AF$23:$AR$23</c:f>
              <c:numCache>
                <c:formatCode>0.00</c:formatCode>
                <c:ptCount val="13"/>
                <c:pt idx="3">
                  <c:v>5.3536458560245128</c:v>
                </c:pt>
                <c:pt idx="4">
                  <c:v>4.6139388059504514</c:v>
                </c:pt>
                <c:pt idx="5">
                  <c:v>4.7255676959463058</c:v>
                </c:pt>
                <c:pt idx="6">
                  <c:v>4.5014824209277196</c:v>
                </c:pt>
                <c:pt idx="7">
                  <c:v>5.8671132098043799</c:v>
                </c:pt>
                <c:pt idx="8">
                  <c:v>4.4984848839966558</c:v>
                </c:pt>
                <c:pt idx="9">
                  <c:v>6.4884246861351276</c:v>
                </c:pt>
                <c:pt idx="10">
                  <c:v>6.2820095343494753</c:v>
                </c:pt>
                <c:pt idx="11">
                  <c:v>4.9690248270377984</c:v>
                </c:pt>
                <c:pt idx="12">
                  <c:v>5.5418541763601485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D6-471C-A604-808CC87D6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8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'35.Rs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'35.Rs PZT-L'!$B$8:$N$8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'35.Rs PZT-L'!$B$9:$N$9</c:f>
              <c:numCache>
                <c:formatCode>0.000</c:formatCode>
                <c:ptCount val="13"/>
                <c:pt idx="0">
                  <c:v>95.568356164383573</c:v>
                </c:pt>
                <c:pt idx="1">
                  <c:v>95.797499999999999</c:v>
                </c:pt>
                <c:pt idx="2">
                  <c:v>95.115357142857206</c:v>
                </c:pt>
                <c:pt idx="3">
                  <c:v>95.102272727272762</c:v>
                </c:pt>
                <c:pt idx="4">
                  <c:v>95.842857142857099</c:v>
                </c:pt>
                <c:pt idx="5">
                  <c:v>96.888205128205101</c:v>
                </c:pt>
                <c:pt idx="6">
                  <c:v>97.818499999999986</c:v>
                </c:pt>
                <c:pt idx="7">
                  <c:v>97.267083333333318</c:v>
                </c:pt>
                <c:pt idx="8">
                  <c:v>96.401052631579006</c:v>
                </c:pt>
                <c:pt idx="9">
                  <c:v>97.239393939393921</c:v>
                </c:pt>
                <c:pt idx="10">
                  <c:v>97.290500000000009</c:v>
                </c:pt>
                <c:pt idx="11">
                  <c:v>96.6078571428571</c:v>
                </c:pt>
                <c:pt idx="12">
                  <c:v>97.875517241379299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E-42AF-A66A-BD7AF9B5A723}"/>
            </c:ext>
          </c:extLst>
        </c:ser>
        <c:ser>
          <c:idx val="1"/>
          <c:order val="1"/>
          <c:tx>
            <c:strRef>
              <c:f>'35.Rs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'35.Rs PZT-L'!$B$19:$N$19</c:f>
              <c:numCache>
                <c:formatCode>0.000</c:formatCode>
                <c:ptCount val="13"/>
                <c:pt idx="0">
                  <c:v>97.541333333333256</c:v>
                </c:pt>
                <c:pt idx="1">
                  <c:v>96.467619047619195</c:v>
                </c:pt>
                <c:pt idx="2">
                  <c:v>97.350526315789352</c:v>
                </c:pt>
                <c:pt idx="3">
                  <c:v>97.351250000000064</c:v>
                </c:pt>
                <c:pt idx="4">
                  <c:v>99.004400000000018</c:v>
                </c:pt>
                <c:pt idx="5">
                  <c:v>96.707659574468039</c:v>
                </c:pt>
                <c:pt idx="6">
                  <c:v>96.125945945945958</c:v>
                </c:pt>
                <c:pt idx="7">
                  <c:v>96.32</c:v>
                </c:pt>
                <c:pt idx="8">
                  <c:v>98.566296296296258</c:v>
                </c:pt>
                <c:pt idx="9">
                  <c:v>97.824545454545387</c:v>
                </c:pt>
                <c:pt idx="10">
                  <c:v>95.79857142857135</c:v>
                </c:pt>
                <c:pt idx="11">
                  <c:v>100.06428571428573</c:v>
                </c:pt>
                <c:pt idx="12">
                  <c:v>97.063749999999999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E-42AF-A66A-BD7AF9B5A723}"/>
            </c:ext>
          </c:extLst>
        </c:ser>
        <c:ser>
          <c:idx val="5"/>
          <c:order val="2"/>
          <c:tx>
            <c:strRef>
              <c:f>'35.Rs PZT-L'!$P$7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94E-42AF-A66A-BD7AF9B5A723}"/>
              </c:ext>
            </c:extLst>
          </c:dPt>
          <c:val>
            <c:numRef>
              <c:f>'35.Rs PZT-L'!$Q$9:$AC$9</c:f>
              <c:numCache>
                <c:formatCode>0.000</c:formatCode>
                <c:ptCount val="13"/>
                <c:pt idx="3">
                  <c:v>97.408749999999998</c:v>
                </c:pt>
                <c:pt idx="7">
                  <c:v>96.312222222222232</c:v>
                </c:pt>
                <c:pt idx="8">
                  <c:v>96.484999999999985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4E-42AF-A66A-BD7AF9B5A723}"/>
            </c:ext>
          </c:extLst>
        </c:ser>
        <c:ser>
          <c:idx val="6"/>
          <c:order val="3"/>
          <c:tx>
            <c:strRef>
              <c:f>'35.Rs PZT-L'!$P$17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'35.Rs PZT-L'!$Q$19:$AC$19</c:f>
              <c:numCache>
                <c:formatCode>0.000</c:formatCode>
                <c:ptCount val="13"/>
                <c:pt idx="3">
                  <c:v>96.381666666666689</c:v>
                </c:pt>
                <c:pt idx="7">
                  <c:v>96.28818181818184</c:v>
                </c:pt>
                <c:pt idx="8">
                  <c:v>96.132499999999979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4E-42AF-A66A-BD7AF9B5A723}"/>
            </c:ext>
          </c:extLst>
        </c:ser>
        <c:ser>
          <c:idx val="7"/>
          <c:order val="4"/>
          <c:tx>
            <c:strRef>
              <c:f>'35.Rs PZT-L'!$AE$7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'35.Rs PZT-L'!$AF$9:$AR$9</c:f>
              <c:numCache>
                <c:formatCode>0.000</c:formatCode>
                <c:ptCount val="13"/>
                <c:pt idx="3">
                  <c:v>93.59499999999997</c:v>
                </c:pt>
                <c:pt idx="4">
                  <c:v>94.512222222222221</c:v>
                </c:pt>
                <c:pt idx="5">
                  <c:v>93.588421052631531</c:v>
                </c:pt>
                <c:pt idx="6">
                  <c:v>94.964545454545473</c:v>
                </c:pt>
                <c:pt idx="7">
                  <c:v>94.696428571428569</c:v>
                </c:pt>
                <c:pt idx="8">
                  <c:v>94.26062499999999</c:v>
                </c:pt>
                <c:pt idx="9">
                  <c:v>93.306666666666686</c:v>
                </c:pt>
                <c:pt idx="10">
                  <c:v>93.076363636363666</c:v>
                </c:pt>
                <c:pt idx="11">
                  <c:v>93.645000000000039</c:v>
                </c:pt>
                <c:pt idx="12">
                  <c:v>94.387419354838769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4E-42AF-A66A-BD7AF9B5A723}"/>
            </c:ext>
          </c:extLst>
        </c:ser>
        <c:ser>
          <c:idx val="8"/>
          <c:order val="5"/>
          <c:tx>
            <c:strRef>
              <c:f>'35.Rs PZT-L'!$AE$17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'35.Rs PZT-L'!$AF$19:$AR$19</c:f>
              <c:numCache>
                <c:formatCode>0.000</c:formatCode>
                <c:ptCount val="13"/>
                <c:pt idx="3">
                  <c:v>98.441666666666649</c:v>
                </c:pt>
                <c:pt idx="4">
                  <c:v>97.54733333333327</c:v>
                </c:pt>
                <c:pt idx="5">
                  <c:v>97.767058823529354</c:v>
                </c:pt>
                <c:pt idx="6">
                  <c:v>97.250000000000043</c:v>
                </c:pt>
                <c:pt idx="7">
                  <c:v>97.22533333333331</c:v>
                </c:pt>
                <c:pt idx="8">
                  <c:v>98.959333333333333</c:v>
                </c:pt>
                <c:pt idx="9">
                  <c:v>97.316875000000039</c:v>
                </c:pt>
                <c:pt idx="10">
                  <c:v>97.278181818181807</c:v>
                </c:pt>
                <c:pt idx="11">
                  <c:v>97.651250000000061</c:v>
                </c:pt>
                <c:pt idx="12">
                  <c:v>97.34352941176472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4E-42AF-A66A-BD7AF9B5A723}"/>
            </c:ext>
          </c:extLst>
        </c:ser>
        <c:ser>
          <c:idx val="3"/>
          <c:order val="6"/>
          <c:tx>
            <c:strRef>
              <c:f>'35.Rs PZT-L'!$A$25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'35.Rs PZT-L'!$B$25:$N$25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4E-42AF-A66A-BD7AF9B5A723}"/>
            </c:ext>
          </c:extLst>
        </c:ser>
        <c:ser>
          <c:idx val="4"/>
          <c:order val="7"/>
          <c:tx>
            <c:strRef>
              <c:f>'35.Rs PZT-L'!$A$26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'35.Rs PZT-L'!$B$26:$N$26</c:f>
              <c:numCache>
                <c:formatCode>General</c:formatCode>
                <c:ptCount val="13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94E-42AF-A66A-BD7AF9B5A723}"/>
            </c:ext>
          </c:extLst>
        </c:ser>
        <c:ser>
          <c:idx val="2"/>
          <c:order val="8"/>
          <c:tx>
            <c:strRef>
              <c:f>'35.Rs PZT-L'!$A$24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'35.Rs PZT-L'!$B$24:$N$24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4E-42AF-A66A-BD7AF9B5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40"/>
          <c:min val="4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'35.Rs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'35.Rs PZT-L'!$B$8:$N$8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'35.Rs PZT-L'!$B$10:$N$10</c:f>
              <c:numCache>
                <c:formatCode>0.000</c:formatCode>
                <c:ptCount val="13"/>
                <c:pt idx="0">
                  <c:v>2.9019266641417039</c:v>
                </c:pt>
                <c:pt idx="1">
                  <c:v>2.5227056718551282</c:v>
                </c:pt>
                <c:pt idx="2">
                  <c:v>2.4731140801140508</c:v>
                </c:pt>
                <c:pt idx="3">
                  <c:v>2.548570427485942</c:v>
                </c:pt>
                <c:pt idx="4">
                  <c:v>3.0069628571421538</c:v>
                </c:pt>
                <c:pt idx="5">
                  <c:v>2.626181087500215</c:v>
                </c:pt>
                <c:pt idx="6">
                  <c:v>2.0160431293743413</c:v>
                </c:pt>
                <c:pt idx="7">
                  <c:v>2.1813875649475198</c:v>
                </c:pt>
                <c:pt idx="8">
                  <c:v>2.7220489231882885</c:v>
                </c:pt>
                <c:pt idx="9">
                  <c:v>2.3446167266954183</c:v>
                </c:pt>
                <c:pt idx="10">
                  <c:v>2.2735887444510428</c:v>
                </c:pt>
                <c:pt idx="11">
                  <c:v>2.2022901048825787</c:v>
                </c:pt>
                <c:pt idx="12">
                  <c:v>2.7269234171921881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7-4F93-BE33-32AB863EF8AB}"/>
            </c:ext>
          </c:extLst>
        </c:ser>
        <c:ser>
          <c:idx val="1"/>
          <c:order val="1"/>
          <c:tx>
            <c:strRef>
              <c:f>'35.Rs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'35.Rs PZT-L'!$B$20:$N$20</c:f>
              <c:numCache>
                <c:formatCode>0.000</c:formatCode>
                <c:ptCount val="13"/>
                <c:pt idx="0">
                  <c:v>3.5770710044737433</c:v>
                </c:pt>
                <c:pt idx="1">
                  <c:v>4.245092525099194</c:v>
                </c:pt>
                <c:pt idx="2">
                  <c:v>4.1484544821770273</c:v>
                </c:pt>
                <c:pt idx="3">
                  <c:v>3.9637224437749521</c:v>
                </c:pt>
                <c:pt idx="4">
                  <c:v>3.9372717808534912</c:v>
                </c:pt>
                <c:pt idx="5">
                  <c:v>5.1480081695875901</c:v>
                </c:pt>
                <c:pt idx="6">
                  <c:v>4.0211469864332434</c:v>
                </c:pt>
                <c:pt idx="7">
                  <c:v>4.5845949068866556</c:v>
                </c:pt>
                <c:pt idx="8">
                  <c:v>3.6195890503335857</c:v>
                </c:pt>
                <c:pt idx="9">
                  <c:v>4.3359076071294318</c:v>
                </c:pt>
                <c:pt idx="10">
                  <c:v>4.1063808327122766</c:v>
                </c:pt>
                <c:pt idx="11">
                  <c:v>2.7423165767356865</c:v>
                </c:pt>
                <c:pt idx="12">
                  <c:v>3.8525810669917067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7-4F93-BE33-32AB863EF8AB}"/>
            </c:ext>
          </c:extLst>
        </c:ser>
        <c:ser>
          <c:idx val="5"/>
          <c:order val="2"/>
          <c:tx>
            <c:strRef>
              <c:f>'35.Rs PZT-L'!$P$7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657-4F93-BE33-32AB863EF8AB}"/>
              </c:ext>
            </c:extLst>
          </c:dPt>
          <c:val>
            <c:numRef>
              <c:f>'35.Rs PZT-L'!$Q$10:$AC$10</c:f>
              <c:numCache>
                <c:formatCode>0.000</c:formatCode>
                <c:ptCount val="13"/>
                <c:pt idx="3">
                  <c:v>1.5732087463187046</c:v>
                </c:pt>
                <c:pt idx="7">
                  <c:v>1.4314154052622088</c:v>
                </c:pt>
                <c:pt idx="8">
                  <c:v>1.5698358561915364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57-4F93-BE33-32AB863EF8AB}"/>
            </c:ext>
          </c:extLst>
        </c:ser>
        <c:ser>
          <c:idx val="6"/>
          <c:order val="3"/>
          <c:tx>
            <c:strRef>
              <c:f>'35.Rs PZT-L'!$P$17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'35.Rs PZT-L'!$Q$20:$AC$20</c:f>
              <c:numCache>
                <c:formatCode>0.000</c:formatCode>
                <c:ptCount val="13"/>
                <c:pt idx="3">
                  <c:v>4.0437644680973106</c:v>
                </c:pt>
                <c:pt idx="7">
                  <c:v>3.0795785431347773</c:v>
                </c:pt>
                <c:pt idx="8">
                  <c:v>3.6945134303693465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57-4F93-BE33-32AB863EF8AB}"/>
            </c:ext>
          </c:extLst>
        </c:ser>
        <c:ser>
          <c:idx val="7"/>
          <c:order val="4"/>
          <c:tx>
            <c:strRef>
              <c:f>'35.Rs PZT-L'!$AE$7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'35.Rs PZT-L'!$AF$10:$AR$10</c:f>
              <c:numCache>
                <c:formatCode>0.000</c:formatCode>
                <c:ptCount val="13"/>
                <c:pt idx="3">
                  <c:v>1.5280900896327734</c:v>
                </c:pt>
                <c:pt idx="4">
                  <c:v>2.0763003075425246</c:v>
                </c:pt>
                <c:pt idx="5">
                  <c:v>1.5832364654007129</c:v>
                </c:pt>
                <c:pt idx="6">
                  <c:v>1.7281578654760312</c:v>
                </c:pt>
                <c:pt idx="7">
                  <c:v>1.9795868588046093</c:v>
                </c:pt>
                <c:pt idx="8">
                  <c:v>1.7915278211521768</c:v>
                </c:pt>
                <c:pt idx="9">
                  <c:v>2.0219489125400032</c:v>
                </c:pt>
                <c:pt idx="10">
                  <c:v>1.80335707703422</c:v>
                </c:pt>
                <c:pt idx="11">
                  <c:v>1.752768373087833</c:v>
                </c:pt>
                <c:pt idx="12">
                  <c:v>2.1328839551103633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57-4F93-BE33-32AB863EF8AB}"/>
            </c:ext>
          </c:extLst>
        </c:ser>
        <c:ser>
          <c:idx val="8"/>
          <c:order val="5"/>
          <c:tx>
            <c:strRef>
              <c:f>'35.Rs PZT-L'!$AE$17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'35.Rs PZT-L'!$AF$20:$AR$20</c:f>
              <c:numCache>
                <c:formatCode>0.000</c:formatCode>
                <c:ptCount val="13"/>
                <c:pt idx="3">
                  <c:v>2.4521378888612064</c:v>
                </c:pt>
                <c:pt idx="4">
                  <c:v>2.4396802702463032</c:v>
                </c:pt>
                <c:pt idx="5">
                  <c:v>2.5078993890568544</c:v>
                </c:pt>
                <c:pt idx="6">
                  <c:v>2.6641844507989281</c:v>
                </c:pt>
                <c:pt idx="7">
                  <c:v>2.7781792759801265</c:v>
                </c:pt>
                <c:pt idx="8">
                  <c:v>2.5702243567143848</c:v>
                </c:pt>
                <c:pt idx="9">
                  <c:v>2.2612186249479107</c:v>
                </c:pt>
                <c:pt idx="10">
                  <c:v>2.356656853738341</c:v>
                </c:pt>
                <c:pt idx="11">
                  <c:v>3.2884204596579267</c:v>
                </c:pt>
                <c:pt idx="12">
                  <c:v>2.8126698579639684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57-4F93-BE33-32AB863EF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'35.Rs PZT-L'!$A$7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'35.Rs PZT-L'!$B$8:$N$8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'35.Rs PZT-L'!$B$13:$N$13</c:f>
              <c:numCache>
                <c:formatCode>0.00</c:formatCode>
                <c:ptCount val="13"/>
                <c:pt idx="0">
                  <c:v>4.0856024612764807</c:v>
                </c:pt>
                <c:pt idx="1">
                  <c:v>4.7300405010090483</c:v>
                </c:pt>
                <c:pt idx="2">
                  <c:v>4.7329474777319103</c:v>
                </c:pt>
                <c:pt idx="3">
                  <c:v>4.5911062333481967</c:v>
                </c:pt>
                <c:pt idx="4">
                  <c:v>3.9733178011297965</c:v>
                </c:pt>
                <c:pt idx="5">
                  <c:v>4.6821098646219541</c:v>
                </c:pt>
                <c:pt idx="6">
                  <c:v>6.2529250902379543</c:v>
                </c:pt>
                <c:pt idx="7">
                  <c:v>5.6947061176678</c:v>
                </c:pt>
                <c:pt idx="8">
                  <c:v>4.4575555226664925</c:v>
                </c:pt>
                <c:pt idx="9">
                  <c:v>5.2943115059265109</c:v>
                </c:pt>
                <c:pt idx="10">
                  <c:v>5.4672010041411117</c:v>
                </c:pt>
                <c:pt idx="11">
                  <c:v>5.5408772080323407</c:v>
                </c:pt>
                <c:pt idx="12">
                  <c:v>4.6298228744512278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9-442B-8395-53F30BA2DEAD}"/>
            </c:ext>
          </c:extLst>
        </c:ser>
        <c:ser>
          <c:idx val="1"/>
          <c:order val="1"/>
          <c:tx>
            <c:strRef>
              <c:f>'35.Rs PZT-L'!$A$17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'35.Rs PZT-L'!$B$23:$N$23</c:f>
              <c:numCache>
                <c:formatCode>0.00</c:formatCode>
                <c:ptCount val="13"/>
                <c:pt idx="0">
                  <c:v>3.4983308304831295</c:v>
                </c:pt>
                <c:pt idx="1">
                  <c:v>2.8635119126382342</c:v>
                </c:pt>
                <c:pt idx="2">
                  <c:v>3.0011599481411797</c:v>
                </c:pt>
                <c:pt idx="3">
                  <c:v>3.1410919516375664</c:v>
                </c:pt>
                <c:pt idx="4">
                  <c:v>3.3021511824231538</c:v>
                </c:pt>
                <c:pt idx="5">
                  <c:v>2.3768195623906525</c:v>
                </c:pt>
                <c:pt idx="6">
                  <c:v>2.9946634685600539</c:v>
                </c:pt>
                <c:pt idx="7">
                  <c:v>2.6407276787924885</c:v>
                </c:pt>
                <c:pt idx="8">
                  <c:v>3.5516275245612889</c:v>
                </c:pt>
                <c:pt idx="9">
                  <c:v>2.9078529711865762</c:v>
                </c:pt>
                <c:pt idx="10">
                  <c:v>2.9059304601749343</c:v>
                </c:pt>
                <c:pt idx="11">
                  <c:v>4.8698833745368431</c:v>
                </c:pt>
                <c:pt idx="12">
                  <c:v>3.206832800790465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49-442B-8395-53F30BA2DEAD}"/>
            </c:ext>
          </c:extLst>
        </c:ser>
        <c:ser>
          <c:idx val="5"/>
          <c:order val="2"/>
          <c:tx>
            <c:strRef>
              <c:f>'35.Rs PZT-L'!$P$7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249-442B-8395-53F30BA2DEAD}"/>
              </c:ext>
            </c:extLst>
          </c:dPt>
          <c:val>
            <c:numRef>
              <c:f>'35.Rs PZT-L'!$Q$13:$AC$13</c:f>
              <c:numCache>
                <c:formatCode>0.00</c:formatCode>
                <c:ptCount val="13"/>
                <c:pt idx="3">
                  <c:v>7.9262102772515437</c:v>
                </c:pt>
                <c:pt idx="7">
                  <c:v>8.456017749687998</c:v>
                </c:pt>
                <c:pt idx="8">
                  <c:v>7.7470944613095973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49-442B-8395-53F30BA2DEAD}"/>
            </c:ext>
          </c:extLst>
        </c:ser>
        <c:ser>
          <c:idx val="6"/>
          <c:order val="3"/>
          <c:tx>
            <c:strRef>
              <c:f>'35.Rs PZT-L'!$P$17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'35.Rs PZT-L'!$Q$23:$AC$23</c:f>
              <c:numCache>
                <c:formatCode>0.00</c:formatCode>
                <c:ptCount val="13"/>
                <c:pt idx="3">
                  <c:v>2.9989932197827494</c:v>
                </c:pt>
                <c:pt idx="7">
                  <c:v>3.9278298756256889</c:v>
                </c:pt>
                <c:pt idx="8">
                  <c:v>3.260014314107551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49-442B-8395-53F30BA2DEAD}"/>
            </c:ext>
          </c:extLst>
        </c:ser>
        <c:ser>
          <c:idx val="7"/>
          <c:order val="4"/>
          <c:tx>
            <c:strRef>
              <c:f>'35.Rs PZT-L'!$AE$7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'35.Rs PZT-L'!$AF$13:$AR$13</c:f>
              <c:numCache>
                <c:formatCode>0.00</c:formatCode>
                <c:ptCount val="13"/>
                <c:pt idx="3">
                  <c:v>7.3283201097289217</c:v>
                </c:pt>
                <c:pt idx="4">
                  <c:v>5.540660005820695</c:v>
                </c:pt>
                <c:pt idx="5">
                  <c:v>7.0716791809386885</c:v>
                </c:pt>
                <c:pt idx="6">
                  <c:v>6.7440878623887146</c:v>
                </c:pt>
                <c:pt idx="7">
                  <c:v>5.8423686432532209</c:v>
                </c:pt>
                <c:pt idx="8">
                  <c:v>6.3745637653501275</c:v>
                </c:pt>
                <c:pt idx="9">
                  <c:v>5.4908519959960058</c:v>
                </c:pt>
                <c:pt idx="10">
                  <c:v>6.1138499334734586</c:v>
                </c:pt>
                <c:pt idx="11">
                  <c:v>6.3984495454140751</c:v>
                </c:pt>
                <c:pt idx="12">
                  <c:v>5.3741663210582304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49-442B-8395-53F30BA2DEAD}"/>
            </c:ext>
          </c:extLst>
        </c:ser>
        <c:ser>
          <c:idx val="8"/>
          <c:order val="5"/>
          <c:tx>
            <c:strRef>
              <c:f>'35.Rs PZT-L'!$AE$17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'35.Rs PZT-L'!$AF$23:$AR$23</c:f>
              <c:numCache>
                <c:formatCode>0.00</c:formatCode>
                <c:ptCount val="13"/>
                <c:pt idx="3">
                  <c:v>5.2255988323885658</c:v>
                </c:pt>
                <c:pt idx="4">
                  <c:v>5.130089352451991</c:v>
                </c:pt>
                <c:pt idx="5">
                  <c:v>5.0197466703708038</c:v>
                </c:pt>
                <c:pt idx="6">
                  <c:v>4.6605882197620385</c:v>
                </c:pt>
                <c:pt idx="7">
                  <c:v>4.4663944302394976</c:v>
                </c:pt>
                <c:pt idx="8">
                  <c:v>5.0526501355879718</c:v>
                </c:pt>
                <c:pt idx="9">
                  <c:v>5.5009976461784582</c:v>
                </c:pt>
                <c:pt idx="10">
                  <c:v>5.2727492279367141</c:v>
                </c:pt>
                <c:pt idx="11">
                  <c:v>3.8165486502210322</c:v>
                </c:pt>
                <c:pt idx="12">
                  <c:v>4.425632500739221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49-442B-8395-53F30BA2D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8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'36.Rs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'36.Rs PZT-R'!$B$8:$N$8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'36.Rs PZT-R'!$B$9:$N$9</c:f>
              <c:numCache>
                <c:formatCode>0.000</c:formatCode>
                <c:ptCount val="13"/>
                <c:pt idx="0">
                  <c:v>94.715205479451981</c:v>
                </c:pt>
                <c:pt idx="1">
                  <c:v>94.932500000000005</c:v>
                </c:pt>
                <c:pt idx="2">
                  <c:v>93.880892857142783</c:v>
                </c:pt>
                <c:pt idx="3">
                  <c:v>94.752954545454458</c:v>
                </c:pt>
                <c:pt idx="4">
                  <c:v>95.199714285714336</c:v>
                </c:pt>
                <c:pt idx="5">
                  <c:v>96.290256410256347</c:v>
                </c:pt>
                <c:pt idx="6">
                  <c:v>96.915999999999997</c:v>
                </c:pt>
                <c:pt idx="7">
                  <c:v>96.03333333333336</c:v>
                </c:pt>
                <c:pt idx="8">
                  <c:v>95.561315789473781</c:v>
                </c:pt>
                <c:pt idx="9">
                  <c:v>96.656363636363622</c:v>
                </c:pt>
                <c:pt idx="10">
                  <c:v>96.543500000000009</c:v>
                </c:pt>
                <c:pt idx="11">
                  <c:v>95.049999999999969</c:v>
                </c:pt>
                <c:pt idx="12">
                  <c:v>97.242413793103324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6D-495C-B787-09AFD2CB132F}"/>
            </c:ext>
          </c:extLst>
        </c:ser>
        <c:ser>
          <c:idx val="1"/>
          <c:order val="1"/>
          <c:tx>
            <c:strRef>
              <c:f>'36.Rs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'36.Rs PZT-R'!$B$19:$N$19</c:f>
              <c:numCache>
                <c:formatCode>0.000</c:formatCode>
                <c:ptCount val="13"/>
                <c:pt idx="0">
                  <c:v>98.123555555555569</c:v>
                </c:pt>
                <c:pt idx="1">
                  <c:v>96.550238095238086</c:v>
                </c:pt>
                <c:pt idx="2">
                  <c:v>97.869473684210547</c:v>
                </c:pt>
                <c:pt idx="3">
                  <c:v>98.067812499999903</c:v>
                </c:pt>
                <c:pt idx="4">
                  <c:v>99.019999999999982</c:v>
                </c:pt>
                <c:pt idx="5">
                  <c:v>96.988085106382968</c:v>
                </c:pt>
                <c:pt idx="6">
                  <c:v>96.787837837837898</c:v>
                </c:pt>
                <c:pt idx="7">
                  <c:v>97.108749999999972</c:v>
                </c:pt>
                <c:pt idx="8">
                  <c:v>99.414074074074065</c:v>
                </c:pt>
                <c:pt idx="9">
                  <c:v>98.650303030302979</c:v>
                </c:pt>
                <c:pt idx="10">
                  <c:v>96.078571428571351</c:v>
                </c:pt>
                <c:pt idx="11">
                  <c:v>100.77571428571434</c:v>
                </c:pt>
                <c:pt idx="12">
                  <c:v>97.565312500000005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6D-495C-B787-09AFD2CB132F}"/>
            </c:ext>
          </c:extLst>
        </c:ser>
        <c:ser>
          <c:idx val="5"/>
          <c:order val="2"/>
          <c:tx>
            <c:strRef>
              <c:f>'36.Rs PZT-R'!$P$7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C6D-495C-B787-09AFD2CB132F}"/>
              </c:ext>
            </c:extLst>
          </c:dPt>
          <c:val>
            <c:numRef>
              <c:f>'36.Rs PZT-R'!$Q$9:$AC$9</c:f>
              <c:numCache>
                <c:formatCode>0.000</c:formatCode>
                <c:ptCount val="13"/>
                <c:pt idx="3">
                  <c:v>94.951249999999987</c:v>
                </c:pt>
                <c:pt idx="7">
                  <c:v>96.915555555555486</c:v>
                </c:pt>
                <c:pt idx="8">
                  <c:v>96.78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6D-495C-B787-09AFD2CB132F}"/>
            </c:ext>
          </c:extLst>
        </c:ser>
        <c:ser>
          <c:idx val="6"/>
          <c:order val="3"/>
          <c:tx>
            <c:strRef>
              <c:f>'36.Rs PZT-R'!$P$17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'36.Rs PZT-R'!$Q$19:$AC$19</c:f>
              <c:numCache>
                <c:formatCode>0.000</c:formatCode>
                <c:ptCount val="13"/>
                <c:pt idx="3">
                  <c:v>95.524999999999991</c:v>
                </c:pt>
                <c:pt idx="7">
                  <c:v>96.627272727272739</c:v>
                </c:pt>
                <c:pt idx="8">
                  <c:v>95.16749999999999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6D-495C-B787-09AFD2CB132F}"/>
            </c:ext>
          </c:extLst>
        </c:ser>
        <c:ser>
          <c:idx val="7"/>
          <c:order val="4"/>
          <c:tx>
            <c:strRef>
              <c:f>'36.Rs PZT-R'!$AE$7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'36.Rs PZT-R'!$AF$9:$AR$9</c:f>
              <c:numCache>
                <c:formatCode>0.000</c:formatCode>
                <c:ptCount val="13"/>
                <c:pt idx="3">
                  <c:v>92.238333333333316</c:v>
                </c:pt>
                <c:pt idx="4">
                  <c:v>93.569444444444386</c:v>
                </c:pt>
                <c:pt idx="5">
                  <c:v>93.318421052631578</c:v>
                </c:pt>
                <c:pt idx="6">
                  <c:v>94.01636363636365</c:v>
                </c:pt>
                <c:pt idx="7">
                  <c:v>94.105000000000004</c:v>
                </c:pt>
                <c:pt idx="8">
                  <c:v>93.696249999999992</c:v>
                </c:pt>
                <c:pt idx="9">
                  <c:v>92.108000000000018</c:v>
                </c:pt>
                <c:pt idx="10">
                  <c:v>92.854545454545416</c:v>
                </c:pt>
                <c:pt idx="11">
                  <c:v>93.114999999999924</c:v>
                </c:pt>
                <c:pt idx="12">
                  <c:v>93.298709677419325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6D-495C-B787-09AFD2CB132F}"/>
            </c:ext>
          </c:extLst>
        </c:ser>
        <c:ser>
          <c:idx val="8"/>
          <c:order val="5"/>
          <c:tx>
            <c:strRef>
              <c:f>'36.Rs PZT-R'!$AE$17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'36.Rs PZT-R'!$AF$19:$AR$19</c:f>
              <c:numCache>
                <c:formatCode>0.000</c:formatCode>
                <c:ptCount val="13"/>
                <c:pt idx="3">
                  <c:v>98.386666666666642</c:v>
                </c:pt>
                <c:pt idx="4">
                  <c:v>98.062666666666658</c:v>
                </c:pt>
                <c:pt idx="5">
                  <c:v>98.139411764705912</c:v>
                </c:pt>
                <c:pt idx="6">
                  <c:v>97.009</c:v>
                </c:pt>
                <c:pt idx="7">
                  <c:v>97.539333333333374</c:v>
                </c:pt>
                <c:pt idx="8">
                  <c:v>98.721999999999994</c:v>
                </c:pt>
                <c:pt idx="9">
                  <c:v>97.438125000000042</c:v>
                </c:pt>
                <c:pt idx="10">
                  <c:v>98.079090909090894</c:v>
                </c:pt>
                <c:pt idx="11">
                  <c:v>97.661249999999967</c:v>
                </c:pt>
                <c:pt idx="12">
                  <c:v>97.831764705882364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6D-495C-B787-09AFD2CB132F}"/>
            </c:ext>
          </c:extLst>
        </c:ser>
        <c:ser>
          <c:idx val="3"/>
          <c:order val="6"/>
          <c:tx>
            <c:strRef>
              <c:f>'36.Rs PZT-R'!$A$25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'36.Rs PZT-R'!$B$25:$N$25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6D-495C-B787-09AFD2CB132F}"/>
            </c:ext>
          </c:extLst>
        </c:ser>
        <c:ser>
          <c:idx val="4"/>
          <c:order val="7"/>
          <c:tx>
            <c:strRef>
              <c:f>'36.Rs PZT-R'!$A$26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'36.Rs PZT-R'!$B$26:$N$26</c:f>
              <c:numCache>
                <c:formatCode>General</c:formatCode>
                <c:ptCount val="13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6D-495C-B787-09AFD2CB132F}"/>
            </c:ext>
          </c:extLst>
        </c:ser>
        <c:ser>
          <c:idx val="2"/>
          <c:order val="8"/>
          <c:tx>
            <c:strRef>
              <c:f>'36.Rs PZT-R'!$A$24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'36.Rs PZT-R'!$B$24:$N$24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6D-495C-B787-09AFD2CB1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40"/>
          <c:min val="4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'36.Rs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'36.Rs PZT-R'!$B$8:$N$8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'36.Rs PZT-R'!$B$10:$N$10</c:f>
              <c:numCache>
                <c:formatCode>0.000</c:formatCode>
                <c:ptCount val="13"/>
                <c:pt idx="0">
                  <c:v>3.3483532424847717</c:v>
                </c:pt>
                <c:pt idx="1">
                  <c:v>3.2885781754081207</c:v>
                </c:pt>
                <c:pt idx="2">
                  <c:v>2.8931185870002309</c:v>
                </c:pt>
                <c:pt idx="3">
                  <c:v>2.8116241624248053</c:v>
                </c:pt>
                <c:pt idx="4">
                  <c:v>3.0041375343033527</c:v>
                </c:pt>
                <c:pt idx="5">
                  <c:v>2.8939361185057675</c:v>
                </c:pt>
                <c:pt idx="6">
                  <c:v>2.5281617847855875</c:v>
                </c:pt>
                <c:pt idx="7">
                  <c:v>2.2686634899613041</c:v>
                </c:pt>
                <c:pt idx="8">
                  <c:v>2.9147615126695126</c:v>
                </c:pt>
                <c:pt idx="9">
                  <c:v>2.4978724298645272</c:v>
                </c:pt>
                <c:pt idx="10">
                  <c:v>2.7225021284098174</c:v>
                </c:pt>
                <c:pt idx="11">
                  <c:v>2.7231356238533704</c:v>
                </c:pt>
                <c:pt idx="12">
                  <c:v>2.8185055245992761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C-4113-BBF0-A9BD0D54DF07}"/>
            </c:ext>
          </c:extLst>
        </c:ser>
        <c:ser>
          <c:idx val="1"/>
          <c:order val="1"/>
          <c:tx>
            <c:strRef>
              <c:f>'36.Rs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'36.Rs PZT-R'!$B$20:$N$20</c:f>
              <c:numCache>
                <c:formatCode>0.000</c:formatCode>
                <c:ptCount val="13"/>
                <c:pt idx="0">
                  <c:v>3.7333059178121584</c:v>
                </c:pt>
                <c:pt idx="1">
                  <c:v>4.3922664669217246</c:v>
                </c:pt>
                <c:pt idx="2">
                  <c:v>4.1178527775466689</c:v>
                </c:pt>
                <c:pt idx="3">
                  <c:v>4.002999842496652</c:v>
                </c:pt>
                <c:pt idx="4">
                  <c:v>4.1808993863419914</c:v>
                </c:pt>
                <c:pt idx="5">
                  <c:v>4.9387966898096272</c:v>
                </c:pt>
                <c:pt idx="6">
                  <c:v>4.2587500457237395</c:v>
                </c:pt>
                <c:pt idx="7">
                  <c:v>4.8148791461955316</c:v>
                </c:pt>
                <c:pt idx="8">
                  <c:v>3.3578662671551673</c:v>
                </c:pt>
                <c:pt idx="9">
                  <c:v>4.3103695458950195</c:v>
                </c:pt>
                <c:pt idx="10">
                  <c:v>4.2038774679442046</c:v>
                </c:pt>
                <c:pt idx="11">
                  <c:v>2.8120050979341151</c:v>
                </c:pt>
                <c:pt idx="12">
                  <c:v>4.140337911470497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5C-4113-BBF0-A9BD0D54DF07}"/>
            </c:ext>
          </c:extLst>
        </c:ser>
        <c:ser>
          <c:idx val="5"/>
          <c:order val="2"/>
          <c:tx>
            <c:strRef>
              <c:f>'36.Rs PZT-R'!$P$7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05C-4113-BBF0-A9BD0D54DF07}"/>
              </c:ext>
            </c:extLst>
          </c:dPt>
          <c:val>
            <c:numRef>
              <c:f>'36.Rs PZT-R'!$Q$10:$AC$10</c:f>
              <c:numCache>
                <c:formatCode>0.000</c:formatCode>
                <c:ptCount val="13"/>
                <c:pt idx="3">
                  <c:v>2.313963871253907</c:v>
                </c:pt>
                <c:pt idx="7">
                  <c:v>2.3189939271066562</c:v>
                </c:pt>
                <c:pt idx="8">
                  <c:v>2.8364116008137414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5C-4113-BBF0-A9BD0D54DF07}"/>
            </c:ext>
          </c:extLst>
        </c:ser>
        <c:ser>
          <c:idx val="6"/>
          <c:order val="3"/>
          <c:tx>
            <c:strRef>
              <c:f>'36.Rs PZT-R'!$P$17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'36.Rs PZT-R'!$Q$20:$AC$20</c:f>
              <c:numCache>
                <c:formatCode>0.000</c:formatCode>
                <c:ptCount val="13"/>
                <c:pt idx="3">
                  <c:v>2.7487824731589368</c:v>
                </c:pt>
                <c:pt idx="7">
                  <c:v>3.4011036819263043</c:v>
                </c:pt>
                <c:pt idx="8">
                  <c:v>4.2861367160553749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5C-4113-BBF0-A9BD0D54DF07}"/>
            </c:ext>
          </c:extLst>
        </c:ser>
        <c:ser>
          <c:idx val="7"/>
          <c:order val="4"/>
          <c:tx>
            <c:strRef>
              <c:f>'36.Rs PZT-R'!$AE$7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'36.Rs PZT-R'!$AF$10:$AR$10</c:f>
              <c:numCache>
                <c:formatCode>0.000</c:formatCode>
                <c:ptCount val="13"/>
                <c:pt idx="3">
                  <c:v>2.364002040971521</c:v>
                </c:pt>
                <c:pt idx="4">
                  <c:v>2.7595258523625468</c:v>
                </c:pt>
                <c:pt idx="5">
                  <c:v>2.0086131021835536</c:v>
                </c:pt>
                <c:pt idx="6">
                  <c:v>2.1258361451665881</c:v>
                </c:pt>
                <c:pt idx="7">
                  <c:v>2.167793195424669</c:v>
                </c:pt>
                <c:pt idx="8">
                  <c:v>2.1955325567039927</c:v>
                </c:pt>
                <c:pt idx="9">
                  <c:v>2.480028144460348</c:v>
                </c:pt>
                <c:pt idx="10">
                  <c:v>2.3903336055081006</c:v>
                </c:pt>
                <c:pt idx="11">
                  <c:v>2.4904413222957058</c:v>
                </c:pt>
                <c:pt idx="12">
                  <c:v>2.1448813787788485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5C-4113-BBF0-A9BD0D54DF07}"/>
            </c:ext>
          </c:extLst>
        </c:ser>
        <c:ser>
          <c:idx val="8"/>
          <c:order val="5"/>
          <c:tx>
            <c:strRef>
              <c:f>'36.Rs PZT-R'!$AE$17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'36.Rs PZT-R'!$AF$20:$AR$20</c:f>
              <c:numCache>
                <c:formatCode>0.000</c:formatCode>
                <c:ptCount val="13"/>
                <c:pt idx="3">
                  <c:v>2.5978130741763508</c:v>
                </c:pt>
                <c:pt idx="4">
                  <c:v>2.9496341865478706</c:v>
                </c:pt>
                <c:pt idx="5">
                  <c:v>2.9336306858642245</c:v>
                </c:pt>
                <c:pt idx="6">
                  <c:v>3.0605041837229798</c:v>
                </c:pt>
                <c:pt idx="7">
                  <c:v>3.1265671864466063</c:v>
                </c:pt>
                <c:pt idx="8">
                  <c:v>2.7352746693483128</c:v>
                </c:pt>
                <c:pt idx="9">
                  <c:v>2.5455812467190673</c:v>
                </c:pt>
                <c:pt idx="10">
                  <c:v>2.3404733879566133</c:v>
                </c:pt>
                <c:pt idx="11">
                  <c:v>3.4971144888933314</c:v>
                </c:pt>
                <c:pt idx="12">
                  <c:v>3.2434626746463229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5C-4113-BBF0-A9BD0D54D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'36.Rs PZT-R'!$A$7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'36.Rs PZT-R'!$B$8:$N$8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'36.Rs PZT-R'!$B$13:$N$13</c:f>
              <c:numCache>
                <c:formatCode>0.00</c:formatCode>
                <c:ptCount val="13"/>
                <c:pt idx="0">
                  <c:v>3.4559481398175556</c:v>
                </c:pt>
                <c:pt idx="1">
                  <c:v>3.5407905926461969</c:v>
                </c:pt>
                <c:pt idx="2">
                  <c:v>3.9036184009625687</c:v>
                </c:pt>
                <c:pt idx="3">
                  <c:v>4.1201517388538829</c:v>
                </c:pt>
                <c:pt idx="4">
                  <c:v>3.9056927192113404</c:v>
                </c:pt>
                <c:pt idx="5">
                  <c:v>4.1800342652339051</c:v>
                </c:pt>
                <c:pt idx="6">
                  <c:v>4.867304540155029</c:v>
                </c:pt>
                <c:pt idx="7">
                  <c:v>5.294355537636827</c:v>
                </c:pt>
                <c:pt idx="8">
                  <c:v>4.0668067964737888</c:v>
                </c:pt>
                <c:pt idx="9">
                  <c:v>4.891678106816113</c:v>
                </c:pt>
                <c:pt idx="10">
                  <c:v>4.4742542308980857</c:v>
                </c:pt>
                <c:pt idx="11">
                  <c:v>4.2903971550270539</c:v>
                </c:pt>
                <c:pt idx="12">
                  <c:v>4.4045107673860011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F-47A1-9156-2F19A3C99572}"/>
            </c:ext>
          </c:extLst>
        </c:ser>
        <c:ser>
          <c:idx val="1"/>
          <c:order val="1"/>
          <c:tx>
            <c:strRef>
              <c:f>'36.Rs PZT-R'!$A$17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'36.Rs PZT-R'!$B$23:$N$23</c:f>
              <c:numCache>
                <c:formatCode>0.00</c:formatCode>
                <c:ptCount val="13"/>
                <c:pt idx="0">
                  <c:v>3.4039138853370692</c:v>
                </c:pt>
                <c:pt idx="1">
                  <c:v>2.7738327786272303</c:v>
                </c:pt>
                <c:pt idx="2">
                  <c:v>3.0654709084226814</c:v>
                </c:pt>
                <c:pt idx="3">
                  <c:v>3.1699403778689792</c:v>
                </c:pt>
                <c:pt idx="4">
                  <c:v>3.1109733731350633</c:v>
                </c:pt>
                <c:pt idx="5">
                  <c:v>2.4964303000298051</c:v>
                </c:pt>
                <c:pt idx="6">
                  <c:v>2.8793924228837202</c:v>
                </c:pt>
                <c:pt idx="7">
                  <c:v>2.5690329825011555</c:v>
                </c:pt>
                <c:pt idx="8">
                  <c:v>3.9126110589534422</c:v>
                </c:pt>
                <c:pt idx="9">
                  <c:v>2.9889396271611712</c:v>
                </c:pt>
                <c:pt idx="10">
                  <c:v>2.8607376327910772</c:v>
                </c:pt>
                <c:pt idx="11">
                  <c:v>4.8335277812583959</c:v>
                </c:pt>
                <c:pt idx="12">
                  <c:v>3.0243354772185875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F-47A1-9156-2F19A3C99572}"/>
            </c:ext>
          </c:extLst>
        </c:ser>
        <c:ser>
          <c:idx val="5"/>
          <c:order val="2"/>
          <c:tx>
            <c:strRef>
              <c:f>'36.Rs PZT-R'!$P$7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16F-47A1-9156-2F19A3C99572}"/>
              </c:ext>
            </c:extLst>
          </c:dPt>
          <c:val>
            <c:numRef>
              <c:f>'36.Rs PZT-R'!$Q$13:$AC$13</c:f>
              <c:numCache>
                <c:formatCode>0.00</c:formatCode>
                <c:ptCount val="13"/>
                <c:pt idx="3">
                  <c:v>5.0348308421744949</c:v>
                </c:pt>
                <c:pt idx="7">
                  <c:v>5.3062602024740944</c:v>
                </c:pt>
                <c:pt idx="8">
                  <c:v>4.3223628039325162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6F-47A1-9156-2F19A3C99572}"/>
            </c:ext>
          </c:extLst>
        </c:ser>
        <c:ser>
          <c:idx val="6"/>
          <c:order val="3"/>
          <c:tx>
            <c:strRef>
              <c:f>'36.Rs PZT-R'!$P$17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'36.Rs PZT-R'!$Q$23:$AC$23</c:f>
              <c:numCache>
                <c:formatCode>0.00</c:formatCode>
                <c:ptCount val="13"/>
                <c:pt idx="3">
                  <c:v>4.3079679029887243</c:v>
                </c:pt>
                <c:pt idx="7">
                  <c:v>3.5897438158003974</c:v>
                </c:pt>
                <c:pt idx="8">
                  <c:v>2.7349804209671755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6F-47A1-9156-2F19A3C99572}"/>
            </c:ext>
          </c:extLst>
        </c:ser>
        <c:ser>
          <c:idx val="7"/>
          <c:order val="4"/>
          <c:tx>
            <c:strRef>
              <c:f>'36.Rs PZT-R'!$AE$7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'36.Rs PZT-R'!$AF$13:$AR$13</c:f>
              <c:numCache>
                <c:formatCode>0.00</c:formatCode>
                <c:ptCount val="13"/>
                <c:pt idx="3">
                  <c:v>4.5457283559259682</c:v>
                </c:pt>
                <c:pt idx="4">
                  <c:v>4.0549773451967202</c:v>
                </c:pt>
                <c:pt idx="5">
                  <c:v>5.5292581427472323</c:v>
                </c:pt>
                <c:pt idx="6">
                  <c:v>5.3338014336468698</c:v>
                </c:pt>
                <c:pt idx="7">
                  <c:v>5.2441964285741225</c:v>
                </c:pt>
                <c:pt idx="8">
                  <c:v>5.1158810189520993</c:v>
                </c:pt>
                <c:pt idx="9">
                  <c:v>4.3155424226024515</c:v>
                </c:pt>
                <c:pt idx="10">
                  <c:v>4.5815843973742041</c:v>
                </c:pt>
                <c:pt idx="11">
                  <c:v>4.4322800278458665</c:v>
                </c:pt>
                <c:pt idx="12">
                  <c:v>5.1749108376298452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6F-47A1-9156-2F19A3C99572}"/>
            </c:ext>
          </c:extLst>
        </c:ser>
        <c:ser>
          <c:idx val="8"/>
          <c:order val="5"/>
          <c:tx>
            <c:strRef>
              <c:f>'36.Rs PZT-R'!$AE$17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'36.Rs PZT-R'!$AF$23:$AR$23</c:f>
              <c:numCache>
                <c:formatCode>0.00</c:formatCode>
                <c:ptCount val="13"/>
                <c:pt idx="3">
                  <c:v>4.9255104929412363</c:v>
                </c:pt>
                <c:pt idx="4">
                  <c:v>4.301399683194119</c:v>
                </c:pt>
                <c:pt idx="5">
                  <c:v>4.3335847678988877</c:v>
                </c:pt>
                <c:pt idx="6">
                  <c:v>4.030817340143833</c:v>
                </c:pt>
                <c:pt idx="7">
                  <c:v>4.0021884593922561</c:v>
                </c:pt>
                <c:pt idx="8">
                  <c:v>4.7188435874370676</c:v>
                </c:pt>
                <c:pt idx="9">
                  <c:v>4.902367589360721</c:v>
                </c:pt>
                <c:pt idx="10">
                  <c:v>5.4232747820782299</c:v>
                </c:pt>
                <c:pt idx="11">
                  <c:v>3.589745214195903</c:v>
                </c:pt>
                <c:pt idx="12">
                  <c:v>3.8880016514046116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6F-47A1-9156-2F19A3C9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8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'37.Dimple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'37.Dimple X'!$B$8:$N$8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'37.Dimple X'!$B$9:$N$9</c:f>
              <c:numCache>
                <c:formatCode>0.000</c:formatCode>
                <c:ptCount val="13"/>
                <c:pt idx="0">
                  <c:v>1.3621282191780839</c:v>
                </c:pt>
                <c:pt idx="1">
                  <c:v>1.3623017857142858</c:v>
                </c:pt>
                <c:pt idx="2">
                  <c:v>1.362543571428571</c:v>
                </c:pt>
                <c:pt idx="3">
                  <c:v>1.362321363636364</c:v>
                </c:pt>
                <c:pt idx="4">
                  <c:v>1.3615025714285727</c:v>
                </c:pt>
                <c:pt idx="5">
                  <c:v>1.3608166666666657</c:v>
                </c:pt>
                <c:pt idx="6">
                  <c:v>1.3605594999999997</c:v>
                </c:pt>
                <c:pt idx="7">
                  <c:v>1.3622666666666663</c:v>
                </c:pt>
                <c:pt idx="8">
                  <c:v>1.3617489473684206</c:v>
                </c:pt>
                <c:pt idx="9">
                  <c:v>1.3613612121212126</c:v>
                </c:pt>
                <c:pt idx="10">
                  <c:v>1.3626985000000003</c:v>
                </c:pt>
                <c:pt idx="11">
                  <c:v>1.3616378571428567</c:v>
                </c:pt>
                <c:pt idx="12">
                  <c:v>1.3622927586206892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5-4A41-8B3E-C1FFBDA7A4C2}"/>
            </c:ext>
          </c:extLst>
        </c:ser>
        <c:ser>
          <c:idx val="1"/>
          <c:order val="1"/>
          <c:tx>
            <c:strRef>
              <c:f>'37.Dimple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'37.Dimple X'!$B$19:$N$19</c:f>
              <c:numCache>
                <c:formatCode>0.000</c:formatCode>
                <c:ptCount val="13"/>
                <c:pt idx="0">
                  <c:v>1.3623217777777783</c:v>
                </c:pt>
                <c:pt idx="1">
                  <c:v>1.3620680952380955</c:v>
                </c:pt>
                <c:pt idx="2">
                  <c:v>1.3612817543859661</c:v>
                </c:pt>
                <c:pt idx="3">
                  <c:v>1.3616956249999999</c:v>
                </c:pt>
                <c:pt idx="4">
                  <c:v>1.3621356</c:v>
                </c:pt>
                <c:pt idx="5">
                  <c:v>1.3622429787234058</c:v>
                </c:pt>
                <c:pt idx="6">
                  <c:v>1.3625775675675678</c:v>
                </c:pt>
                <c:pt idx="7">
                  <c:v>1.362584583333333</c:v>
                </c:pt>
                <c:pt idx="8">
                  <c:v>1.3619918518518526</c:v>
                </c:pt>
                <c:pt idx="9">
                  <c:v>1.3617933333333332</c:v>
                </c:pt>
                <c:pt idx="10">
                  <c:v>1.3625714285714283</c:v>
                </c:pt>
                <c:pt idx="11">
                  <c:v>1.3619499999999998</c:v>
                </c:pt>
                <c:pt idx="12">
                  <c:v>1.3618681249999987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5-4A41-8B3E-C1FFBDA7A4C2}"/>
            </c:ext>
          </c:extLst>
        </c:ser>
        <c:ser>
          <c:idx val="5"/>
          <c:order val="2"/>
          <c:tx>
            <c:strRef>
              <c:f>'37.Dimple X'!$P$7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365-4A41-8B3E-C1FFBDA7A4C2}"/>
              </c:ext>
            </c:extLst>
          </c:dPt>
          <c:val>
            <c:numRef>
              <c:f>'37.Dimple X'!$Q$9:$AC$9</c:f>
              <c:numCache>
                <c:formatCode>0.000</c:formatCode>
                <c:ptCount val="13"/>
                <c:pt idx="3">
                  <c:v>1.3632200000000001</c:v>
                </c:pt>
                <c:pt idx="7">
                  <c:v>1.3614333333333335</c:v>
                </c:pt>
                <c:pt idx="8">
                  <c:v>1.3618950000000001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65-4A41-8B3E-C1FFBDA7A4C2}"/>
            </c:ext>
          </c:extLst>
        </c:ser>
        <c:ser>
          <c:idx val="6"/>
          <c:order val="3"/>
          <c:tx>
            <c:strRef>
              <c:f>'37.Dimple X'!$P$17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'37.Dimple X'!$Q$19:$AC$19</c:f>
              <c:numCache>
                <c:formatCode>0.000</c:formatCode>
                <c:ptCount val="13"/>
                <c:pt idx="3">
                  <c:v>1.3642900000000002</c:v>
                </c:pt>
                <c:pt idx="7">
                  <c:v>1.362296363636363</c:v>
                </c:pt>
                <c:pt idx="8">
                  <c:v>1.3629099999999998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65-4A41-8B3E-C1FFBDA7A4C2}"/>
            </c:ext>
          </c:extLst>
        </c:ser>
        <c:ser>
          <c:idx val="7"/>
          <c:order val="4"/>
          <c:tx>
            <c:strRef>
              <c:f>'37.Dimple X'!$AE$7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'37.Dimple X'!$AF$9:$AR$9</c:f>
              <c:numCache>
                <c:formatCode>0.000</c:formatCode>
                <c:ptCount val="13"/>
                <c:pt idx="3">
                  <c:v>1.3623766666666668</c:v>
                </c:pt>
                <c:pt idx="4">
                  <c:v>1.3628311111111102</c:v>
                </c:pt>
                <c:pt idx="5">
                  <c:v>1.3630136842105267</c:v>
                </c:pt>
                <c:pt idx="6">
                  <c:v>1.362486363636364</c:v>
                </c:pt>
                <c:pt idx="7">
                  <c:v>1.3616678571428571</c:v>
                </c:pt>
                <c:pt idx="8">
                  <c:v>1.3609231250000002</c:v>
                </c:pt>
                <c:pt idx="9">
                  <c:v>1.3615826666666668</c:v>
                </c:pt>
                <c:pt idx="10">
                  <c:v>1.3612036363636364</c:v>
                </c:pt>
                <c:pt idx="11">
                  <c:v>1.3613719999999996</c:v>
                </c:pt>
                <c:pt idx="12">
                  <c:v>1.3616670967741933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65-4A41-8B3E-C1FFBDA7A4C2}"/>
            </c:ext>
          </c:extLst>
        </c:ser>
        <c:ser>
          <c:idx val="8"/>
          <c:order val="5"/>
          <c:tx>
            <c:strRef>
              <c:f>'37.Dimple X'!$AE$17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'37.Dimple X'!$AF$19:$AR$19</c:f>
              <c:numCache>
                <c:formatCode>0.000</c:formatCode>
                <c:ptCount val="13"/>
                <c:pt idx="3">
                  <c:v>1.361826666666667</c:v>
                </c:pt>
                <c:pt idx="4">
                  <c:v>1.3619220000000001</c:v>
                </c:pt>
                <c:pt idx="5">
                  <c:v>1.3615158823529403</c:v>
                </c:pt>
                <c:pt idx="6">
                  <c:v>1.3620450000000006</c:v>
                </c:pt>
                <c:pt idx="7">
                  <c:v>1.3614500000000005</c:v>
                </c:pt>
                <c:pt idx="8">
                  <c:v>1.3618560000000006</c:v>
                </c:pt>
                <c:pt idx="9">
                  <c:v>1.3617825000000001</c:v>
                </c:pt>
                <c:pt idx="10">
                  <c:v>1.3617745454545449</c:v>
                </c:pt>
                <c:pt idx="11">
                  <c:v>1.3613087499999996</c:v>
                </c:pt>
                <c:pt idx="12">
                  <c:v>1.3606329411764704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65-4A41-8B3E-C1FFBDA7A4C2}"/>
            </c:ext>
          </c:extLst>
        </c:ser>
        <c:ser>
          <c:idx val="3"/>
          <c:order val="6"/>
          <c:tx>
            <c:strRef>
              <c:f>'37.Dimple X'!$A$25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'37.Dimple X'!$B$25:$N$25</c:f>
              <c:numCache>
                <c:formatCode>General</c:formatCode>
                <c:ptCount val="13"/>
                <c:pt idx="0">
                  <c:v>1.3740000000000001</c:v>
                </c:pt>
                <c:pt idx="1">
                  <c:v>1.3740000000000001</c:v>
                </c:pt>
                <c:pt idx="2">
                  <c:v>1.3740000000000001</c:v>
                </c:pt>
                <c:pt idx="3">
                  <c:v>1.3740000000000001</c:v>
                </c:pt>
                <c:pt idx="4">
                  <c:v>1.3740000000000001</c:v>
                </c:pt>
                <c:pt idx="5">
                  <c:v>1.3740000000000001</c:v>
                </c:pt>
                <c:pt idx="6">
                  <c:v>1.3740000000000001</c:v>
                </c:pt>
                <c:pt idx="7">
                  <c:v>1.3740000000000001</c:v>
                </c:pt>
                <c:pt idx="8">
                  <c:v>1.3740000000000001</c:v>
                </c:pt>
                <c:pt idx="9">
                  <c:v>1.3740000000000001</c:v>
                </c:pt>
                <c:pt idx="10">
                  <c:v>1.3740000000000001</c:v>
                </c:pt>
                <c:pt idx="11">
                  <c:v>1.3740000000000001</c:v>
                </c:pt>
                <c:pt idx="12">
                  <c:v>1.3740000000000001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65-4A41-8B3E-C1FFBDA7A4C2}"/>
            </c:ext>
          </c:extLst>
        </c:ser>
        <c:ser>
          <c:idx val="4"/>
          <c:order val="7"/>
          <c:tx>
            <c:strRef>
              <c:f>'37.Dimple X'!$A$26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'37.Dimple X'!$B$26:$N$26</c:f>
              <c:numCache>
                <c:formatCode>General</c:formatCode>
                <c:ptCount val="13"/>
                <c:pt idx="0">
                  <c:v>1.35</c:v>
                </c:pt>
                <c:pt idx="1">
                  <c:v>1.35</c:v>
                </c:pt>
                <c:pt idx="2">
                  <c:v>1.35</c:v>
                </c:pt>
                <c:pt idx="3">
                  <c:v>1.35</c:v>
                </c:pt>
                <c:pt idx="4">
                  <c:v>1.35</c:v>
                </c:pt>
                <c:pt idx="5">
                  <c:v>1.35</c:v>
                </c:pt>
                <c:pt idx="6">
                  <c:v>1.35</c:v>
                </c:pt>
                <c:pt idx="7">
                  <c:v>1.35</c:v>
                </c:pt>
                <c:pt idx="8">
                  <c:v>1.35</c:v>
                </c:pt>
                <c:pt idx="9">
                  <c:v>1.35</c:v>
                </c:pt>
                <c:pt idx="10">
                  <c:v>1.35</c:v>
                </c:pt>
                <c:pt idx="11">
                  <c:v>1.35</c:v>
                </c:pt>
                <c:pt idx="12">
                  <c:v>1.35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65-4A41-8B3E-C1FFBDA7A4C2}"/>
            </c:ext>
          </c:extLst>
        </c:ser>
        <c:ser>
          <c:idx val="2"/>
          <c:order val="8"/>
          <c:tx>
            <c:strRef>
              <c:f>'37.Dimple X'!$A$24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'37.Dimple X'!$B$24:$N$24</c:f>
              <c:numCache>
                <c:formatCode>General</c:formatCode>
                <c:ptCount val="13"/>
                <c:pt idx="0">
                  <c:v>1.3620000000000001</c:v>
                </c:pt>
                <c:pt idx="1">
                  <c:v>1.3620000000000001</c:v>
                </c:pt>
                <c:pt idx="2">
                  <c:v>1.3620000000000001</c:v>
                </c:pt>
                <c:pt idx="3">
                  <c:v>1.3620000000000001</c:v>
                </c:pt>
                <c:pt idx="4">
                  <c:v>1.3620000000000001</c:v>
                </c:pt>
                <c:pt idx="5">
                  <c:v>1.3620000000000001</c:v>
                </c:pt>
                <c:pt idx="6">
                  <c:v>1.3620000000000001</c:v>
                </c:pt>
                <c:pt idx="7">
                  <c:v>1.3620000000000001</c:v>
                </c:pt>
                <c:pt idx="8">
                  <c:v>1.3620000000000001</c:v>
                </c:pt>
                <c:pt idx="9">
                  <c:v>1.3620000000000001</c:v>
                </c:pt>
                <c:pt idx="10">
                  <c:v>1.3620000000000001</c:v>
                </c:pt>
                <c:pt idx="11">
                  <c:v>1.3620000000000001</c:v>
                </c:pt>
                <c:pt idx="12">
                  <c:v>1.3620000000000001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65-4A41-8B3E-C1FFBDA7A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.3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'37.Dimple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'37.Dimple X'!$B$8:$N$8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'37.Dimple X'!$B$10:$N$10</c:f>
              <c:numCache>
                <c:formatCode>0.000</c:formatCode>
                <c:ptCount val="13"/>
                <c:pt idx="0">
                  <c:v>1.1678821915540622E-3</c:v>
                </c:pt>
                <c:pt idx="1">
                  <c:v>1.0059840795231105E-3</c:v>
                </c:pt>
                <c:pt idx="2">
                  <c:v>1.006914251431948E-3</c:v>
                </c:pt>
                <c:pt idx="3">
                  <c:v>1.0570720530437576E-3</c:v>
                </c:pt>
                <c:pt idx="4">
                  <c:v>1.3040466944923073E-3</c:v>
                </c:pt>
                <c:pt idx="5">
                  <c:v>1.310822723525469E-3</c:v>
                </c:pt>
                <c:pt idx="6">
                  <c:v>1.5309240320668395E-3</c:v>
                </c:pt>
                <c:pt idx="7">
                  <c:v>1.4473657117282915E-3</c:v>
                </c:pt>
                <c:pt idx="8">
                  <c:v>1.4348191569162085E-3</c:v>
                </c:pt>
                <c:pt idx="9">
                  <c:v>1.1576145622030987E-3</c:v>
                </c:pt>
                <c:pt idx="10">
                  <c:v>9.1324577151824949E-4</c:v>
                </c:pt>
                <c:pt idx="11">
                  <c:v>1.6548801976740447E-3</c:v>
                </c:pt>
                <c:pt idx="12">
                  <c:v>1.1759628214579646E-3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C-4EF9-8537-B6E850D5BE54}"/>
            </c:ext>
          </c:extLst>
        </c:ser>
        <c:ser>
          <c:idx val="1"/>
          <c:order val="1"/>
          <c:tx>
            <c:strRef>
              <c:f>'37.Dimple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'37.Dimple X'!$B$20:$N$20</c:f>
              <c:numCache>
                <c:formatCode>0.000</c:formatCode>
                <c:ptCount val="13"/>
                <c:pt idx="0">
                  <c:v>1.385581638201001E-3</c:v>
                </c:pt>
                <c:pt idx="1">
                  <c:v>1.5363786546235929E-3</c:v>
                </c:pt>
                <c:pt idx="2">
                  <c:v>1.5457011340510641E-3</c:v>
                </c:pt>
                <c:pt idx="3">
                  <c:v>1.757557683986274E-3</c:v>
                </c:pt>
                <c:pt idx="4">
                  <c:v>9.8607403780452685E-4</c:v>
                </c:pt>
                <c:pt idx="5">
                  <c:v>1.1579997365018014E-3</c:v>
                </c:pt>
                <c:pt idx="6">
                  <c:v>1.0645097740781349E-3</c:v>
                </c:pt>
                <c:pt idx="7">
                  <c:v>1.3123694728215244E-3</c:v>
                </c:pt>
                <c:pt idx="8">
                  <c:v>1.1833134659251048E-3</c:v>
                </c:pt>
                <c:pt idx="9">
                  <c:v>1.4164098342790375E-3</c:v>
                </c:pt>
                <c:pt idx="10">
                  <c:v>1.263850049762507E-3</c:v>
                </c:pt>
                <c:pt idx="11">
                  <c:v>9.3789001549192061E-4</c:v>
                </c:pt>
                <c:pt idx="12">
                  <c:v>9.0743165584596434E-4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C-4EF9-8537-B6E850D5BE54}"/>
            </c:ext>
          </c:extLst>
        </c:ser>
        <c:ser>
          <c:idx val="5"/>
          <c:order val="2"/>
          <c:tx>
            <c:strRef>
              <c:f>'37.Dimple X'!$P$7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76C-4EF9-8537-B6E850D5BE54}"/>
              </c:ext>
            </c:extLst>
          </c:dPt>
          <c:val>
            <c:numRef>
              <c:f>'37.Dimple X'!$Q$10:$AC$10</c:f>
              <c:numCache>
                <c:formatCode>0.000</c:formatCode>
                <c:ptCount val="13"/>
                <c:pt idx="3">
                  <c:v>9.1311124836938927E-4</c:v>
                </c:pt>
                <c:pt idx="7">
                  <c:v>6.8712068187523384E-4</c:v>
                </c:pt>
                <c:pt idx="8">
                  <c:v>6.4884512790035838E-4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6C-4EF9-8537-B6E850D5BE54}"/>
            </c:ext>
          </c:extLst>
        </c:ser>
        <c:ser>
          <c:idx val="6"/>
          <c:order val="3"/>
          <c:tx>
            <c:strRef>
              <c:f>'37.Dimple X'!$P$17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'37.Dimple X'!$Q$20:$AC$20</c:f>
              <c:numCache>
                <c:formatCode>0.000</c:formatCode>
                <c:ptCount val="13"/>
                <c:pt idx="3">
                  <c:v>1.3676281584045398E-3</c:v>
                </c:pt>
                <c:pt idx="7">
                  <c:v>1.0572534325713498E-3</c:v>
                </c:pt>
                <c:pt idx="8">
                  <c:v>8.793354133837236E-4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6C-4EF9-8537-B6E850D5BE54}"/>
            </c:ext>
          </c:extLst>
        </c:ser>
        <c:ser>
          <c:idx val="7"/>
          <c:order val="4"/>
          <c:tx>
            <c:strRef>
              <c:f>'37.Dimple X'!$AE$7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'37.Dimple X'!$AF$10:$AR$10</c:f>
              <c:numCache>
                <c:formatCode>0.000</c:formatCode>
                <c:ptCount val="13"/>
                <c:pt idx="3">
                  <c:v>8.4840162112909145E-4</c:v>
                </c:pt>
                <c:pt idx="4">
                  <c:v>1.015097699505145E-3</c:v>
                </c:pt>
                <c:pt idx="5">
                  <c:v>1.0753722649459478E-3</c:v>
                </c:pt>
                <c:pt idx="6">
                  <c:v>1.3046478151598272E-3</c:v>
                </c:pt>
                <c:pt idx="7">
                  <c:v>1.2979379249959734E-3</c:v>
                </c:pt>
                <c:pt idx="8">
                  <c:v>1.3594404081350693E-3</c:v>
                </c:pt>
                <c:pt idx="9">
                  <c:v>1.1595964738230866E-3</c:v>
                </c:pt>
                <c:pt idx="10">
                  <c:v>1.7830973604463186E-3</c:v>
                </c:pt>
                <c:pt idx="11">
                  <c:v>1.1020715113646909E-3</c:v>
                </c:pt>
                <c:pt idx="12">
                  <c:v>1.1386479052337142E-3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6C-4EF9-8537-B6E850D5BE54}"/>
            </c:ext>
          </c:extLst>
        </c:ser>
        <c:ser>
          <c:idx val="8"/>
          <c:order val="5"/>
          <c:tx>
            <c:strRef>
              <c:f>'37.Dimple X'!$AE$17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'37.Dimple X'!$AF$20:$AR$20</c:f>
              <c:numCache>
                <c:formatCode>0.000</c:formatCode>
                <c:ptCount val="13"/>
                <c:pt idx="3">
                  <c:v>9.3787836056125236E-4</c:v>
                </c:pt>
                <c:pt idx="4">
                  <c:v>9.671705082074742E-4</c:v>
                </c:pt>
                <c:pt idx="5">
                  <c:v>9.552939311819219E-4</c:v>
                </c:pt>
                <c:pt idx="6">
                  <c:v>1.0777244077174353E-3</c:v>
                </c:pt>
                <c:pt idx="7">
                  <c:v>9.3232407880493382E-4</c:v>
                </c:pt>
                <c:pt idx="8">
                  <c:v>9.621340932649793E-4</c:v>
                </c:pt>
                <c:pt idx="9">
                  <c:v>1.0044273063972687E-3</c:v>
                </c:pt>
                <c:pt idx="10">
                  <c:v>1.0565163773993652E-3</c:v>
                </c:pt>
                <c:pt idx="11">
                  <c:v>1.2065016479123024E-3</c:v>
                </c:pt>
                <c:pt idx="12">
                  <c:v>9.9969086763801061E-4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6C-4EF9-8537-B6E850D5B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1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'37.Dimple X'!$A$7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'37.Dimple X'!$B$8:$N$8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'37.Dimple X'!$B$13:$N$13</c:f>
              <c:numCache>
                <c:formatCode>0.00</c:formatCode>
                <c:ptCount val="13"/>
                <c:pt idx="0">
                  <c:v>3.3884070693006039</c:v>
                </c:pt>
                <c:pt idx="1">
                  <c:v>3.8762092176978391</c:v>
                </c:pt>
                <c:pt idx="2">
                  <c:v>3.7925866262980468</c:v>
                </c:pt>
                <c:pt idx="3">
                  <c:v>3.6826995630708907</c:v>
                </c:pt>
                <c:pt idx="4">
                  <c:v>2.9402248342676041</c:v>
                </c:pt>
                <c:pt idx="5">
                  <c:v>2.7506050138175993</c:v>
                </c:pt>
                <c:pt idx="6">
                  <c:v>2.2991561041609736</c:v>
                </c:pt>
                <c:pt idx="7">
                  <c:v>2.7022272805129783</c:v>
                </c:pt>
                <c:pt idx="8">
                  <c:v>2.72948390087755</c:v>
                </c:pt>
                <c:pt idx="9">
                  <c:v>3.2714435622367577</c:v>
                </c:pt>
                <c:pt idx="10">
                  <c:v>4.1250305056477758</c:v>
                </c:pt>
                <c:pt idx="11">
                  <c:v>2.3441489720753896</c:v>
                </c:pt>
                <c:pt idx="12">
                  <c:v>3.31848398767012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95-4F1C-9CD6-90E53C9E8153}"/>
            </c:ext>
          </c:extLst>
        </c:ser>
        <c:ser>
          <c:idx val="1"/>
          <c:order val="1"/>
          <c:tx>
            <c:strRef>
              <c:f>'37.Dimple X'!$A$17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'37.Dimple X'!$B$23:$N$23</c:f>
              <c:numCache>
                <c:formatCode>0.00</c:formatCode>
                <c:ptCount val="13"/>
                <c:pt idx="0">
                  <c:v>2.8094632848879448</c:v>
                </c:pt>
                <c:pt idx="1">
                  <c:v>2.588750875529426</c:v>
                </c:pt>
                <c:pt idx="2">
                  <c:v>2.4329313814152695</c:v>
                </c:pt>
                <c:pt idx="3">
                  <c:v>2.2181585857395021</c:v>
                </c:pt>
                <c:pt idx="4">
                  <c:v>4.0106521907881429</c:v>
                </c:pt>
                <c:pt idx="5">
                  <c:v>3.3842901415824262</c:v>
                </c:pt>
                <c:pt idx="6">
                  <c:v>3.576742619178602</c:v>
                </c:pt>
                <c:pt idx="7">
                  <c:v>2.8994417865482611</c:v>
                </c:pt>
                <c:pt idx="8">
                  <c:v>3.3780431523209686</c:v>
                </c:pt>
                <c:pt idx="9">
                  <c:v>2.775405123554509</c:v>
                </c:pt>
                <c:pt idx="10">
                  <c:v>3.0142213550094694</c:v>
                </c:pt>
                <c:pt idx="11">
                  <c:v>4.2471220159476593</c:v>
                </c:pt>
                <c:pt idx="12">
                  <c:v>4.3596028870935957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95-4F1C-9CD6-90E53C9E8153}"/>
            </c:ext>
          </c:extLst>
        </c:ser>
        <c:ser>
          <c:idx val="5"/>
          <c:order val="2"/>
          <c:tx>
            <c:strRef>
              <c:f>'37.Dimple X'!$P$7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895-4F1C-9CD6-90E53C9E8153}"/>
              </c:ext>
            </c:extLst>
          </c:dPt>
          <c:val>
            <c:numRef>
              <c:f>'37.Dimple X'!$Q$13:$AC$13</c:f>
              <c:numCache>
                <c:formatCode>0.00</c:formatCode>
                <c:ptCount val="13"/>
                <c:pt idx="3">
                  <c:v>3.935263462968198</c:v>
                </c:pt>
                <c:pt idx="7">
                  <c:v>5.5464945411192703</c:v>
                </c:pt>
                <c:pt idx="8">
                  <c:v>6.1108573209613315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95-4F1C-9CD6-90E53C9E8153}"/>
            </c:ext>
          </c:extLst>
        </c:ser>
        <c:ser>
          <c:idx val="6"/>
          <c:order val="3"/>
          <c:tx>
            <c:strRef>
              <c:f>'37.Dimple X'!$P$17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'37.Dimple X'!$Q$23:$AC$23</c:f>
              <c:numCache>
                <c:formatCode>0.00</c:formatCode>
                <c:ptCount val="13"/>
                <c:pt idx="3">
                  <c:v>2.3666276880716528</c:v>
                </c:pt>
                <c:pt idx="7">
                  <c:v>3.6899498275680478</c:v>
                </c:pt>
                <c:pt idx="8">
                  <c:v>4.2039324362495654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95-4F1C-9CD6-90E53C9E8153}"/>
            </c:ext>
          </c:extLst>
        </c:ser>
        <c:ser>
          <c:idx val="7"/>
          <c:order val="4"/>
          <c:tx>
            <c:strRef>
              <c:f>'37.Dimple X'!$AE$7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'37.Dimple X'!$AF$13:$AR$13</c:f>
              <c:numCache>
                <c:formatCode>0.00</c:formatCode>
                <c:ptCount val="13"/>
                <c:pt idx="3">
                  <c:v>4.5667574742350832</c:v>
                </c:pt>
                <c:pt idx="4">
                  <c:v>3.6675907794670644</c:v>
                </c:pt>
                <c:pt idx="5">
                  <c:v>3.4054302705508879</c:v>
                </c:pt>
                <c:pt idx="6">
                  <c:v>2.9416971716681579</c:v>
                </c:pt>
                <c:pt idx="7">
                  <c:v>2.9965113426343062</c:v>
                </c:pt>
                <c:pt idx="8">
                  <c:v>2.6783385611301864</c:v>
                </c:pt>
                <c:pt idx="9">
                  <c:v>3.3295107186381014</c:v>
                </c:pt>
                <c:pt idx="10">
                  <c:v>2.0944147736333694</c:v>
                </c:pt>
                <c:pt idx="11">
                  <c:v>3.4395832099611483</c:v>
                </c:pt>
                <c:pt idx="12">
                  <c:v>3.4154827319215522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95-4F1C-9CD6-90E53C9E8153}"/>
            </c:ext>
          </c:extLst>
        </c:ser>
        <c:ser>
          <c:idx val="8"/>
          <c:order val="5"/>
          <c:tx>
            <c:strRef>
              <c:f>'37.Dimple X'!$AE$17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'37.Dimple X'!$AF$23:$AR$23</c:f>
              <c:numCache>
                <c:formatCode>0.00</c:formatCode>
                <c:ptCount val="13"/>
                <c:pt idx="3">
                  <c:v>4.2033406334944718</c:v>
                </c:pt>
                <c:pt idx="4">
                  <c:v>4.1088928645738925</c:v>
                </c:pt>
                <c:pt idx="5">
                  <c:v>4.0182684362191967</c:v>
                </c:pt>
                <c:pt idx="6">
                  <c:v>3.6976057807207465</c:v>
                </c:pt>
                <c:pt idx="7">
                  <c:v>4.0937124262188513</c:v>
                </c:pt>
                <c:pt idx="8">
                  <c:v>4.1075355583639688</c:v>
                </c:pt>
                <c:pt idx="9">
                  <c:v>3.9101883978914991</c:v>
                </c:pt>
                <c:pt idx="10">
                  <c:v>3.7148960194155816</c:v>
                </c:pt>
                <c:pt idx="11">
                  <c:v>3.1243913672691308</c:v>
                </c:pt>
                <c:pt idx="12">
                  <c:v>3.5454097263730304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95-4F1C-9CD6-90E53C9E8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'38.Dimple 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'38.Dimple Y'!$B$8:$N$8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'38.Dimple Y'!$B$9:$N$9</c:f>
              <c:numCache>
                <c:formatCode>0.000</c:formatCode>
                <c:ptCount val="13"/>
                <c:pt idx="0">
                  <c:v>1.4379452054794515E-3</c:v>
                </c:pt>
                <c:pt idx="1">
                  <c:v>1.6535714285714285E-3</c:v>
                </c:pt>
                <c:pt idx="2">
                  <c:v>1.4062500000000008E-3</c:v>
                </c:pt>
                <c:pt idx="3">
                  <c:v>1.0434090909090918E-3</c:v>
                </c:pt>
                <c:pt idx="4">
                  <c:v>1.2734285714285723E-3</c:v>
                </c:pt>
                <c:pt idx="5">
                  <c:v>7.7948717948718004E-4</c:v>
                </c:pt>
                <c:pt idx="6">
                  <c:v>7.7449999999999991E-4</c:v>
                </c:pt>
                <c:pt idx="7">
                  <c:v>8.3500000000000002E-4</c:v>
                </c:pt>
                <c:pt idx="8">
                  <c:v>1.010263157894738E-3</c:v>
                </c:pt>
                <c:pt idx="9">
                  <c:v>1.225151515151515E-3</c:v>
                </c:pt>
                <c:pt idx="10">
                  <c:v>1.2150000000000002E-3</c:v>
                </c:pt>
                <c:pt idx="11">
                  <c:v>8.8214285714285738E-4</c:v>
                </c:pt>
                <c:pt idx="12">
                  <c:v>1.7517241379310335E-4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DA-413A-8198-B28D26620AC5}"/>
            </c:ext>
          </c:extLst>
        </c:ser>
        <c:ser>
          <c:idx val="1"/>
          <c:order val="1"/>
          <c:tx>
            <c:strRef>
              <c:f>'38.Dimple 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'38.Dimple Y'!$B$19:$N$19</c:f>
              <c:numCache>
                <c:formatCode>0.000</c:formatCode>
                <c:ptCount val="13"/>
                <c:pt idx="0">
                  <c:v>2.0224444444444448E-3</c:v>
                </c:pt>
                <c:pt idx="1">
                  <c:v>1.7126190476190459E-3</c:v>
                </c:pt>
                <c:pt idx="2">
                  <c:v>9.5771929824561332E-4</c:v>
                </c:pt>
                <c:pt idx="3">
                  <c:v>9.4531249999999943E-4</c:v>
                </c:pt>
                <c:pt idx="4">
                  <c:v>1.2148000000000007E-3</c:v>
                </c:pt>
                <c:pt idx="5">
                  <c:v>1.3636170212765948E-3</c:v>
                </c:pt>
                <c:pt idx="6">
                  <c:v>1.4308108108108117E-3</c:v>
                </c:pt>
                <c:pt idx="7">
                  <c:v>1.802083333333332E-3</c:v>
                </c:pt>
                <c:pt idx="8">
                  <c:v>1.4703703703703719E-3</c:v>
                </c:pt>
                <c:pt idx="9">
                  <c:v>1.0184848484848478E-3</c:v>
                </c:pt>
                <c:pt idx="10">
                  <c:v>5.9035714285714269E-4</c:v>
                </c:pt>
                <c:pt idx="11">
                  <c:v>1.1999999999999999E-4</c:v>
                </c:pt>
                <c:pt idx="12">
                  <c:v>4.1875000000000012E-4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DA-413A-8198-B28D26620AC5}"/>
            </c:ext>
          </c:extLst>
        </c:ser>
        <c:ser>
          <c:idx val="5"/>
          <c:order val="2"/>
          <c:tx>
            <c:strRef>
              <c:f>'38.Dimple 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BDA-413A-8198-B28D26620AC5}"/>
              </c:ext>
            </c:extLst>
          </c:dPt>
          <c:val>
            <c:numRef>
              <c:f>'38.Dimple Y'!$Q$9:$AC$9</c:f>
              <c:numCache>
                <c:formatCode>0.000</c:formatCode>
                <c:ptCount val="13"/>
                <c:pt idx="3">
                  <c:v>3.2749999999999999E-4</c:v>
                </c:pt>
                <c:pt idx="7">
                  <c:v>-3.5222222222222219E-4</c:v>
                </c:pt>
                <c:pt idx="8">
                  <c:v>1.8250000000000007E-4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DA-413A-8198-B28D26620AC5}"/>
            </c:ext>
          </c:extLst>
        </c:ser>
        <c:ser>
          <c:idx val="6"/>
          <c:order val="3"/>
          <c:tx>
            <c:strRef>
              <c:f>'38.Dimple 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'38.Dimple Y'!$Q$19:$AC$19</c:f>
              <c:numCache>
                <c:formatCode>0.000</c:formatCode>
                <c:ptCount val="13"/>
                <c:pt idx="3">
                  <c:v>1.296666666666666E-3</c:v>
                </c:pt>
                <c:pt idx="7">
                  <c:v>1.0272727272727274E-3</c:v>
                </c:pt>
                <c:pt idx="8">
                  <c:v>8.6499999999999999E-4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DA-413A-8198-B28D26620AC5}"/>
            </c:ext>
          </c:extLst>
        </c:ser>
        <c:ser>
          <c:idx val="7"/>
          <c:order val="4"/>
          <c:tx>
            <c:strRef>
              <c:f>'38.Dimple 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'38.Dimple Y'!$AF$9:$AR$9</c:f>
              <c:numCache>
                <c:formatCode>0.000</c:formatCode>
                <c:ptCount val="13"/>
                <c:pt idx="3">
                  <c:v>1.5416666666666671E-3</c:v>
                </c:pt>
                <c:pt idx="4">
                  <c:v>9.3333333333333322E-4</c:v>
                </c:pt>
                <c:pt idx="5">
                  <c:v>1.872631578947369E-3</c:v>
                </c:pt>
                <c:pt idx="6">
                  <c:v>1.2272727272727275E-3</c:v>
                </c:pt>
                <c:pt idx="7">
                  <c:v>7.7785714285714285E-4</c:v>
                </c:pt>
                <c:pt idx="8">
                  <c:v>5.4625000000000008E-4</c:v>
                </c:pt>
                <c:pt idx="9">
                  <c:v>1.3326666666666665E-3</c:v>
                </c:pt>
                <c:pt idx="10">
                  <c:v>1.3318181818181812E-3</c:v>
                </c:pt>
                <c:pt idx="11">
                  <c:v>-3.1999999999999981E-4</c:v>
                </c:pt>
                <c:pt idx="12">
                  <c:v>-7.967741935483874E-5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DA-413A-8198-B28D26620AC5}"/>
            </c:ext>
          </c:extLst>
        </c:ser>
        <c:ser>
          <c:idx val="8"/>
          <c:order val="5"/>
          <c:tx>
            <c:strRef>
              <c:f>'38.Dimple 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'38.Dimple Y'!$AF$19:$AR$19</c:f>
              <c:numCache>
                <c:formatCode>0.000</c:formatCode>
                <c:ptCount val="13"/>
                <c:pt idx="3">
                  <c:v>1.5283333333333338E-3</c:v>
                </c:pt>
                <c:pt idx="4">
                  <c:v>8.9800000000000025E-4</c:v>
                </c:pt>
                <c:pt idx="5">
                  <c:v>1.4976470588235298E-3</c:v>
                </c:pt>
                <c:pt idx="6">
                  <c:v>1.3259999999999999E-3</c:v>
                </c:pt>
                <c:pt idx="7">
                  <c:v>1.835333333333334E-3</c:v>
                </c:pt>
                <c:pt idx="8">
                  <c:v>1.0640000000000005E-3</c:v>
                </c:pt>
                <c:pt idx="9">
                  <c:v>1.8168750000000001E-3</c:v>
                </c:pt>
                <c:pt idx="10">
                  <c:v>7.6454545454545449E-4</c:v>
                </c:pt>
                <c:pt idx="11">
                  <c:v>-2.1125000000000001E-4</c:v>
                </c:pt>
                <c:pt idx="12">
                  <c:v>3.1764705882352898E-5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DA-413A-8198-B28D26620AC5}"/>
            </c:ext>
          </c:extLst>
        </c:ser>
        <c:ser>
          <c:idx val="3"/>
          <c:order val="6"/>
          <c:tx>
            <c:strRef>
              <c:f>'38.Dimple Y'!$A$25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'38.Dimple Y'!$B$25:$N$25</c:f>
              <c:numCache>
                <c:formatCode>General</c:formatCode>
                <c:ptCount val="13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DA-413A-8198-B28D26620AC5}"/>
            </c:ext>
          </c:extLst>
        </c:ser>
        <c:ser>
          <c:idx val="4"/>
          <c:order val="7"/>
          <c:tx>
            <c:strRef>
              <c:f>'38.Dimple Y'!$A$26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'38.Dimple Y'!$B$26:$N$26</c:f>
              <c:numCache>
                <c:formatCode>General</c:formatCode>
                <c:ptCount val="13"/>
                <c:pt idx="0">
                  <c:v>-0.01</c:v>
                </c:pt>
                <c:pt idx="1">
                  <c:v>-0.01</c:v>
                </c:pt>
                <c:pt idx="2">
                  <c:v>-0.01</c:v>
                </c:pt>
                <c:pt idx="3">
                  <c:v>-0.01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-0.01</c:v>
                </c:pt>
                <c:pt idx="10">
                  <c:v>-0.01</c:v>
                </c:pt>
                <c:pt idx="11">
                  <c:v>-0.01</c:v>
                </c:pt>
                <c:pt idx="12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DA-413A-8198-B28D26620AC5}"/>
            </c:ext>
          </c:extLst>
        </c:ser>
        <c:ser>
          <c:idx val="2"/>
          <c:order val="8"/>
          <c:tx>
            <c:strRef>
              <c:f>'38.Dimple Y'!$A$24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'38.Dimple Y'!$B$24:$N$24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DA-413A-8198-B28D26620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100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'38.Dimple 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'38.Dimple Y'!$B$8:$N$8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'38.Dimple Y'!$B$10:$N$10</c:f>
              <c:numCache>
                <c:formatCode>0.000</c:formatCode>
                <c:ptCount val="13"/>
                <c:pt idx="0">
                  <c:v>1.6152050657426893E-3</c:v>
                </c:pt>
                <c:pt idx="1">
                  <c:v>1.680391263291693E-3</c:v>
                </c:pt>
                <c:pt idx="2">
                  <c:v>1.5216670814008407E-3</c:v>
                </c:pt>
                <c:pt idx="3">
                  <c:v>1.3486523150491928E-3</c:v>
                </c:pt>
                <c:pt idx="4">
                  <c:v>1.1709752574766868E-3</c:v>
                </c:pt>
                <c:pt idx="5">
                  <c:v>1.3044672083953109E-3</c:v>
                </c:pt>
                <c:pt idx="6">
                  <c:v>1.1809202399253413E-3</c:v>
                </c:pt>
                <c:pt idx="7">
                  <c:v>1.3229009583512646E-3</c:v>
                </c:pt>
                <c:pt idx="8">
                  <c:v>1.6693180110027169E-3</c:v>
                </c:pt>
                <c:pt idx="9">
                  <c:v>1.493757265169591E-3</c:v>
                </c:pt>
                <c:pt idx="10">
                  <c:v>1.3118229289751438E-3</c:v>
                </c:pt>
                <c:pt idx="11">
                  <c:v>1.7101587227923779E-3</c:v>
                </c:pt>
                <c:pt idx="12">
                  <c:v>1.3071287657721526E-3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9-4C0B-8AD3-F55173BE41B6}"/>
            </c:ext>
          </c:extLst>
        </c:ser>
        <c:ser>
          <c:idx val="1"/>
          <c:order val="1"/>
          <c:tx>
            <c:strRef>
              <c:f>'38.Dimple 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'38.Dimple Y'!$B$20:$N$20</c:f>
              <c:numCache>
                <c:formatCode>0.000</c:formatCode>
                <c:ptCount val="13"/>
                <c:pt idx="0">
                  <c:v>1.5288053119223326E-3</c:v>
                </c:pt>
                <c:pt idx="1">
                  <c:v>1.8535672367915267E-3</c:v>
                </c:pt>
                <c:pt idx="2">
                  <c:v>1.2775684251725013E-3</c:v>
                </c:pt>
                <c:pt idx="3">
                  <c:v>1.3977063261422025E-3</c:v>
                </c:pt>
                <c:pt idx="4">
                  <c:v>1.5844820267748982E-3</c:v>
                </c:pt>
                <c:pt idx="5">
                  <c:v>1.7240354375422685E-3</c:v>
                </c:pt>
                <c:pt idx="6">
                  <c:v>1.4905017768410299E-3</c:v>
                </c:pt>
                <c:pt idx="7">
                  <c:v>1.6294221558773997E-3</c:v>
                </c:pt>
                <c:pt idx="8">
                  <c:v>1.521595429284646E-3</c:v>
                </c:pt>
                <c:pt idx="9">
                  <c:v>1.5223933748921901E-3</c:v>
                </c:pt>
                <c:pt idx="10">
                  <c:v>1.4849591962892905E-3</c:v>
                </c:pt>
                <c:pt idx="11">
                  <c:v>1.1907371970606142E-3</c:v>
                </c:pt>
                <c:pt idx="12">
                  <c:v>1.4918246386057235E-3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9-4C0B-8AD3-F55173BE41B6}"/>
            </c:ext>
          </c:extLst>
        </c:ser>
        <c:ser>
          <c:idx val="5"/>
          <c:order val="2"/>
          <c:tx>
            <c:strRef>
              <c:f>'38.Dimple 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329-4C0B-8AD3-F55173BE41B6}"/>
              </c:ext>
            </c:extLst>
          </c:dPt>
          <c:val>
            <c:numRef>
              <c:f>'38.Dimple Y'!$Q$10:$AC$10</c:f>
              <c:numCache>
                <c:formatCode>0.000</c:formatCode>
                <c:ptCount val="13"/>
                <c:pt idx="3">
                  <c:v>1.2623040015800721E-3</c:v>
                </c:pt>
                <c:pt idx="7">
                  <c:v>1.0129751239531088E-3</c:v>
                </c:pt>
                <c:pt idx="8">
                  <c:v>1.0320225350352156E-3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29-4C0B-8AD3-F55173BE41B6}"/>
            </c:ext>
          </c:extLst>
        </c:ser>
        <c:ser>
          <c:idx val="6"/>
          <c:order val="3"/>
          <c:tx>
            <c:strRef>
              <c:f>'38.Dimple 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'38.Dimple Y'!$Q$20:$AC$20</c:f>
              <c:numCache>
                <c:formatCode>0.000</c:formatCode>
                <c:ptCount val="13"/>
                <c:pt idx="3">
                  <c:v>1.2332905779732189E-3</c:v>
                </c:pt>
                <c:pt idx="7">
                  <c:v>1.4704370623373334E-3</c:v>
                </c:pt>
                <c:pt idx="8">
                  <c:v>1.1301350044154584E-3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29-4C0B-8AD3-F55173BE41B6}"/>
            </c:ext>
          </c:extLst>
        </c:ser>
        <c:ser>
          <c:idx val="7"/>
          <c:order val="4"/>
          <c:tx>
            <c:strRef>
              <c:f>'38.Dimple 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'38.Dimple Y'!$AF$10:$AR$10</c:f>
              <c:numCache>
                <c:formatCode>0.000</c:formatCode>
                <c:ptCount val="13"/>
                <c:pt idx="3">
                  <c:v>1.0201847068831175E-3</c:v>
                </c:pt>
                <c:pt idx="4">
                  <c:v>1.3336219426934755E-3</c:v>
                </c:pt>
                <c:pt idx="5">
                  <c:v>1.3826546130150043E-3</c:v>
                </c:pt>
                <c:pt idx="6">
                  <c:v>1.7974961734993453E-3</c:v>
                </c:pt>
                <c:pt idx="7">
                  <c:v>1.5505890204629551E-3</c:v>
                </c:pt>
                <c:pt idx="8">
                  <c:v>1.5292900272418518E-3</c:v>
                </c:pt>
                <c:pt idx="9">
                  <c:v>1.3231798523633228E-3</c:v>
                </c:pt>
                <c:pt idx="10">
                  <c:v>1.6456186934007703E-3</c:v>
                </c:pt>
                <c:pt idx="11">
                  <c:v>1.2848770722948908E-3</c:v>
                </c:pt>
                <c:pt idx="12">
                  <c:v>1.4557574210931404E-3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29-4C0B-8AD3-F55173BE41B6}"/>
            </c:ext>
          </c:extLst>
        </c:ser>
        <c:ser>
          <c:idx val="8"/>
          <c:order val="5"/>
          <c:tx>
            <c:strRef>
              <c:f>'38.Dimple 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'38.Dimple Y'!$AF$20:$AR$20</c:f>
              <c:numCache>
                <c:formatCode>0.000</c:formatCode>
                <c:ptCount val="13"/>
                <c:pt idx="3">
                  <c:v>8.3849980375904373E-4</c:v>
                </c:pt>
                <c:pt idx="4">
                  <c:v>1.0476224280139531E-3</c:v>
                </c:pt>
                <c:pt idx="5">
                  <c:v>1.1950070159570465E-3</c:v>
                </c:pt>
                <c:pt idx="6">
                  <c:v>1.2025746790057825E-3</c:v>
                </c:pt>
                <c:pt idx="7">
                  <c:v>1.0629285028811376E-3</c:v>
                </c:pt>
                <c:pt idx="8">
                  <c:v>1.1983926595415012E-3</c:v>
                </c:pt>
                <c:pt idx="9">
                  <c:v>1.2661148355222606E-3</c:v>
                </c:pt>
                <c:pt idx="10">
                  <c:v>1.049209957354664E-3</c:v>
                </c:pt>
                <c:pt idx="11">
                  <c:v>1.3653846187916077E-3</c:v>
                </c:pt>
                <c:pt idx="12">
                  <c:v>1.3419681531954256E-3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29-4C0B-8AD3-F55173BE4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.000000000000001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'38.Dimple Y'!$A$7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'38.Dimple Y'!$B$8:$N$8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'38.Dimple Y'!$B$13:$N$13</c:f>
              <c:numCache>
                <c:formatCode>0.00</c:formatCode>
                <c:ptCount val="13"/>
                <c:pt idx="0">
                  <c:v>1.766969609848192</c:v>
                </c:pt>
                <c:pt idx="1">
                  <c:v>1.6556518222386851</c:v>
                </c:pt>
                <c:pt idx="2">
                  <c:v>1.8825296073936284</c:v>
                </c:pt>
                <c:pt idx="3">
                  <c:v>2.2137138458264571</c:v>
                </c:pt>
                <c:pt idx="4">
                  <c:v>2.4841320295062306</c:v>
                </c:pt>
                <c:pt idx="5">
                  <c:v>2.3561376274725538</c:v>
                </c:pt>
                <c:pt idx="6">
                  <c:v>2.6040426463188413</c:v>
                </c:pt>
                <c:pt idx="7">
                  <c:v>2.3093187594386926</c:v>
                </c:pt>
                <c:pt idx="8">
                  <c:v>1.7950917246549398</c:v>
                </c:pt>
                <c:pt idx="9">
                  <c:v>1.9581156611930632</c:v>
                </c:pt>
                <c:pt idx="10">
                  <c:v>2.2322626542448694</c:v>
                </c:pt>
                <c:pt idx="11">
                  <c:v>1.7771951069682668</c:v>
                </c:pt>
                <c:pt idx="12">
                  <c:v>2.5054475232216658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6-4E17-A3A2-5BD562F64456}"/>
            </c:ext>
          </c:extLst>
        </c:ser>
        <c:ser>
          <c:idx val="1"/>
          <c:order val="1"/>
          <c:tx>
            <c:strRef>
              <c:f>'38.Dimple Y'!$A$17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'38.Dimple Y'!$B$23:$N$23</c:f>
              <c:numCache>
                <c:formatCode>0.00</c:formatCode>
                <c:ptCount val="13"/>
                <c:pt idx="0">
                  <c:v>1.7393877195792207</c:v>
                </c:pt>
                <c:pt idx="1">
                  <c:v>1.4903480503043742</c:v>
                </c:pt>
                <c:pt idx="2">
                  <c:v>2.3592423762699752</c:v>
                </c:pt>
                <c:pt idx="3">
                  <c:v>2.1594158302175361</c:v>
                </c:pt>
                <c:pt idx="4">
                  <c:v>1.8481749559258507</c:v>
                </c:pt>
                <c:pt idx="5">
                  <c:v>1.6697999725255388</c:v>
                </c:pt>
                <c:pt idx="6">
                  <c:v>1.9163991890370262</c:v>
                </c:pt>
                <c:pt idx="7">
                  <c:v>1.6770601031980181</c:v>
                </c:pt>
                <c:pt idx="8">
                  <c:v>1.8685715150182196</c:v>
                </c:pt>
                <c:pt idx="9">
                  <c:v>1.9665340333278816</c:v>
                </c:pt>
                <c:pt idx="10">
                  <c:v>2.1122113165704635</c:v>
                </c:pt>
                <c:pt idx="11">
                  <c:v>2.7657936121111089</c:v>
                </c:pt>
                <c:pt idx="12">
                  <c:v>2.1408347317449556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16-4E17-A3A2-5BD562F64456}"/>
            </c:ext>
          </c:extLst>
        </c:ser>
        <c:ser>
          <c:idx val="5"/>
          <c:order val="2"/>
          <c:tx>
            <c:strRef>
              <c:f>'38.Dimple Y'!$P$7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516-4E17-A3A2-5BD562F64456}"/>
              </c:ext>
            </c:extLst>
          </c:dPt>
          <c:val>
            <c:numRef>
              <c:f>'38.Dimple Y'!$Q$13:$AC$13</c:f>
              <c:numCache>
                <c:formatCode>0.00</c:formatCode>
                <c:ptCount val="13"/>
                <c:pt idx="3">
                  <c:v>2.5541919083127831</c:v>
                </c:pt>
                <c:pt idx="7">
                  <c:v>3.1747333669714015</c:v>
                </c:pt>
                <c:pt idx="8">
                  <c:v>3.1709578898762443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16-4E17-A3A2-5BD562F64456}"/>
            </c:ext>
          </c:extLst>
        </c:ser>
        <c:ser>
          <c:idx val="6"/>
          <c:order val="3"/>
          <c:tx>
            <c:strRef>
              <c:f>'38.Dimple Y'!$P$17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'38.Dimple Y'!$Q$23:$AC$23</c:f>
              <c:numCache>
                <c:formatCode>0.00</c:formatCode>
                <c:ptCount val="13"/>
                <c:pt idx="3">
                  <c:v>2.3523337994512024</c:v>
                </c:pt>
                <c:pt idx="7">
                  <c:v>2.0340272749619701</c:v>
                </c:pt>
                <c:pt idx="8">
                  <c:v>2.6943683613932219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16-4E17-A3A2-5BD562F64456}"/>
            </c:ext>
          </c:extLst>
        </c:ser>
        <c:ser>
          <c:idx val="7"/>
          <c:order val="4"/>
          <c:tx>
            <c:strRef>
              <c:f>'38.Dimple Y'!$AE$7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'38.Dimple Y'!$AF$13:$AR$13</c:f>
              <c:numCache>
                <c:formatCode>0.00</c:formatCode>
                <c:ptCount val="13"/>
                <c:pt idx="3">
                  <c:v>2.7636607620383278</c:v>
                </c:pt>
                <c:pt idx="4">
                  <c:v>2.2661761369330296</c:v>
                </c:pt>
                <c:pt idx="5">
                  <c:v>1.9593633735543359</c:v>
                </c:pt>
                <c:pt idx="6">
                  <c:v>1.6268420858718946</c:v>
                </c:pt>
                <c:pt idx="7">
                  <c:v>1.9825031510475994</c:v>
                </c:pt>
                <c:pt idx="8">
                  <c:v>2.0605967108040528</c:v>
                </c:pt>
                <c:pt idx="9">
                  <c:v>2.1834606277830555</c:v>
                </c:pt>
                <c:pt idx="10">
                  <c:v>1.7558101101919503</c:v>
                </c:pt>
                <c:pt idx="11">
                  <c:v>2.5112648799185031</c:v>
                </c:pt>
                <c:pt idx="12">
                  <c:v>2.2715145707897562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16-4E17-A3A2-5BD562F64456}"/>
            </c:ext>
          </c:extLst>
        </c:ser>
        <c:ser>
          <c:idx val="8"/>
          <c:order val="5"/>
          <c:tx>
            <c:strRef>
              <c:f>'38.Dimple Y'!$AE$17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'38.Dimple Y'!$AF$23:$AR$23</c:f>
              <c:numCache>
                <c:formatCode>0.00</c:formatCode>
                <c:ptCount val="13"/>
                <c:pt idx="3">
                  <c:v>3.3677871792327547</c:v>
                </c:pt>
                <c:pt idx="4">
                  <c:v>2.8960815641869697</c:v>
                </c:pt>
                <c:pt idx="5">
                  <c:v>2.3716326424988066</c:v>
                </c:pt>
                <c:pt idx="6">
                  <c:v>2.4042858907720532</c:v>
                </c:pt>
                <c:pt idx="7">
                  <c:v>2.5604314384068165</c:v>
                </c:pt>
                <c:pt idx="8">
                  <c:v>2.4855514951220488</c:v>
                </c:pt>
                <c:pt idx="9">
                  <c:v>2.154392521755879</c:v>
                </c:pt>
                <c:pt idx="10">
                  <c:v>2.9340980105130945</c:v>
                </c:pt>
                <c:pt idx="11">
                  <c:v>2.3897417780745269</c:v>
                </c:pt>
                <c:pt idx="12">
                  <c:v>2.4760238088566155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16-4E17-A3A2-5BD562F64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'72.PZT-L Location X1_BL'!$A$7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'72.PZT-L Location X1_BL'!$B$8:$N$8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'72.PZT-L Location X1_BL'!$B$9:$N$9</c:f>
              <c:numCache>
                <c:formatCode>0.000</c:formatCode>
                <c:ptCount val="13"/>
                <c:pt idx="0">
                  <c:v>1.4694316438356156</c:v>
                </c:pt>
                <c:pt idx="1">
                  <c:v>1.4692653571428571</c:v>
                </c:pt>
                <c:pt idx="2">
                  <c:v>1.46901375</c:v>
                </c:pt>
                <c:pt idx="3">
                  <c:v>1.4690220454545468</c:v>
                </c:pt>
                <c:pt idx="4">
                  <c:v>1.4699662857142854</c:v>
                </c:pt>
                <c:pt idx="5">
                  <c:v>1.469065897435895</c:v>
                </c:pt>
                <c:pt idx="6">
                  <c:v>1.4695284999999996</c:v>
                </c:pt>
                <c:pt idx="7">
                  <c:v>1.4693612500000002</c:v>
                </c:pt>
                <c:pt idx="8">
                  <c:v>1.4696521052631595</c:v>
                </c:pt>
                <c:pt idx="9">
                  <c:v>1.4699115151515143</c:v>
                </c:pt>
                <c:pt idx="10">
                  <c:v>1.4690645000000007</c:v>
                </c:pt>
                <c:pt idx="11">
                  <c:v>1.4690742857142856</c:v>
                </c:pt>
                <c:pt idx="12">
                  <c:v>1.4697206896551731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4-4995-B57E-3F58657DE9BF}"/>
            </c:ext>
          </c:extLst>
        </c:ser>
        <c:ser>
          <c:idx val="1"/>
          <c:order val="1"/>
          <c:tx>
            <c:strRef>
              <c:f>'72.PZT-L Location X1_BL'!$A$17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'72.PZT-L Location X1_BL'!$B$19:$N$19</c:f>
              <c:numCache>
                <c:formatCode>0.000</c:formatCode>
                <c:ptCount val="13"/>
                <c:pt idx="0">
                  <c:v>1.4696264444444442</c:v>
                </c:pt>
                <c:pt idx="1">
                  <c:v>1.469201428571429</c:v>
                </c:pt>
                <c:pt idx="2">
                  <c:v>1.4691868421052636</c:v>
                </c:pt>
                <c:pt idx="3">
                  <c:v>1.4696118750000013</c:v>
                </c:pt>
                <c:pt idx="4">
                  <c:v>1.4697707999999998</c:v>
                </c:pt>
                <c:pt idx="5">
                  <c:v>1.4692965957446804</c:v>
                </c:pt>
                <c:pt idx="6">
                  <c:v>1.4693402702702694</c:v>
                </c:pt>
                <c:pt idx="7">
                  <c:v>1.4694299999999987</c:v>
                </c:pt>
                <c:pt idx="8">
                  <c:v>1.4693570370370368</c:v>
                </c:pt>
                <c:pt idx="9">
                  <c:v>1.4694545454545458</c:v>
                </c:pt>
                <c:pt idx="10">
                  <c:v>1.4686607142857149</c:v>
                </c:pt>
                <c:pt idx="11">
                  <c:v>1.4676671428571428</c:v>
                </c:pt>
                <c:pt idx="12">
                  <c:v>1.4691387500000004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4-4995-B57E-3F58657DE9BF}"/>
            </c:ext>
          </c:extLst>
        </c:ser>
        <c:ser>
          <c:idx val="5"/>
          <c:order val="2"/>
          <c:tx>
            <c:strRef>
              <c:f>'72.PZT-L Location X1_BL'!$P$7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174-4995-B57E-3F58657DE9BF}"/>
              </c:ext>
            </c:extLst>
          </c:dPt>
          <c:val>
            <c:numRef>
              <c:f>'72.PZT-L Location X1_BL'!$Q$9:$AC$9</c:f>
              <c:numCache>
                <c:formatCode>0.000</c:formatCode>
                <c:ptCount val="13"/>
                <c:pt idx="3">
                  <c:v>1.4696037499999997</c:v>
                </c:pt>
                <c:pt idx="7">
                  <c:v>1.4699344444444442</c:v>
                </c:pt>
                <c:pt idx="8">
                  <c:v>1.4677950000000002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74-4995-B57E-3F58657DE9BF}"/>
            </c:ext>
          </c:extLst>
        </c:ser>
        <c:ser>
          <c:idx val="6"/>
          <c:order val="3"/>
          <c:tx>
            <c:strRef>
              <c:f>'72.PZT-L Location X1_BL'!$P$17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'72.PZT-L Location X1_BL'!$Q$19:$AC$19</c:f>
              <c:numCache>
                <c:formatCode>0.000</c:formatCode>
                <c:ptCount val="13"/>
                <c:pt idx="3">
                  <c:v>1.4682416666666669</c:v>
                </c:pt>
                <c:pt idx="7">
                  <c:v>1.4667718181818181</c:v>
                </c:pt>
                <c:pt idx="8">
                  <c:v>1.4684125000000003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74-4995-B57E-3F58657DE9BF}"/>
            </c:ext>
          </c:extLst>
        </c:ser>
        <c:ser>
          <c:idx val="7"/>
          <c:order val="4"/>
          <c:tx>
            <c:strRef>
              <c:f>'72.PZT-L Location X1_BL'!$AE$7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'72.PZT-L Location X1_BL'!$AF$9:$AR$9</c:f>
              <c:numCache>
                <c:formatCode>0.000</c:formatCode>
                <c:ptCount val="13"/>
                <c:pt idx="3">
                  <c:v>1.4691316666666665</c:v>
                </c:pt>
                <c:pt idx="4">
                  <c:v>1.4681127777777783</c:v>
                </c:pt>
                <c:pt idx="5">
                  <c:v>1.4682578947368428</c:v>
                </c:pt>
                <c:pt idx="6">
                  <c:v>1.4685081818181822</c:v>
                </c:pt>
                <c:pt idx="7">
                  <c:v>1.4673164285714284</c:v>
                </c:pt>
                <c:pt idx="8">
                  <c:v>1.4684718749999996</c:v>
                </c:pt>
                <c:pt idx="9">
                  <c:v>1.4691740000000002</c:v>
                </c:pt>
                <c:pt idx="10">
                  <c:v>1.4680872727272727</c:v>
                </c:pt>
                <c:pt idx="11">
                  <c:v>1.4690640000000001</c:v>
                </c:pt>
                <c:pt idx="12">
                  <c:v>1.4686906451612902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74-4995-B57E-3F58657DE9BF}"/>
            </c:ext>
          </c:extLst>
        </c:ser>
        <c:ser>
          <c:idx val="8"/>
          <c:order val="5"/>
          <c:tx>
            <c:strRef>
              <c:f>'72.PZT-L Location X1_BL'!$AE$17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'72.PZT-L Location X1_BL'!$AF$19:$AR$19</c:f>
              <c:numCache>
                <c:formatCode>0.000</c:formatCode>
                <c:ptCount val="13"/>
                <c:pt idx="3">
                  <c:v>1.4688516666666669</c:v>
                </c:pt>
                <c:pt idx="4">
                  <c:v>1.4692420000000004</c:v>
                </c:pt>
                <c:pt idx="5">
                  <c:v>1.4688058823529415</c:v>
                </c:pt>
                <c:pt idx="6">
                  <c:v>1.4683970000000002</c:v>
                </c:pt>
                <c:pt idx="7">
                  <c:v>1.4688306666666664</c:v>
                </c:pt>
                <c:pt idx="8">
                  <c:v>1.4698499999999997</c:v>
                </c:pt>
                <c:pt idx="9">
                  <c:v>1.4699462500000002</c:v>
                </c:pt>
                <c:pt idx="10">
                  <c:v>1.4676190909090905</c:v>
                </c:pt>
                <c:pt idx="11">
                  <c:v>1.4699012499999999</c:v>
                </c:pt>
                <c:pt idx="12">
                  <c:v>1.4692717647058824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74-4995-B57E-3F58657DE9BF}"/>
            </c:ext>
          </c:extLst>
        </c:ser>
        <c:ser>
          <c:idx val="3"/>
          <c:order val="6"/>
          <c:tx>
            <c:strRef>
              <c:f>'72.PZT-L Location X1_BL'!$A$25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'72.PZT-L Location X1_BL'!$B$25:$N$25</c:f>
              <c:numCache>
                <c:formatCode>General</c:formatCode>
                <c:ptCount val="13"/>
                <c:pt idx="0">
                  <c:v>1.494</c:v>
                </c:pt>
                <c:pt idx="1">
                  <c:v>1.494</c:v>
                </c:pt>
                <c:pt idx="2">
                  <c:v>1.494</c:v>
                </c:pt>
                <c:pt idx="3">
                  <c:v>1.494</c:v>
                </c:pt>
                <c:pt idx="4">
                  <c:v>1.494</c:v>
                </c:pt>
                <c:pt idx="5">
                  <c:v>1.494</c:v>
                </c:pt>
                <c:pt idx="6">
                  <c:v>1.494</c:v>
                </c:pt>
                <c:pt idx="7">
                  <c:v>1.494</c:v>
                </c:pt>
                <c:pt idx="8">
                  <c:v>1.494</c:v>
                </c:pt>
                <c:pt idx="9">
                  <c:v>1.494</c:v>
                </c:pt>
                <c:pt idx="10">
                  <c:v>1.494</c:v>
                </c:pt>
                <c:pt idx="11">
                  <c:v>1.494</c:v>
                </c:pt>
                <c:pt idx="12">
                  <c:v>1.494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174-4995-B57E-3F58657DE9BF}"/>
            </c:ext>
          </c:extLst>
        </c:ser>
        <c:ser>
          <c:idx val="4"/>
          <c:order val="7"/>
          <c:tx>
            <c:strRef>
              <c:f>'72.PZT-L Location X1_BL'!$A$26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'72.PZT-L Location X1_BL'!$B$26:$N$26</c:f>
              <c:numCache>
                <c:formatCode>General</c:formatCode>
                <c:ptCount val="13"/>
                <c:pt idx="0">
                  <c:v>1.4440000000000002</c:v>
                </c:pt>
                <c:pt idx="1">
                  <c:v>1.4440000000000002</c:v>
                </c:pt>
                <c:pt idx="2">
                  <c:v>1.4440000000000002</c:v>
                </c:pt>
                <c:pt idx="3">
                  <c:v>1.4440000000000002</c:v>
                </c:pt>
                <c:pt idx="4">
                  <c:v>1.4440000000000002</c:v>
                </c:pt>
                <c:pt idx="5">
                  <c:v>1.4440000000000002</c:v>
                </c:pt>
                <c:pt idx="6">
                  <c:v>1.4440000000000002</c:v>
                </c:pt>
                <c:pt idx="7">
                  <c:v>1.4440000000000002</c:v>
                </c:pt>
                <c:pt idx="8">
                  <c:v>1.4440000000000002</c:v>
                </c:pt>
                <c:pt idx="9">
                  <c:v>1.4440000000000002</c:v>
                </c:pt>
                <c:pt idx="10">
                  <c:v>1.4440000000000002</c:v>
                </c:pt>
                <c:pt idx="11">
                  <c:v>1.4440000000000002</c:v>
                </c:pt>
                <c:pt idx="12">
                  <c:v>1.4440000000000002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74-4995-B57E-3F58657DE9BF}"/>
            </c:ext>
          </c:extLst>
        </c:ser>
        <c:ser>
          <c:idx val="2"/>
          <c:order val="8"/>
          <c:tx>
            <c:strRef>
              <c:f>'72.PZT-L Location X1_BL'!$A$24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'72.PZT-L Location X1_BL'!$B$24:$N$24</c:f>
              <c:numCache>
                <c:formatCode>General</c:formatCode>
                <c:ptCount val="13"/>
                <c:pt idx="0">
                  <c:v>1.4690000000000001</c:v>
                </c:pt>
                <c:pt idx="1">
                  <c:v>1.4690000000000001</c:v>
                </c:pt>
                <c:pt idx="2">
                  <c:v>1.4690000000000001</c:v>
                </c:pt>
                <c:pt idx="3">
                  <c:v>1.4690000000000001</c:v>
                </c:pt>
                <c:pt idx="4">
                  <c:v>1.4690000000000001</c:v>
                </c:pt>
                <c:pt idx="5">
                  <c:v>1.4690000000000001</c:v>
                </c:pt>
                <c:pt idx="6">
                  <c:v>1.4690000000000001</c:v>
                </c:pt>
                <c:pt idx="7">
                  <c:v>1.4690000000000001</c:v>
                </c:pt>
                <c:pt idx="8">
                  <c:v>1.4690000000000001</c:v>
                </c:pt>
                <c:pt idx="9">
                  <c:v>1.4690000000000001</c:v>
                </c:pt>
                <c:pt idx="10">
                  <c:v>1.4690000000000001</c:v>
                </c:pt>
                <c:pt idx="11">
                  <c:v>1.4690000000000001</c:v>
                </c:pt>
                <c:pt idx="12">
                  <c:v>1.4690000000000001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74-4995-B57E-3F58657DE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.438999999999999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'72.PZT-L Location X1_BL'!$A$7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'72.PZT-L Location X1_BL'!$B$8:$N$8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'72.PZT-L Location X1_BL'!$B$10:$N$10</c:f>
              <c:numCache>
                <c:formatCode>0.000</c:formatCode>
                <c:ptCount val="13"/>
                <c:pt idx="0">
                  <c:v>4.7817065425124986E-3</c:v>
                </c:pt>
                <c:pt idx="1">
                  <c:v>4.3164493092143364E-3</c:v>
                </c:pt>
                <c:pt idx="2">
                  <c:v>4.4399963184322926E-3</c:v>
                </c:pt>
                <c:pt idx="3">
                  <c:v>4.7000063391347009E-3</c:v>
                </c:pt>
                <c:pt idx="4">
                  <c:v>4.0652916844597991E-3</c:v>
                </c:pt>
                <c:pt idx="5">
                  <c:v>4.1696961710800239E-3</c:v>
                </c:pt>
                <c:pt idx="6">
                  <c:v>4.5523794374715326E-3</c:v>
                </c:pt>
                <c:pt idx="7">
                  <c:v>3.8024599090368703E-3</c:v>
                </c:pt>
                <c:pt idx="8">
                  <c:v>4.8823542906030045E-3</c:v>
                </c:pt>
                <c:pt idx="9">
                  <c:v>4.3409677189368565E-3</c:v>
                </c:pt>
                <c:pt idx="10">
                  <c:v>4.7363546135319699E-3</c:v>
                </c:pt>
                <c:pt idx="11">
                  <c:v>4.291741633499776E-3</c:v>
                </c:pt>
                <c:pt idx="12">
                  <c:v>4.1052485024264587E-3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41-420E-9C39-C3F14513EE92}"/>
            </c:ext>
          </c:extLst>
        </c:ser>
        <c:ser>
          <c:idx val="1"/>
          <c:order val="1"/>
          <c:tx>
            <c:strRef>
              <c:f>'72.PZT-L Location X1_BL'!$A$17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'72.PZT-L Location X1_BL'!$B$20:$N$20</c:f>
              <c:numCache>
                <c:formatCode>0.000</c:formatCode>
                <c:ptCount val="13"/>
                <c:pt idx="0">
                  <c:v>4.7408416718432832E-3</c:v>
                </c:pt>
                <c:pt idx="1">
                  <c:v>4.7988411346840641E-3</c:v>
                </c:pt>
                <c:pt idx="2">
                  <c:v>4.6589316145156925E-3</c:v>
                </c:pt>
                <c:pt idx="3">
                  <c:v>4.4748040271619348E-3</c:v>
                </c:pt>
                <c:pt idx="4">
                  <c:v>4.4402308453322156E-3</c:v>
                </c:pt>
                <c:pt idx="5">
                  <c:v>4.5298711375486508E-3</c:v>
                </c:pt>
                <c:pt idx="6">
                  <c:v>4.7194661096738857E-3</c:v>
                </c:pt>
                <c:pt idx="7">
                  <c:v>4.2938625071286896E-3</c:v>
                </c:pt>
                <c:pt idx="8">
                  <c:v>4.2900861030820102E-3</c:v>
                </c:pt>
                <c:pt idx="9">
                  <c:v>5.051954444938422E-3</c:v>
                </c:pt>
                <c:pt idx="10">
                  <c:v>4.7998162513899481E-3</c:v>
                </c:pt>
                <c:pt idx="11">
                  <c:v>3.7367629728854886E-3</c:v>
                </c:pt>
                <c:pt idx="12">
                  <c:v>4.2935759770669542E-3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41-420E-9C39-C3F14513EE92}"/>
            </c:ext>
          </c:extLst>
        </c:ser>
        <c:ser>
          <c:idx val="5"/>
          <c:order val="2"/>
          <c:tx>
            <c:strRef>
              <c:f>'72.PZT-L Location X1_BL'!$P$7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341-420E-9C39-C3F14513EE92}"/>
              </c:ext>
            </c:extLst>
          </c:dPt>
          <c:val>
            <c:numRef>
              <c:f>'72.PZT-L Location X1_BL'!$Q$10:$AC$10</c:f>
              <c:numCache>
                <c:formatCode>0.000</c:formatCode>
                <c:ptCount val="13"/>
                <c:pt idx="3">
                  <c:v>3.8227978272265721E-3</c:v>
                </c:pt>
                <c:pt idx="7">
                  <c:v>4.30899662741585E-3</c:v>
                </c:pt>
                <c:pt idx="8">
                  <c:v>3.9056139738612773E-3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41-420E-9C39-C3F14513EE92}"/>
            </c:ext>
          </c:extLst>
        </c:ser>
        <c:ser>
          <c:idx val="6"/>
          <c:order val="3"/>
          <c:tx>
            <c:strRef>
              <c:f>'72.PZT-L Location X1_BL'!$P$17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'72.PZT-L Location X1_BL'!$Q$20:$AC$20</c:f>
              <c:numCache>
                <c:formatCode>0.000</c:formatCode>
                <c:ptCount val="13"/>
                <c:pt idx="3">
                  <c:v>6.0352717958446211E-3</c:v>
                </c:pt>
                <c:pt idx="7">
                  <c:v>5.7114263681938109E-3</c:v>
                </c:pt>
                <c:pt idx="8">
                  <c:v>6.0689283259601472E-3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41-420E-9C39-C3F14513EE92}"/>
            </c:ext>
          </c:extLst>
        </c:ser>
        <c:ser>
          <c:idx val="7"/>
          <c:order val="4"/>
          <c:tx>
            <c:strRef>
              <c:f>'72.PZT-L Location X1_BL'!$AE$7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'72.PZT-L Location X1_BL'!$AF$10:$AR$10</c:f>
              <c:numCache>
                <c:formatCode>0.000</c:formatCode>
                <c:ptCount val="13"/>
                <c:pt idx="3">
                  <c:v>3.7771611466395805E-3</c:v>
                </c:pt>
                <c:pt idx="4">
                  <c:v>3.9649727616492799E-3</c:v>
                </c:pt>
                <c:pt idx="5">
                  <c:v>3.8310781205270011E-3</c:v>
                </c:pt>
                <c:pt idx="6">
                  <c:v>4.024697420233864E-3</c:v>
                </c:pt>
                <c:pt idx="7">
                  <c:v>4.3487964218392938E-3</c:v>
                </c:pt>
                <c:pt idx="8">
                  <c:v>3.9625316200155103E-3</c:v>
                </c:pt>
                <c:pt idx="9">
                  <c:v>4.1387582030226475E-3</c:v>
                </c:pt>
                <c:pt idx="10">
                  <c:v>4.1064976280249009E-3</c:v>
                </c:pt>
                <c:pt idx="11">
                  <c:v>4.551201861468946E-3</c:v>
                </c:pt>
                <c:pt idx="12">
                  <c:v>4.6448854396495829E-3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41-420E-9C39-C3F14513EE92}"/>
            </c:ext>
          </c:extLst>
        </c:ser>
        <c:ser>
          <c:idx val="8"/>
          <c:order val="5"/>
          <c:tx>
            <c:strRef>
              <c:f>'72.PZT-L Location X1_BL'!$AE$17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'72.PZT-L Location X1_BL'!$AF$20:$AR$20</c:f>
              <c:numCache>
                <c:formatCode>0.000</c:formatCode>
                <c:ptCount val="13"/>
                <c:pt idx="3">
                  <c:v>3.6875186488085237E-3</c:v>
                </c:pt>
                <c:pt idx="4">
                  <c:v>3.5293832759739816E-3</c:v>
                </c:pt>
                <c:pt idx="5">
                  <c:v>4.0516883161133364E-3</c:v>
                </c:pt>
                <c:pt idx="6">
                  <c:v>4.1934642509794361E-3</c:v>
                </c:pt>
                <c:pt idx="7">
                  <c:v>3.8959270879625444E-3</c:v>
                </c:pt>
                <c:pt idx="8">
                  <c:v>4.1136660440716007E-3</c:v>
                </c:pt>
                <c:pt idx="9">
                  <c:v>3.3214168284675764E-3</c:v>
                </c:pt>
                <c:pt idx="10">
                  <c:v>3.9456978186454385E-3</c:v>
                </c:pt>
                <c:pt idx="11">
                  <c:v>4.6376092775611355E-3</c:v>
                </c:pt>
                <c:pt idx="12">
                  <c:v>4.6736352756576076E-3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41-420E-9C39-C3F14513E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5000000000000003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3.0000000000000009E-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'72.PZT-L Location X1_BL'!$A$7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'72.PZT-L Location X1_BL'!$B$8:$N$8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'72.PZT-L Location X1_BL'!$B$13:$N$13</c:f>
              <c:numCache>
                <c:formatCode>0.00</c:formatCode>
                <c:ptCount val="13"/>
                <c:pt idx="0">
                  <c:v>1.7126630381821217</c:v>
                </c:pt>
                <c:pt idx="1">
                  <c:v>1.9101072112165411</c:v>
                </c:pt>
                <c:pt idx="2">
                  <c:v>1.8758461500122987</c:v>
                </c:pt>
                <c:pt idx="3">
                  <c:v>1.7714837486830384</c:v>
                </c:pt>
                <c:pt idx="4">
                  <c:v>1.9706428756053025</c:v>
                </c:pt>
                <c:pt idx="5">
                  <c:v>1.9932789297728482</c:v>
                </c:pt>
                <c:pt idx="6">
                  <c:v>1.7918468305878814</c:v>
                </c:pt>
                <c:pt idx="7">
                  <c:v>2.1598956631069037</c:v>
                </c:pt>
                <c:pt idx="8">
                  <c:v>1.6623056069283726</c:v>
                </c:pt>
                <c:pt idx="9">
                  <c:v>1.8497016032779272</c:v>
                </c:pt>
                <c:pt idx="10">
                  <c:v>1.7549009758656677</c:v>
                </c:pt>
                <c:pt idx="11">
                  <c:v>1.9359439915296366</c:v>
                </c:pt>
                <c:pt idx="12">
                  <c:v>1.9714040315688803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4A-48FB-A28D-C737497D5EFB}"/>
            </c:ext>
          </c:extLst>
        </c:ser>
        <c:ser>
          <c:idx val="1"/>
          <c:order val="1"/>
          <c:tx>
            <c:strRef>
              <c:f>'72.PZT-L Location X1_BL'!$A$17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'72.PZT-L Location X1_BL'!$B$23:$N$23</c:f>
              <c:numCache>
                <c:formatCode>0.00</c:formatCode>
                <c:ptCount val="13"/>
                <c:pt idx="0">
                  <c:v>1.7137291394419629</c:v>
                </c:pt>
                <c:pt idx="1">
                  <c:v>1.7225388889091755</c:v>
                </c:pt>
                <c:pt idx="2">
                  <c:v>1.7753110189059058</c:v>
                </c:pt>
                <c:pt idx="3">
                  <c:v>1.8166996701206293</c:v>
                </c:pt>
                <c:pt idx="4">
                  <c:v>1.8189144396603518</c:v>
                </c:pt>
                <c:pt idx="5">
                  <c:v>1.8178150845947965</c:v>
                </c:pt>
                <c:pt idx="6">
                  <c:v>1.7417033450163295</c:v>
                </c:pt>
                <c:pt idx="7">
                  <c:v>1.907373602765194</c:v>
                </c:pt>
                <c:pt idx="8">
                  <c:v>1.9147217072760401</c:v>
                </c:pt>
                <c:pt idx="9">
                  <c:v>1.6195352256225255</c:v>
                </c:pt>
                <c:pt idx="10">
                  <c:v>1.7126151637279423</c:v>
                </c:pt>
                <c:pt idx="11">
                  <c:v>2.1111982955011235</c:v>
                </c:pt>
                <c:pt idx="12">
                  <c:v>1.9301121903039693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4A-48FB-A28D-C737497D5EFB}"/>
            </c:ext>
          </c:extLst>
        </c:ser>
        <c:ser>
          <c:idx val="5"/>
          <c:order val="2"/>
          <c:tx>
            <c:strRef>
              <c:f>'72.PZT-L Location X1_BL'!$P$7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24A-48FB-A28D-C737497D5EFB}"/>
              </c:ext>
            </c:extLst>
          </c:dPt>
          <c:val>
            <c:numRef>
              <c:f>'72.PZT-L Location X1_BL'!$Q$13:$AC$13</c:f>
              <c:numCache>
                <c:formatCode>0.00</c:formatCode>
                <c:ptCount val="13"/>
                <c:pt idx="3">
                  <c:v>2.1272595886226209</c:v>
                </c:pt>
                <c:pt idx="7">
                  <c:v>1.8616519216592464</c:v>
                </c:pt>
                <c:pt idx="8">
                  <c:v>2.0308373330672627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4A-48FB-A28D-C737497D5EFB}"/>
            </c:ext>
          </c:extLst>
        </c:ser>
        <c:ser>
          <c:idx val="6"/>
          <c:order val="3"/>
          <c:tx>
            <c:strRef>
              <c:f>'72.PZT-L Location X1_BL'!$P$17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'72.PZT-L Location X1_BL'!$Q$23:$AC$23</c:f>
              <c:numCache>
                <c:formatCode>0.00</c:formatCode>
                <c:ptCount val="13"/>
                <c:pt idx="3">
                  <c:v>1.3388884260555027</c:v>
                </c:pt>
                <c:pt idx="7">
                  <c:v>1.3290210835732872</c:v>
                </c:pt>
                <c:pt idx="8">
                  <c:v>1.3408462850337992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4A-48FB-A28D-C737497D5EFB}"/>
            </c:ext>
          </c:extLst>
        </c:ser>
        <c:ser>
          <c:idx val="7"/>
          <c:order val="4"/>
          <c:tx>
            <c:strRef>
              <c:f>'72.PZT-L Location X1_BL'!$AE$7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'72.PZT-L Location X1_BL'!$AF$13:$AR$13</c:f>
              <c:numCache>
                <c:formatCode>0.00</c:formatCode>
                <c:ptCount val="13"/>
                <c:pt idx="3">
                  <c:v>2.1946229251614935</c:v>
                </c:pt>
                <c:pt idx="4">
                  <c:v>2.0271495104166517</c:v>
                </c:pt>
                <c:pt idx="5">
                  <c:v>2.1106238656309526</c:v>
                </c:pt>
                <c:pt idx="6">
                  <c:v>2.0298156821238282</c:v>
                </c:pt>
                <c:pt idx="7">
                  <c:v>1.7871939965071006</c:v>
                </c:pt>
                <c:pt idx="8">
                  <c:v>2.05860607533387</c:v>
                </c:pt>
                <c:pt idx="9">
                  <c:v>1.9994725295354445</c:v>
                </c:pt>
                <c:pt idx="10">
                  <c:v>1.9552162539425557</c:v>
                </c:pt>
                <c:pt idx="11">
                  <c:v>1.8263307699819686</c:v>
                </c:pt>
                <c:pt idx="12">
                  <c:v>1.7718876301035853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4A-48FB-A28D-C737497D5EFB}"/>
            </c:ext>
          </c:extLst>
        </c:ser>
        <c:ser>
          <c:idx val="8"/>
          <c:order val="5"/>
          <c:tx>
            <c:strRef>
              <c:f>'72.PZT-L Location X1_BL'!$AE$17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'72.PZT-L Location X1_BL'!$AF$23:$AR$23</c:f>
              <c:numCache>
                <c:formatCode>0.00</c:formatCode>
                <c:ptCount val="13"/>
                <c:pt idx="3">
                  <c:v>2.2464669816830667</c:v>
                </c:pt>
                <c:pt idx="4">
                  <c:v>2.3382744296562978</c:v>
                </c:pt>
                <c:pt idx="5">
                  <c:v>2.0407856690497592</c:v>
                </c:pt>
                <c:pt idx="6">
                  <c:v>1.9392876263184851</c:v>
                </c:pt>
                <c:pt idx="7">
                  <c:v>2.1244978928025349</c:v>
                </c:pt>
                <c:pt idx="8">
                  <c:v>1.9568919581115121</c:v>
                </c:pt>
                <c:pt idx="9">
                  <c:v>2.4140049505216319</c:v>
                </c:pt>
                <c:pt idx="10">
                  <c:v>1.9953454787708305</c:v>
                </c:pt>
                <c:pt idx="11">
                  <c:v>1.7321245033585715</c:v>
                </c:pt>
                <c:pt idx="12">
                  <c:v>1.7636688812606156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4A-48FB-A28D-C737497D5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'73.PZT-R Location X1_BR'!$A$7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'73.PZT-R Location X1_BR'!$B$8:$N$8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'73.PZT-R Location X1_BR'!$B$9:$N$9</c:f>
              <c:numCache>
                <c:formatCode>0.000</c:formatCode>
                <c:ptCount val="13"/>
                <c:pt idx="0">
                  <c:v>1.4695132876712345</c:v>
                </c:pt>
                <c:pt idx="1">
                  <c:v>1.4681264285714275</c:v>
                </c:pt>
                <c:pt idx="2">
                  <c:v>1.4686887499999994</c:v>
                </c:pt>
                <c:pt idx="3">
                  <c:v>1.4694309090909106</c:v>
                </c:pt>
                <c:pt idx="4">
                  <c:v>1.469223428571429</c:v>
                </c:pt>
                <c:pt idx="5">
                  <c:v>1.4687725641025648</c:v>
                </c:pt>
                <c:pt idx="6">
                  <c:v>1.4695499999999984</c:v>
                </c:pt>
                <c:pt idx="7">
                  <c:v>1.4685924999999997</c:v>
                </c:pt>
                <c:pt idx="8">
                  <c:v>1.4690402631578963</c:v>
                </c:pt>
                <c:pt idx="9">
                  <c:v>1.4695475757575758</c:v>
                </c:pt>
                <c:pt idx="10">
                  <c:v>1.4684830000000002</c:v>
                </c:pt>
                <c:pt idx="11">
                  <c:v>1.4675149999999999</c:v>
                </c:pt>
                <c:pt idx="12">
                  <c:v>1.4683555172413796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D3-4B14-82EE-2490B18FD27B}"/>
            </c:ext>
          </c:extLst>
        </c:ser>
        <c:ser>
          <c:idx val="1"/>
          <c:order val="1"/>
          <c:tx>
            <c:strRef>
              <c:f>'73.PZT-R Location X1_BR'!$A$17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'73.PZT-R Location X1_BR'!$B$19:$N$19</c:f>
              <c:numCache>
                <c:formatCode>0.000</c:formatCode>
                <c:ptCount val="13"/>
                <c:pt idx="0">
                  <c:v>1.4704922222222234</c:v>
                </c:pt>
                <c:pt idx="1">
                  <c:v>1.4698671428571424</c:v>
                </c:pt>
                <c:pt idx="2">
                  <c:v>1.4699652631578963</c:v>
                </c:pt>
                <c:pt idx="3">
                  <c:v>1.4696771874999994</c:v>
                </c:pt>
                <c:pt idx="4">
                  <c:v>1.4694231999999987</c:v>
                </c:pt>
                <c:pt idx="5">
                  <c:v>1.4691097872340411</c:v>
                </c:pt>
                <c:pt idx="6">
                  <c:v>1.4700005405405403</c:v>
                </c:pt>
                <c:pt idx="7">
                  <c:v>1.4712462500000001</c:v>
                </c:pt>
                <c:pt idx="8">
                  <c:v>1.4704148148148146</c:v>
                </c:pt>
                <c:pt idx="9">
                  <c:v>1.4686975757575762</c:v>
                </c:pt>
                <c:pt idx="10">
                  <c:v>1.4694899999999993</c:v>
                </c:pt>
                <c:pt idx="11">
                  <c:v>1.4693928571428581</c:v>
                </c:pt>
                <c:pt idx="12">
                  <c:v>1.4694256250000002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D3-4B14-82EE-2490B18FD27B}"/>
            </c:ext>
          </c:extLst>
        </c:ser>
        <c:ser>
          <c:idx val="5"/>
          <c:order val="2"/>
          <c:tx>
            <c:strRef>
              <c:f>'73.PZT-R Location X1_BR'!$P$7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5D3-4B14-82EE-2490B18FD27B}"/>
              </c:ext>
            </c:extLst>
          </c:dPt>
          <c:val>
            <c:numRef>
              <c:f>'73.PZT-R Location X1_BR'!$Q$9:$AC$9</c:f>
              <c:numCache>
                <c:formatCode>0.000</c:formatCode>
                <c:ptCount val="13"/>
                <c:pt idx="3">
                  <c:v>1.4681450000000005</c:v>
                </c:pt>
                <c:pt idx="7">
                  <c:v>1.4686377777777779</c:v>
                </c:pt>
                <c:pt idx="8">
                  <c:v>1.4706074999999998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D3-4B14-82EE-2490B18FD27B}"/>
            </c:ext>
          </c:extLst>
        </c:ser>
        <c:ser>
          <c:idx val="6"/>
          <c:order val="3"/>
          <c:tx>
            <c:strRef>
              <c:f>'73.PZT-R Location X1_BR'!$P$17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'73.PZT-R Location X1_BR'!$Q$19:$AC$19</c:f>
              <c:numCache>
                <c:formatCode>0.000</c:formatCode>
                <c:ptCount val="13"/>
                <c:pt idx="3">
                  <c:v>1.4685516666666671</c:v>
                </c:pt>
                <c:pt idx="7">
                  <c:v>1.4689136363636364</c:v>
                </c:pt>
                <c:pt idx="8">
                  <c:v>1.4677899999999999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D3-4B14-82EE-2490B18FD27B}"/>
            </c:ext>
          </c:extLst>
        </c:ser>
        <c:ser>
          <c:idx val="7"/>
          <c:order val="4"/>
          <c:tx>
            <c:strRef>
              <c:f>'73.PZT-R Location X1_BR'!$AE$7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'73.PZT-R Location X1_BR'!$AF$9:$AR$9</c:f>
              <c:numCache>
                <c:formatCode>0.000</c:formatCode>
                <c:ptCount val="13"/>
                <c:pt idx="3">
                  <c:v>1.4675333333333334</c:v>
                </c:pt>
                <c:pt idx="4">
                  <c:v>1.4657650000000009</c:v>
                </c:pt>
                <c:pt idx="5">
                  <c:v>1.4671173684210526</c:v>
                </c:pt>
                <c:pt idx="6">
                  <c:v>1.4663827272727272</c:v>
                </c:pt>
                <c:pt idx="7">
                  <c:v>1.4672742857142858</c:v>
                </c:pt>
                <c:pt idx="8">
                  <c:v>1.467213125</c:v>
                </c:pt>
                <c:pt idx="9">
                  <c:v>1.46688</c:v>
                </c:pt>
                <c:pt idx="10">
                  <c:v>1.4658463636363637</c:v>
                </c:pt>
                <c:pt idx="11">
                  <c:v>1.4678810000000002</c:v>
                </c:pt>
                <c:pt idx="12">
                  <c:v>1.4682638709677422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D3-4B14-82EE-2490B18FD27B}"/>
            </c:ext>
          </c:extLst>
        </c:ser>
        <c:ser>
          <c:idx val="8"/>
          <c:order val="5"/>
          <c:tx>
            <c:strRef>
              <c:f>'73.PZT-R Location X1_BR'!$AE$17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'73.PZT-R Location X1_BR'!$AF$19:$AR$19</c:f>
              <c:numCache>
                <c:formatCode>0.000</c:formatCode>
                <c:ptCount val="13"/>
                <c:pt idx="3">
                  <c:v>1.471015</c:v>
                </c:pt>
                <c:pt idx="4">
                  <c:v>1.4703053333333331</c:v>
                </c:pt>
                <c:pt idx="5">
                  <c:v>1.4698241176470594</c:v>
                </c:pt>
                <c:pt idx="6">
                  <c:v>1.4699129999999994</c:v>
                </c:pt>
                <c:pt idx="7">
                  <c:v>1.4683426666666661</c:v>
                </c:pt>
                <c:pt idx="8">
                  <c:v>1.4705093333333337</c:v>
                </c:pt>
                <c:pt idx="9">
                  <c:v>1.4695049999999996</c:v>
                </c:pt>
                <c:pt idx="10">
                  <c:v>1.4685745454545451</c:v>
                </c:pt>
                <c:pt idx="11">
                  <c:v>1.4693306249999998</c:v>
                </c:pt>
                <c:pt idx="12">
                  <c:v>1.4690058823529411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D3-4B14-82EE-2490B18FD27B}"/>
            </c:ext>
          </c:extLst>
        </c:ser>
        <c:ser>
          <c:idx val="3"/>
          <c:order val="6"/>
          <c:tx>
            <c:strRef>
              <c:f>'73.PZT-R Location X1_BR'!$A$25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'73.PZT-R Location X1_BR'!$B$25:$N$25</c:f>
              <c:numCache>
                <c:formatCode>General</c:formatCode>
                <c:ptCount val="13"/>
                <c:pt idx="0">
                  <c:v>1.494</c:v>
                </c:pt>
                <c:pt idx="1">
                  <c:v>1.494</c:v>
                </c:pt>
                <c:pt idx="2">
                  <c:v>1.494</c:v>
                </c:pt>
                <c:pt idx="3">
                  <c:v>1.494</c:v>
                </c:pt>
                <c:pt idx="4">
                  <c:v>1.494</c:v>
                </c:pt>
                <c:pt idx="5">
                  <c:v>1.494</c:v>
                </c:pt>
                <c:pt idx="6">
                  <c:v>1.494</c:v>
                </c:pt>
                <c:pt idx="7">
                  <c:v>1.494</c:v>
                </c:pt>
                <c:pt idx="8">
                  <c:v>1.494</c:v>
                </c:pt>
                <c:pt idx="9">
                  <c:v>1.494</c:v>
                </c:pt>
                <c:pt idx="10">
                  <c:v>1.494</c:v>
                </c:pt>
                <c:pt idx="11">
                  <c:v>1.494</c:v>
                </c:pt>
                <c:pt idx="12">
                  <c:v>1.494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D3-4B14-82EE-2490B18FD27B}"/>
            </c:ext>
          </c:extLst>
        </c:ser>
        <c:ser>
          <c:idx val="4"/>
          <c:order val="7"/>
          <c:tx>
            <c:strRef>
              <c:f>'73.PZT-R Location X1_BR'!$A$26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'73.PZT-R Location X1_BR'!$B$26:$N$26</c:f>
              <c:numCache>
                <c:formatCode>General</c:formatCode>
                <c:ptCount val="13"/>
                <c:pt idx="0">
                  <c:v>1.4440000000000002</c:v>
                </c:pt>
                <c:pt idx="1">
                  <c:v>1.4440000000000002</c:v>
                </c:pt>
                <c:pt idx="2">
                  <c:v>1.4440000000000002</c:v>
                </c:pt>
                <c:pt idx="3">
                  <c:v>1.4440000000000002</c:v>
                </c:pt>
                <c:pt idx="4">
                  <c:v>1.4440000000000002</c:v>
                </c:pt>
                <c:pt idx="5">
                  <c:v>1.4440000000000002</c:v>
                </c:pt>
                <c:pt idx="6">
                  <c:v>1.4440000000000002</c:v>
                </c:pt>
                <c:pt idx="7">
                  <c:v>1.4440000000000002</c:v>
                </c:pt>
                <c:pt idx="8">
                  <c:v>1.4440000000000002</c:v>
                </c:pt>
                <c:pt idx="9">
                  <c:v>1.4440000000000002</c:v>
                </c:pt>
                <c:pt idx="10">
                  <c:v>1.4440000000000002</c:v>
                </c:pt>
                <c:pt idx="11">
                  <c:v>1.4440000000000002</c:v>
                </c:pt>
                <c:pt idx="12">
                  <c:v>1.4440000000000002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5D3-4B14-82EE-2490B18FD27B}"/>
            </c:ext>
          </c:extLst>
        </c:ser>
        <c:ser>
          <c:idx val="2"/>
          <c:order val="8"/>
          <c:tx>
            <c:strRef>
              <c:f>'73.PZT-R Location X1_BR'!$A$24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'73.PZT-R Location X1_BR'!$B$24:$N$24</c:f>
              <c:numCache>
                <c:formatCode>General</c:formatCode>
                <c:ptCount val="13"/>
                <c:pt idx="0">
                  <c:v>1.4690000000000001</c:v>
                </c:pt>
                <c:pt idx="1">
                  <c:v>1.4690000000000001</c:v>
                </c:pt>
                <c:pt idx="2">
                  <c:v>1.4690000000000001</c:v>
                </c:pt>
                <c:pt idx="3">
                  <c:v>1.4690000000000001</c:v>
                </c:pt>
                <c:pt idx="4">
                  <c:v>1.4690000000000001</c:v>
                </c:pt>
                <c:pt idx="5">
                  <c:v>1.4690000000000001</c:v>
                </c:pt>
                <c:pt idx="6">
                  <c:v>1.4690000000000001</c:v>
                </c:pt>
                <c:pt idx="7">
                  <c:v>1.4690000000000001</c:v>
                </c:pt>
                <c:pt idx="8">
                  <c:v>1.4690000000000001</c:v>
                </c:pt>
                <c:pt idx="9">
                  <c:v>1.4690000000000001</c:v>
                </c:pt>
                <c:pt idx="10">
                  <c:v>1.4690000000000001</c:v>
                </c:pt>
                <c:pt idx="11">
                  <c:v>1.4690000000000001</c:v>
                </c:pt>
                <c:pt idx="12">
                  <c:v>1.4690000000000001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5D3-4B14-82EE-2490B18FD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.438999999999999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'73.PZT-R Location X1_BR'!$A$7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'73.PZT-R Location X1_BR'!$B$8:$N$8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'73.PZT-R Location X1_BR'!$B$10:$N$10</c:f>
              <c:numCache>
                <c:formatCode>0.000</c:formatCode>
                <c:ptCount val="13"/>
                <c:pt idx="0">
                  <c:v>4.2025501940925131E-3</c:v>
                </c:pt>
                <c:pt idx="1">
                  <c:v>3.6794520145663266E-3</c:v>
                </c:pt>
                <c:pt idx="2">
                  <c:v>3.7333576146294941E-3</c:v>
                </c:pt>
                <c:pt idx="3">
                  <c:v>3.8032235567003764E-3</c:v>
                </c:pt>
                <c:pt idx="4">
                  <c:v>3.841750692475446E-3</c:v>
                </c:pt>
                <c:pt idx="5">
                  <c:v>3.9122431372263797E-3</c:v>
                </c:pt>
                <c:pt idx="6">
                  <c:v>3.7946007662037892E-3</c:v>
                </c:pt>
                <c:pt idx="7">
                  <c:v>3.7850324584205461E-3</c:v>
                </c:pt>
                <c:pt idx="8">
                  <c:v>3.953674345170949E-3</c:v>
                </c:pt>
                <c:pt idx="9">
                  <c:v>3.6047937774765872E-3</c:v>
                </c:pt>
                <c:pt idx="10">
                  <c:v>3.4476721445172776E-3</c:v>
                </c:pt>
                <c:pt idx="11">
                  <c:v>3.599239028285536E-3</c:v>
                </c:pt>
                <c:pt idx="12">
                  <c:v>3.836663492640066E-3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6-4355-B6EB-604D9CF84F19}"/>
            </c:ext>
          </c:extLst>
        </c:ser>
        <c:ser>
          <c:idx val="1"/>
          <c:order val="1"/>
          <c:tx>
            <c:strRef>
              <c:f>'73.PZT-R Location X1_BR'!$A$17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'73.PZT-R Location X1_BR'!$B$20:$N$20</c:f>
              <c:numCache>
                <c:formatCode>0.000</c:formatCode>
                <c:ptCount val="13"/>
                <c:pt idx="0">
                  <c:v>4.2673679650542234E-3</c:v>
                </c:pt>
                <c:pt idx="1">
                  <c:v>4.2458365318789786E-3</c:v>
                </c:pt>
                <c:pt idx="2">
                  <c:v>3.8568297467123616E-3</c:v>
                </c:pt>
                <c:pt idx="3">
                  <c:v>4.0530817520587356E-3</c:v>
                </c:pt>
                <c:pt idx="4">
                  <c:v>4.2855999847064234E-3</c:v>
                </c:pt>
                <c:pt idx="5">
                  <c:v>4.1358990480238264E-3</c:v>
                </c:pt>
                <c:pt idx="6">
                  <c:v>4.2391707694683835E-3</c:v>
                </c:pt>
                <c:pt idx="7">
                  <c:v>3.6000096611911304E-3</c:v>
                </c:pt>
                <c:pt idx="8">
                  <c:v>4.1572352572552783E-3</c:v>
                </c:pt>
                <c:pt idx="9">
                  <c:v>4.1896449496674273E-3</c:v>
                </c:pt>
                <c:pt idx="10">
                  <c:v>4.0632772760694335E-3</c:v>
                </c:pt>
                <c:pt idx="11">
                  <c:v>4.0619236332659547E-3</c:v>
                </c:pt>
                <c:pt idx="12">
                  <c:v>3.9398494135250801E-3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96-4355-B6EB-604D9CF84F19}"/>
            </c:ext>
          </c:extLst>
        </c:ser>
        <c:ser>
          <c:idx val="5"/>
          <c:order val="2"/>
          <c:tx>
            <c:strRef>
              <c:f>'73.PZT-R Location X1_BR'!$P$7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596-4355-B6EB-604D9CF84F19}"/>
              </c:ext>
            </c:extLst>
          </c:dPt>
          <c:val>
            <c:numRef>
              <c:f>'73.PZT-R Location X1_BR'!$Q$10:$AC$10</c:f>
              <c:numCache>
                <c:formatCode>0.000</c:formatCode>
                <c:ptCount val="13"/>
                <c:pt idx="3">
                  <c:v>4.1594455570150351E-3</c:v>
                </c:pt>
                <c:pt idx="7">
                  <c:v>3.5533044528061708E-3</c:v>
                </c:pt>
                <c:pt idx="8">
                  <c:v>3.1306088127489614E-3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96-4355-B6EB-604D9CF84F19}"/>
            </c:ext>
          </c:extLst>
        </c:ser>
        <c:ser>
          <c:idx val="6"/>
          <c:order val="3"/>
          <c:tx>
            <c:strRef>
              <c:f>'73.PZT-R Location X1_BR'!$P$17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'73.PZT-R Location X1_BR'!$Q$20:$AC$20</c:f>
              <c:numCache>
                <c:formatCode>0.000</c:formatCode>
                <c:ptCount val="13"/>
                <c:pt idx="3">
                  <c:v>4.9987283693689998E-3</c:v>
                </c:pt>
                <c:pt idx="7">
                  <c:v>4.3263747833073834E-3</c:v>
                </c:pt>
                <c:pt idx="8">
                  <c:v>4.0769395258497499E-3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96-4355-B6EB-604D9CF84F19}"/>
            </c:ext>
          </c:extLst>
        </c:ser>
        <c:ser>
          <c:idx val="7"/>
          <c:order val="4"/>
          <c:tx>
            <c:strRef>
              <c:f>'73.PZT-R Location X1_BR'!$AE$7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'73.PZT-R Location X1_BR'!$AF$10:$AR$10</c:f>
              <c:numCache>
                <c:formatCode>0.000</c:formatCode>
                <c:ptCount val="13"/>
                <c:pt idx="3">
                  <c:v>3.644902019871507E-3</c:v>
                </c:pt>
                <c:pt idx="4">
                  <c:v>3.6943483183379867E-3</c:v>
                </c:pt>
                <c:pt idx="5">
                  <c:v>3.8700673908317771E-3</c:v>
                </c:pt>
                <c:pt idx="6">
                  <c:v>3.5959676471615815E-3</c:v>
                </c:pt>
                <c:pt idx="7">
                  <c:v>3.5004084330768595E-3</c:v>
                </c:pt>
                <c:pt idx="8">
                  <c:v>2.9816445142628926E-3</c:v>
                </c:pt>
                <c:pt idx="9">
                  <c:v>3.8458903368688915E-3</c:v>
                </c:pt>
                <c:pt idx="10">
                  <c:v>3.727548749925248E-3</c:v>
                </c:pt>
                <c:pt idx="11">
                  <c:v>4.0126994113260841E-3</c:v>
                </c:pt>
                <c:pt idx="12">
                  <c:v>3.752761811395753E-3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96-4355-B6EB-604D9CF84F19}"/>
            </c:ext>
          </c:extLst>
        </c:ser>
        <c:ser>
          <c:idx val="8"/>
          <c:order val="5"/>
          <c:tx>
            <c:strRef>
              <c:f>'73.PZT-R Location X1_BR'!$AE$17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'73.PZT-R Location X1_BR'!$AF$20:$AR$20</c:f>
              <c:numCache>
                <c:formatCode>0.000</c:formatCode>
                <c:ptCount val="13"/>
                <c:pt idx="3">
                  <c:v>3.9748286393081729E-3</c:v>
                </c:pt>
                <c:pt idx="4">
                  <c:v>4.2056814667248057E-3</c:v>
                </c:pt>
                <c:pt idx="5">
                  <c:v>3.8017678211535967E-3</c:v>
                </c:pt>
                <c:pt idx="6">
                  <c:v>3.3025749060545044E-3</c:v>
                </c:pt>
                <c:pt idx="7">
                  <c:v>3.8295275729216698E-3</c:v>
                </c:pt>
                <c:pt idx="8">
                  <c:v>3.6722494005657262E-3</c:v>
                </c:pt>
                <c:pt idx="9">
                  <c:v>3.9604141832824272E-3</c:v>
                </c:pt>
                <c:pt idx="10">
                  <c:v>3.3075237103073404E-3</c:v>
                </c:pt>
                <c:pt idx="11">
                  <c:v>4.2956757088492524E-3</c:v>
                </c:pt>
                <c:pt idx="12">
                  <c:v>3.4351421920451263E-3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96-4355-B6EB-604D9CF84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'73.PZT-R Location X1_BR'!$A$7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'73.PZT-R Location X1_BR'!$B$8:$N$8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'73.PZT-R Location X1_BR'!$B$13:$N$13</c:f>
              <c:numCache>
                <c:formatCode>0.00</c:formatCode>
                <c:ptCount val="13"/>
                <c:pt idx="0">
                  <c:v>1.9422105783282324</c:v>
                </c:pt>
                <c:pt idx="1">
                  <c:v>2.1856903759866859</c:v>
                </c:pt>
                <c:pt idx="2">
                  <c:v>2.2043383417341893</c:v>
                </c:pt>
                <c:pt idx="3">
                  <c:v>2.1533567111163308</c:v>
                </c:pt>
                <c:pt idx="4">
                  <c:v>2.1497639498140853</c:v>
                </c:pt>
                <c:pt idx="5">
                  <c:v>2.1106871628065025</c:v>
                </c:pt>
                <c:pt idx="6">
                  <c:v>2.1477885295833121</c:v>
                </c:pt>
                <c:pt idx="7">
                  <c:v>2.1657674247318308</c:v>
                </c:pt>
                <c:pt idx="8">
                  <c:v>2.1043494112921195</c:v>
                </c:pt>
                <c:pt idx="9">
                  <c:v>2.2611024607664985</c:v>
                </c:pt>
                <c:pt idx="10">
                  <c:v>2.3671044281220843</c:v>
                </c:pt>
                <c:pt idx="11">
                  <c:v>2.1777751551741091</c:v>
                </c:pt>
                <c:pt idx="12">
                  <c:v>2.1160327880462626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D-4137-A49F-D776FC758102}"/>
            </c:ext>
          </c:extLst>
        </c:ser>
        <c:ser>
          <c:idx val="1"/>
          <c:order val="1"/>
          <c:tx>
            <c:strRef>
              <c:f>'73.PZT-R Location X1_BR'!$A$17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'73.PZT-R Location X1_BR'!$B$23:$N$23</c:f>
              <c:numCache>
                <c:formatCode>0.00</c:formatCode>
                <c:ptCount val="13"/>
                <c:pt idx="0">
                  <c:v>1.8362433214324316</c:v>
                </c:pt>
                <c:pt idx="1">
                  <c:v>1.8946291629192578</c:v>
                </c:pt>
                <c:pt idx="2">
                  <c:v>2.0772446474198447</c:v>
                </c:pt>
                <c:pt idx="3">
                  <c:v>2.0003554486777011</c:v>
                </c:pt>
                <c:pt idx="4">
                  <c:v>1.9115798711736953</c:v>
                </c:pt>
                <c:pt idx="5">
                  <c:v>2.0060300051610884</c:v>
                </c:pt>
                <c:pt idx="6">
                  <c:v>1.8871190274845004</c:v>
                </c:pt>
                <c:pt idx="7">
                  <c:v>2.1068230496980949</c:v>
                </c:pt>
                <c:pt idx="8">
                  <c:v>1.8910953815619092</c:v>
                </c:pt>
                <c:pt idx="9">
                  <c:v>1.9649696696085996</c:v>
                </c:pt>
                <c:pt idx="10">
                  <c:v>2.0106922183522244</c:v>
                </c:pt>
                <c:pt idx="11">
                  <c:v>2.0193341118492651</c:v>
                </c:pt>
                <c:pt idx="12">
                  <c:v>2.0791298025789704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D-4137-A49F-D776FC758102}"/>
            </c:ext>
          </c:extLst>
        </c:ser>
        <c:ser>
          <c:idx val="5"/>
          <c:order val="2"/>
          <c:tx>
            <c:strRef>
              <c:f>'73.PZT-R Location X1_BR'!$P$7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4ED-4137-A49F-D776FC758102}"/>
              </c:ext>
            </c:extLst>
          </c:dPt>
          <c:val>
            <c:numRef>
              <c:f>'73.PZT-R Location X1_BR'!$Q$13:$AC$13</c:f>
              <c:numCache>
                <c:formatCode>0.00</c:formatCode>
                <c:ptCount val="13"/>
                <c:pt idx="3">
                  <c:v>1.9349534025657986</c:v>
                </c:pt>
                <c:pt idx="7">
                  <c:v>2.3112549745369582</c:v>
                </c:pt>
                <c:pt idx="8">
                  <c:v>2.490729588521515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ED-4137-A49F-D776FC758102}"/>
            </c:ext>
          </c:extLst>
        </c:ser>
        <c:ser>
          <c:idx val="6"/>
          <c:order val="3"/>
          <c:tx>
            <c:strRef>
              <c:f>'73.PZT-R Location X1_BR'!$P$17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'73.PZT-R Location X1_BR'!$Q$23:$AC$23</c:f>
              <c:numCache>
                <c:formatCode>0.00</c:formatCode>
                <c:ptCount val="13"/>
                <c:pt idx="3">
                  <c:v>1.6371941590261005</c:v>
                </c:pt>
                <c:pt idx="7">
                  <c:v>1.919515962090742</c:v>
                </c:pt>
                <c:pt idx="8">
                  <c:v>1.9450864918942063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ED-4137-A49F-D776FC758102}"/>
            </c:ext>
          </c:extLst>
        </c:ser>
        <c:ser>
          <c:idx val="7"/>
          <c:order val="4"/>
          <c:tx>
            <c:strRef>
              <c:f>'73.PZT-R Location X1_BR'!$AE$7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'73.PZT-R Location X1_BR'!$AF$13:$AR$13</c:f>
              <c:numCache>
                <c:formatCode>0.00</c:formatCode>
                <c:ptCount val="13"/>
                <c:pt idx="3">
                  <c:v>2.1521688104858669</c:v>
                </c:pt>
                <c:pt idx="4">
                  <c:v>1.9638104950710529</c:v>
                </c:pt>
                <c:pt idx="5">
                  <c:v>1.9911253979553976</c:v>
                </c:pt>
                <c:pt idx="6">
                  <c:v>2.0747987253995919</c:v>
                </c:pt>
                <c:pt idx="7">
                  <c:v>2.2163400032937948</c:v>
                </c:pt>
                <c:pt idx="8">
                  <c:v>2.595114305652281</c:v>
                </c:pt>
                <c:pt idx="9">
                  <c:v>1.9830691981913871</c:v>
                </c:pt>
                <c:pt idx="10">
                  <c:v>1.9535951641859011</c:v>
                </c:pt>
                <c:pt idx="11">
                  <c:v>1.9837851075674471</c:v>
                </c:pt>
                <c:pt idx="12">
                  <c:v>2.1552012612916749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ED-4137-A49F-D776FC758102}"/>
            </c:ext>
          </c:extLst>
        </c:ser>
        <c:ser>
          <c:idx val="8"/>
          <c:order val="5"/>
          <c:tx>
            <c:strRef>
              <c:f>'73.PZT-R Location X1_BR'!$AE$17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'73.PZT-R Location X1_BR'!$AF$23:$AR$23</c:f>
              <c:numCache>
                <c:formatCode>0.00</c:formatCode>
                <c:ptCount val="13"/>
                <c:pt idx="3">
                  <c:v>1.9275464081390452</c:v>
                </c:pt>
                <c:pt idx="4">
                  <c:v>1.8779886885663422</c:v>
                </c:pt>
                <c:pt idx="5">
                  <c:v>2.1197053134441277</c:v>
                </c:pt>
                <c:pt idx="6">
                  <c:v>2.4311333515194176</c:v>
                </c:pt>
                <c:pt idx="7">
                  <c:v>2.1188572396232637</c:v>
                </c:pt>
                <c:pt idx="8">
                  <c:v>2.1322686364972454</c:v>
                </c:pt>
                <c:pt idx="9">
                  <c:v>2.0616530549925711</c:v>
                </c:pt>
                <c:pt idx="10">
                  <c:v>2.4766308177890033</c:v>
                </c:pt>
                <c:pt idx="11">
                  <c:v>1.9142797448746252</c:v>
                </c:pt>
                <c:pt idx="12">
                  <c:v>2.425335570769934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ED-4137-A49F-D776FC758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'74.PZT-L Location Y1_BL'!$A$7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'74.PZT-L Location Y1_BL'!$B$8:$N$8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'74.PZT-L Location Y1_BL'!$B$9:$N$9</c:f>
              <c:numCache>
                <c:formatCode>0.000</c:formatCode>
                <c:ptCount val="13"/>
                <c:pt idx="0">
                  <c:v>0.63585753424657576</c:v>
                </c:pt>
                <c:pt idx="1">
                  <c:v>0.635300714285714</c:v>
                </c:pt>
                <c:pt idx="2">
                  <c:v>0.63548571428571377</c:v>
                </c:pt>
                <c:pt idx="3">
                  <c:v>0.63565613636363616</c:v>
                </c:pt>
                <c:pt idx="4">
                  <c:v>0.63590400000000058</c:v>
                </c:pt>
                <c:pt idx="5">
                  <c:v>0.63602435897435849</c:v>
                </c:pt>
                <c:pt idx="6">
                  <c:v>0.63583350000000005</c:v>
                </c:pt>
                <c:pt idx="7">
                  <c:v>0.63610041666666695</c:v>
                </c:pt>
                <c:pt idx="8">
                  <c:v>0.6355000000000004</c:v>
                </c:pt>
                <c:pt idx="9">
                  <c:v>0.6367799999999999</c:v>
                </c:pt>
                <c:pt idx="10">
                  <c:v>0.63593350000000004</c:v>
                </c:pt>
                <c:pt idx="11">
                  <c:v>0.63505928571428594</c:v>
                </c:pt>
                <c:pt idx="12">
                  <c:v>0.63561965517241381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F-4E53-83EF-EEF3939A4BE2}"/>
            </c:ext>
          </c:extLst>
        </c:ser>
        <c:ser>
          <c:idx val="1"/>
          <c:order val="1"/>
          <c:tx>
            <c:strRef>
              <c:f>'74.PZT-L Location Y1_BL'!$A$17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'74.PZT-L Location Y1_BL'!$B$19:$N$19</c:f>
              <c:numCache>
                <c:formatCode>0.000</c:formatCode>
                <c:ptCount val="13"/>
                <c:pt idx="0">
                  <c:v>0.63565155555555597</c:v>
                </c:pt>
                <c:pt idx="1">
                  <c:v>0.63524000000000025</c:v>
                </c:pt>
                <c:pt idx="2">
                  <c:v>0.6356242105263159</c:v>
                </c:pt>
                <c:pt idx="3">
                  <c:v>0.63571624999999987</c:v>
                </c:pt>
                <c:pt idx="4">
                  <c:v>0.63500919999999983</c:v>
                </c:pt>
                <c:pt idx="5">
                  <c:v>0.63520297872340448</c:v>
                </c:pt>
                <c:pt idx="6">
                  <c:v>0.63604486486486556</c:v>
                </c:pt>
                <c:pt idx="7">
                  <c:v>0.63523499999999955</c:v>
                </c:pt>
                <c:pt idx="8">
                  <c:v>0.63479925925925929</c:v>
                </c:pt>
                <c:pt idx="9">
                  <c:v>0.63588787878787878</c:v>
                </c:pt>
                <c:pt idx="10">
                  <c:v>0.63647714285714285</c:v>
                </c:pt>
                <c:pt idx="11">
                  <c:v>0.63330142857142846</c:v>
                </c:pt>
                <c:pt idx="12">
                  <c:v>0.63478968749999942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3F-4E53-83EF-EEF3939A4BE2}"/>
            </c:ext>
          </c:extLst>
        </c:ser>
        <c:ser>
          <c:idx val="5"/>
          <c:order val="2"/>
          <c:tx>
            <c:strRef>
              <c:f>'74.PZT-L Location Y1_BL'!$P$7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D3F-4E53-83EF-EEF3939A4BE2}"/>
              </c:ext>
            </c:extLst>
          </c:dPt>
          <c:val>
            <c:numRef>
              <c:f>'74.PZT-L Location Y1_BL'!$Q$9:$AC$9</c:f>
              <c:numCache>
                <c:formatCode>0.000</c:formatCode>
                <c:ptCount val="13"/>
                <c:pt idx="3">
                  <c:v>0.63706499999999999</c:v>
                </c:pt>
                <c:pt idx="7">
                  <c:v>0.63582666666666665</c:v>
                </c:pt>
                <c:pt idx="8">
                  <c:v>0.63857249999999999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3F-4E53-83EF-EEF3939A4BE2}"/>
            </c:ext>
          </c:extLst>
        </c:ser>
        <c:ser>
          <c:idx val="6"/>
          <c:order val="3"/>
          <c:tx>
            <c:strRef>
              <c:f>'74.PZT-L Location Y1_BL'!$P$17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'74.PZT-L Location Y1_BL'!$Q$19:$AC$19</c:f>
              <c:numCache>
                <c:formatCode>0.000</c:formatCode>
                <c:ptCount val="13"/>
                <c:pt idx="3">
                  <c:v>0.63486999999999993</c:v>
                </c:pt>
                <c:pt idx="7">
                  <c:v>0.63524363636363657</c:v>
                </c:pt>
                <c:pt idx="8">
                  <c:v>0.63541500000000029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3F-4E53-83EF-EEF3939A4BE2}"/>
            </c:ext>
          </c:extLst>
        </c:ser>
        <c:ser>
          <c:idx val="7"/>
          <c:order val="4"/>
          <c:tx>
            <c:strRef>
              <c:f>'74.PZT-L Location Y1_BL'!$AE$7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'74.PZT-L Location Y1_BL'!$AF$9:$AR$9</c:f>
              <c:numCache>
                <c:formatCode>0.000</c:formatCode>
                <c:ptCount val="13"/>
                <c:pt idx="3">
                  <c:v>0.63401166666666675</c:v>
                </c:pt>
                <c:pt idx="4">
                  <c:v>0.63544999999999996</c:v>
                </c:pt>
                <c:pt idx="5">
                  <c:v>0.63552368421052596</c:v>
                </c:pt>
                <c:pt idx="6">
                  <c:v>0.63623000000000007</c:v>
                </c:pt>
                <c:pt idx="7">
                  <c:v>0.63475999999999988</c:v>
                </c:pt>
                <c:pt idx="8">
                  <c:v>0.63514000000000004</c:v>
                </c:pt>
                <c:pt idx="9">
                  <c:v>0.63494933333333348</c:v>
                </c:pt>
                <c:pt idx="10">
                  <c:v>0.63497454545454546</c:v>
                </c:pt>
                <c:pt idx="11">
                  <c:v>0.63469999999999982</c:v>
                </c:pt>
                <c:pt idx="12">
                  <c:v>0.63525774193548401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3F-4E53-83EF-EEF3939A4BE2}"/>
            </c:ext>
          </c:extLst>
        </c:ser>
        <c:ser>
          <c:idx val="8"/>
          <c:order val="5"/>
          <c:tx>
            <c:strRef>
              <c:f>'74.PZT-L Location Y1_BL'!$AE$17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'74.PZT-L Location Y1_BL'!$AF$19:$AR$19</c:f>
              <c:numCache>
                <c:formatCode>0.000</c:formatCode>
                <c:ptCount val="13"/>
                <c:pt idx="3">
                  <c:v>0.6358100000000001</c:v>
                </c:pt>
                <c:pt idx="4">
                  <c:v>0.63521000000000027</c:v>
                </c:pt>
                <c:pt idx="5">
                  <c:v>0.63575999999999988</c:v>
                </c:pt>
                <c:pt idx="6">
                  <c:v>0.63531199999999954</c:v>
                </c:pt>
                <c:pt idx="7">
                  <c:v>0.63541600000000009</c:v>
                </c:pt>
                <c:pt idx="8">
                  <c:v>0.63679400000000019</c:v>
                </c:pt>
                <c:pt idx="9">
                  <c:v>0.63585562500000004</c:v>
                </c:pt>
                <c:pt idx="10">
                  <c:v>0.63582454545454536</c:v>
                </c:pt>
                <c:pt idx="11">
                  <c:v>0.63528875000000018</c:v>
                </c:pt>
                <c:pt idx="12">
                  <c:v>0.63484647058823507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3F-4E53-83EF-EEF3939A4BE2}"/>
            </c:ext>
          </c:extLst>
        </c:ser>
        <c:ser>
          <c:idx val="3"/>
          <c:order val="6"/>
          <c:tx>
            <c:strRef>
              <c:f>'74.PZT-L Location Y1_BL'!$A$25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'74.PZT-L Location Y1_BL'!$B$25:$N$25</c:f>
              <c:numCache>
                <c:formatCode>General</c:formatCode>
                <c:ptCount val="13"/>
                <c:pt idx="0">
                  <c:v>0.66</c:v>
                </c:pt>
                <c:pt idx="1">
                  <c:v>0.66</c:v>
                </c:pt>
                <c:pt idx="2">
                  <c:v>0.66</c:v>
                </c:pt>
                <c:pt idx="3">
                  <c:v>0.66</c:v>
                </c:pt>
                <c:pt idx="4">
                  <c:v>0.66</c:v>
                </c:pt>
                <c:pt idx="5">
                  <c:v>0.66</c:v>
                </c:pt>
                <c:pt idx="6">
                  <c:v>0.66</c:v>
                </c:pt>
                <c:pt idx="7">
                  <c:v>0.66</c:v>
                </c:pt>
                <c:pt idx="8">
                  <c:v>0.66</c:v>
                </c:pt>
                <c:pt idx="9">
                  <c:v>0.66</c:v>
                </c:pt>
                <c:pt idx="10">
                  <c:v>0.66</c:v>
                </c:pt>
                <c:pt idx="11">
                  <c:v>0.66</c:v>
                </c:pt>
                <c:pt idx="12">
                  <c:v>0.66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D3F-4E53-83EF-EEF3939A4BE2}"/>
            </c:ext>
          </c:extLst>
        </c:ser>
        <c:ser>
          <c:idx val="4"/>
          <c:order val="7"/>
          <c:tx>
            <c:strRef>
              <c:f>'74.PZT-L Location Y1_BL'!$A$26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'74.PZT-L Location Y1_BL'!$B$26:$N$26</c:f>
              <c:numCache>
                <c:formatCode>General</c:formatCode>
                <c:ptCount val="13"/>
                <c:pt idx="0">
                  <c:v>0.61</c:v>
                </c:pt>
                <c:pt idx="1">
                  <c:v>0.61</c:v>
                </c:pt>
                <c:pt idx="2">
                  <c:v>0.61</c:v>
                </c:pt>
                <c:pt idx="3">
                  <c:v>0.61</c:v>
                </c:pt>
                <c:pt idx="4">
                  <c:v>0.61</c:v>
                </c:pt>
                <c:pt idx="5">
                  <c:v>0.61</c:v>
                </c:pt>
                <c:pt idx="6">
                  <c:v>0.61</c:v>
                </c:pt>
                <c:pt idx="7">
                  <c:v>0.61</c:v>
                </c:pt>
                <c:pt idx="8">
                  <c:v>0.61</c:v>
                </c:pt>
                <c:pt idx="9">
                  <c:v>0.61</c:v>
                </c:pt>
                <c:pt idx="10">
                  <c:v>0.61</c:v>
                </c:pt>
                <c:pt idx="11">
                  <c:v>0.61</c:v>
                </c:pt>
                <c:pt idx="12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D3F-4E53-83EF-EEF3939A4BE2}"/>
            </c:ext>
          </c:extLst>
        </c:ser>
        <c:ser>
          <c:idx val="2"/>
          <c:order val="8"/>
          <c:tx>
            <c:strRef>
              <c:f>'74.PZT-L Location Y1_BL'!$A$24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'74.PZT-L Location Y1_BL'!$B$24:$N$24</c:f>
              <c:numCache>
                <c:formatCode>General</c:formatCode>
                <c:ptCount val="13"/>
                <c:pt idx="0">
                  <c:v>0.63500000000000001</c:v>
                </c:pt>
                <c:pt idx="1">
                  <c:v>0.63500000000000001</c:v>
                </c:pt>
                <c:pt idx="2">
                  <c:v>0.63500000000000001</c:v>
                </c:pt>
                <c:pt idx="3">
                  <c:v>0.63500000000000001</c:v>
                </c:pt>
                <c:pt idx="4">
                  <c:v>0.63500000000000001</c:v>
                </c:pt>
                <c:pt idx="5">
                  <c:v>0.63500000000000001</c:v>
                </c:pt>
                <c:pt idx="6">
                  <c:v>0.63500000000000001</c:v>
                </c:pt>
                <c:pt idx="7">
                  <c:v>0.63500000000000001</c:v>
                </c:pt>
                <c:pt idx="8">
                  <c:v>0.63500000000000001</c:v>
                </c:pt>
                <c:pt idx="9">
                  <c:v>0.63500000000000001</c:v>
                </c:pt>
                <c:pt idx="10">
                  <c:v>0.63500000000000001</c:v>
                </c:pt>
                <c:pt idx="11">
                  <c:v>0.63500000000000001</c:v>
                </c:pt>
                <c:pt idx="12">
                  <c:v>0.63500000000000001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D3F-4E53-83EF-EEF3939A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60500000000000009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'74.PZT-L Location Y1_BL'!$A$7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'74.PZT-L Location Y1_BL'!$B$8:$N$8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'74.PZT-L Location Y1_BL'!$B$10:$N$10</c:f>
              <c:numCache>
                <c:formatCode>0.000</c:formatCode>
                <c:ptCount val="13"/>
                <c:pt idx="0">
                  <c:v>3.6205145489229471E-3</c:v>
                </c:pt>
                <c:pt idx="1">
                  <c:v>3.6294691186107763E-3</c:v>
                </c:pt>
                <c:pt idx="2">
                  <c:v>3.5507024461331866E-3</c:v>
                </c:pt>
                <c:pt idx="3">
                  <c:v>3.3621988926390528E-3</c:v>
                </c:pt>
                <c:pt idx="4">
                  <c:v>3.3761231390245102E-3</c:v>
                </c:pt>
                <c:pt idx="5">
                  <c:v>3.5204575062519122E-3</c:v>
                </c:pt>
                <c:pt idx="6">
                  <c:v>3.8429244190397835E-3</c:v>
                </c:pt>
                <c:pt idx="7">
                  <c:v>3.4668362811874844E-3</c:v>
                </c:pt>
                <c:pt idx="8">
                  <c:v>3.5171348377647537E-3</c:v>
                </c:pt>
                <c:pt idx="9">
                  <c:v>3.3493310133640209E-3</c:v>
                </c:pt>
                <c:pt idx="10">
                  <c:v>3.1063766075832611E-3</c:v>
                </c:pt>
                <c:pt idx="11">
                  <c:v>3.2821491561548051E-3</c:v>
                </c:pt>
                <c:pt idx="12">
                  <c:v>3.5517810559787932E-3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8C-497C-A8AD-DF86706F89EE}"/>
            </c:ext>
          </c:extLst>
        </c:ser>
        <c:ser>
          <c:idx val="1"/>
          <c:order val="1"/>
          <c:tx>
            <c:strRef>
              <c:f>'74.PZT-L Location Y1_BL'!$A$17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'74.PZT-L Location Y1_BL'!$B$20:$N$20</c:f>
              <c:numCache>
                <c:formatCode>0.000</c:formatCode>
                <c:ptCount val="13"/>
                <c:pt idx="0">
                  <c:v>3.7569368390051741E-3</c:v>
                </c:pt>
                <c:pt idx="1">
                  <c:v>3.7416726952624454E-3</c:v>
                </c:pt>
                <c:pt idx="2">
                  <c:v>3.5437526143630043E-3</c:v>
                </c:pt>
                <c:pt idx="3">
                  <c:v>3.4913486898305078E-3</c:v>
                </c:pt>
                <c:pt idx="4">
                  <c:v>3.3498959043948115E-3</c:v>
                </c:pt>
                <c:pt idx="5">
                  <c:v>3.3869799083155374E-3</c:v>
                </c:pt>
                <c:pt idx="6">
                  <c:v>3.4832760501156933E-3</c:v>
                </c:pt>
                <c:pt idx="7">
                  <c:v>3.5814877346300629E-3</c:v>
                </c:pt>
                <c:pt idx="8">
                  <c:v>3.4929668325264077E-3</c:v>
                </c:pt>
                <c:pt idx="9">
                  <c:v>3.362691567023156E-3</c:v>
                </c:pt>
                <c:pt idx="10">
                  <c:v>3.3796957055267493E-3</c:v>
                </c:pt>
                <c:pt idx="11">
                  <c:v>2.1561837501449786E-3</c:v>
                </c:pt>
                <c:pt idx="12">
                  <c:v>3.3672570387087391E-3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8C-497C-A8AD-DF86706F89EE}"/>
            </c:ext>
          </c:extLst>
        </c:ser>
        <c:ser>
          <c:idx val="5"/>
          <c:order val="2"/>
          <c:tx>
            <c:strRef>
              <c:f>'74.PZT-L Location Y1_BL'!$P$7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38C-497C-A8AD-DF86706F89EE}"/>
              </c:ext>
            </c:extLst>
          </c:dPt>
          <c:val>
            <c:numRef>
              <c:f>'74.PZT-L Location Y1_BL'!$Q$10:$AC$10</c:f>
              <c:numCache>
                <c:formatCode>0.000</c:formatCode>
                <c:ptCount val="13"/>
                <c:pt idx="3">
                  <c:v>3.4974891536281917E-3</c:v>
                </c:pt>
                <c:pt idx="7">
                  <c:v>3.8178115974021568E-3</c:v>
                </c:pt>
                <c:pt idx="8">
                  <c:v>3.5950812194384461E-3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8C-497C-A8AD-DF86706F89EE}"/>
            </c:ext>
          </c:extLst>
        </c:ser>
        <c:ser>
          <c:idx val="6"/>
          <c:order val="3"/>
          <c:tx>
            <c:strRef>
              <c:f>'74.PZT-L Location Y1_BL'!$P$17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'74.PZT-L Location Y1_BL'!$Q$20:$AC$20</c:f>
              <c:numCache>
                <c:formatCode>0.000</c:formatCode>
                <c:ptCount val="13"/>
                <c:pt idx="3">
                  <c:v>2.8913254247601387E-3</c:v>
                </c:pt>
                <c:pt idx="7">
                  <c:v>4.2248180520559073E-3</c:v>
                </c:pt>
                <c:pt idx="8">
                  <c:v>3.4855415648074005E-3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8C-497C-A8AD-DF86706F89EE}"/>
            </c:ext>
          </c:extLst>
        </c:ser>
        <c:ser>
          <c:idx val="7"/>
          <c:order val="4"/>
          <c:tx>
            <c:strRef>
              <c:f>'74.PZT-L Location Y1_BL'!$AE$7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'74.PZT-L Location Y1_BL'!$AF$10:$AR$10</c:f>
              <c:numCache>
                <c:formatCode>0.000</c:formatCode>
                <c:ptCount val="13"/>
                <c:pt idx="3">
                  <c:v>3.6116145817356596E-3</c:v>
                </c:pt>
                <c:pt idx="4">
                  <c:v>2.9669595821330583E-3</c:v>
                </c:pt>
                <c:pt idx="5">
                  <c:v>3.5630551519940682E-3</c:v>
                </c:pt>
                <c:pt idx="6">
                  <c:v>3.2110345870554006E-3</c:v>
                </c:pt>
                <c:pt idx="7">
                  <c:v>2.9900265873075015E-3</c:v>
                </c:pt>
                <c:pt idx="8">
                  <c:v>3.0377333489579124E-3</c:v>
                </c:pt>
                <c:pt idx="9">
                  <c:v>3.1892593797775183E-3</c:v>
                </c:pt>
                <c:pt idx="10">
                  <c:v>3.1252283986592847E-3</c:v>
                </c:pt>
                <c:pt idx="11">
                  <c:v>3.202555797541026E-3</c:v>
                </c:pt>
                <c:pt idx="12">
                  <c:v>3.3026989156388314E-3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8C-497C-A8AD-DF86706F89EE}"/>
            </c:ext>
          </c:extLst>
        </c:ser>
        <c:ser>
          <c:idx val="8"/>
          <c:order val="5"/>
          <c:tx>
            <c:strRef>
              <c:f>'74.PZT-L Location Y1_BL'!$AE$17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'74.PZT-L Location Y1_BL'!$AF$20:$AR$20</c:f>
              <c:numCache>
                <c:formatCode>0.000</c:formatCode>
                <c:ptCount val="13"/>
                <c:pt idx="3">
                  <c:v>3.2433870139152183E-3</c:v>
                </c:pt>
                <c:pt idx="4">
                  <c:v>3.5731615162872938E-3</c:v>
                </c:pt>
                <c:pt idx="5">
                  <c:v>3.2930876143071166E-3</c:v>
                </c:pt>
                <c:pt idx="6">
                  <c:v>3.5326837596159847E-3</c:v>
                </c:pt>
                <c:pt idx="7">
                  <c:v>3.0314255622721975E-3</c:v>
                </c:pt>
                <c:pt idx="8">
                  <c:v>3.4089741415837338E-3</c:v>
                </c:pt>
                <c:pt idx="9">
                  <c:v>3.2423057808802598E-3</c:v>
                </c:pt>
                <c:pt idx="10">
                  <c:v>3.1958168289714234E-3</c:v>
                </c:pt>
                <c:pt idx="11">
                  <c:v>3.3244470387129837E-3</c:v>
                </c:pt>
                <c:pt idx="12">
                  <c:v>2.7529036659142973E-3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8C-497C-A8AD-DF86706F8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'74.PZT-L Location Y1_BL'!$A$7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'74.PZT-L Location Y1_BL'!$B$8:$N$8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'74.PZT-L Location Y1_BL'!$B$13:$N$13</c:f>
              <c:numCache>
                <c:formatCode>0.00</c:formatCode>
                <c:ptCount val="13"/>
                <c:pt idx="0">
                  <c:v>2.2227472022916666</c:v>
                </c:pt>
                <c:pt idx="1">
                  <c:v>2.2684020635080273</c:v>
                </c:pt>
                <c:pt idx="2">
                  <c:v>2.301355491031829</c:v>
                </c:pt>
                <c:pt idx="3">
                  <c:v>2.4134863734227134</c:v>
                </c:pt>
                <c:pt idx="4">
                  <c:v>2.3790601436180334</c:v>
                </c:pt>
                <c:pt idx="5">
                  <c:v>2.2701254958163499</c:v>
                </c:pt>
                <c:pt idx="6">
                  <c:v>2.0961900681910337</c:v>
                </c:pt>
                <c:pt idx="7">
                  <c:v>2.2979244278154796</c:v>
                </c:pt>
                <c:pt idx="8">
                  <c:v>2.3219657600209351</c:v>
                </c:pt>
                <c:pt idx="9">
                  <c:v>2.3109092440003702</c:v>
                </c:pt>
                <c:pt idx="10">
                  <c:v>2.5824836071334736</c:v>
                </c:pt>
                <c:pt idx="11">
                  <c:v>2.53296575903062</c:v>
                </c:pt>
                <c:pt idx="12">
                  <c:v>2.2880863096883215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5-47E1-AA31-4DFA265E14F1}"/>
            </c:ext>
          </c:extLst>
        </c:ser>
        <c:ser>
          <c:idx val="1"/>
          <c:order val="1"/>
          <c:tx>
            <c:strRef>
              <c:f>'74.PZT-L Location Y1_BL'!$A$17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'74.PZT-L Location Y1_BL'!$B$23:$N$23</c:f>
              <c:numCache>
                <c:formatCode>0.00</c:formatCode>
                <c:ptCount val="13"/>
                <c:pt idx="0">
                  <c:v>2.1603099801638272</c:v>
                </c:pt>
                <c:pt idx="1">
                  <c:v>2.205787091902319</c:v>
                </c:pt>
                <c:pt idx="2">
                  <c:v>2.2928415276401113</c:v>
                </c:pt>
                <c:pt idx="3">
                  <c:v>2.3184688933852518</c:v>
                </c:pt>
                <c:pt idx="4">
                  <c:v>2.4867240369284462</c:v>
                </c:pt>
                <c:pt idx="5">
                  <c:v>2.4404259790770331</c:v>
                </c:pt>
                <c:pt idx="6">
                  <c:v>2.2923951275063632</c:v>
                </c:pt>
                <c:pt idx="7">
                  <c:v>2.3049080749826527</c:v>
                </c:pt>
                <c:pt idx="8">
                  <c:v>2.3665898216123229</c:v>
                </c:pt>
                <c:pt idx="9">
                  <c:v>2.3901608509664434</c:v>
                </c:pt>
                <c:pt idx="10">
                  <c:v>2.3200172631311866</c:v>
                </c:pt>
                <c:pt idx="11">
                  <c:v>3.6022638871202757</c:v>
                </c:pt>
                <c:pt idx="12">
                  <c:v>2.453994177360225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5-47E1-AA31-4DFA265E14F1}"/>
            </c:ext>
          </c:extLst>
        </c:ser>
        <c:ser>
          <c:idx val="5"/>
          <c:order val="2"/>
          <c:tx>
            <c:strRef>
              <c:f>'74.PZT-L Location Y1_BL'!$P$7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565-47E1-AA31-4DFA265E14F1}"/>
              </c:ext>
            </c:extLst>
          </c:dPt>
          <c:val>
            <c:numRef>
              <c:f>'74.PZT-L Location Y1_BL'!$Q$13:$AC$13</c:f>
              <c:numCache>
                <c:formatCode>0.00</c:formatCode>
                <c:ptCount val="13"/>
                <c:pt idx="3">
                  <c:v>2.1858538123182787</c:v>
                </c:pt>
                <c:pt idx="7">
                  <c:v>2.1105750171801918</c:v>
                </c:pt>
                <c:pt idx="8">
                  <c:v>1.9867423193058424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5-47E1-AA31-4DFA265E14F1}"/>
            </c:ext>
          </c:extLst>
        </c:ser>
        <c:ser>
          <c:idx val="6"/>
          <c:order val="3"/>
          <c:tx>
            <c:strRef>
              <c:f>'74.PZT-L Location Y1_BL'!$P$17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'74.PZT-L Location Y1_BL'!$Q$23:$AC$23</c:f>
              <c:numCache>
                <c:formatCode>0.00</c:formatCode>
                <c:ptCount val="13"/>
                <c:pt idx="3">
                  <c:v>2.8671971439146158</c:v>
                </c:pt>
                <c:pt idx="7">
                  <c:v>1.953248899820776</c:v>
                </c:pt>
                <c:pt idx="8">
                  <c:v>2.3511410917438718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5-47E1-AA31-4DFA265E14F1}"/>
            </c:ext>
          </c:extLst>
        </c:ser>
        <c:ser>
          <c:idx val="7"/>
          <c:order val="4"/>
          <c:tx>
            <c:strRef>
              <c:f>'74.PZT-L Location Y1_BL'!$AE$7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'74.PZT-L Location Y1_BL'!$AF$13:$AR$13</c:f>
              <c:numCache>
                <c:formatCode>0.00</c:formatCode>
                <c:ptCount val="13"/>
                <c:pt idx="3">
                  <c:v>2.2161525566336691</c:v>
                </c:pt>
                <c:pt idx="4">
                  <c:v>2.7581546383756441</c:v>
                </c:pt>
                <c:pt idx="5">
                  <c:v>2.2898247660462463</c:v>
                </c:pt>
                <c:pt idx="6">
                  <c:v>2.4675328522696529</c:v>
                </c:pt>
                <c:pt idx="7">
                  <c:v>2.7602876069290634</c:v>
                </c:pt>
                <c:pt idx="8">
                  <c:v>2.7279111478001803</c:v>
                </c:pt>
                <c:pt idx="9">
                  <c:v>2.607641290381546</c:v>
                </c:pt>
                <c:pt idx="10">
                  <c:v>2.6637568276353276</c:v>
                </c:pt>
                <c:pt idx="11">
                  <c:v>2.5708633522185509</c:v>
                </c:pt>
                <c:pt idx="12">
                  <c:v>2.4971756631480284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65-47E1-AA31-4DFA265E14F1}"/>
            </c:ext>
          </c:extLst>
        </c:ser>
        <c:ser>
          <c:idx val="8"/>
          <c:order val="5"/>
          <c:tx>
            <c:strRef>
              <c:f>'74.PZT-L Location Y1_BL'!$AE$17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'74.PZT-L Location Y1_BL'!$AF$23:$AR$23</c:f>
              <c:numCache>
                <c:formatCode>0.00</c:formatCode>
                <c:ptCount val="13"/>
                <c:pt idx="3">
                  <c:v>2.4860842380939761</c:v>
                </c:pt>
                <c:pt idx="4">
                  <c:v>2.3126111975814903</c:v>
                </c:pt>
                <c:pt idx="5">
                  <c:v>2.4536243630129242</c:v>
                </c:pt>
                <c:pt idx="6">
                  <c:v>2.3294848600396807</c:v>
                </c:pt>
                <c:pt idx="7">
                  <c:v>2.7032386243138871</c:v>
                </c:pt>
                <c:pt idx="8">
                  <c:v>2.269108832177769</c:v>
                </c:pt>
                <c:pt idx="9">
                  <c:v>2.4822226970261263</c:v>
                </c:pt>
                <c:pt idx="10">
                  <c:v>2.5215728183891315</c:v>
                </c:pt>
                <c:pt idx="11">
                  <c:v>2.4777303525708034</c:v>
                </c:pt>
                <c:pt idx="12">
                  <c:v>3.0085167764104623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65-47E1-AA31-4DFA265E1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'75.PZT-R Location Y1_BR'!$A$7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'75.PZT-R Location Y1_BR'!$B$8:$N$8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'75.PZT-R Location Y1_BR'!$B$9:$N$9</c:f>
              <c:numCache>
                <c:formatCode>0.000</c:formatCode>
                <c:ptCount val="13"/>
                <c:pt idx="0">
                  <c:v>0.63428712328767101</c:v>
                </c:pt>
                <c:pt idx="1">
                  <c:v>0.63453535714285692</c:v>
                </c:pt>
                <c:pt idx="2">
                  <c:v>0.63381571428571459</c:v>
                </c:pt>
                <c:pt idx="3">
                  <c:v>0.63384613636363718</c:v>
                </c:pt>
                <c:pt idx="4">
                  <c:v>0.63406257142857148</c:v>
                </c:pt>
                <c:pt idx="5">
                  <c:v>0.63429846153846159</c:v>
                </c:pt>
                <c:pt idx="6">
                  <c:v>0.63449549999999977</c:v>
                </c:pt>
                <c:pt idx="7">
                  <c:v>0.63371666666666671</c:v>
                </c:pt>
                <c:pt idx="8">
                  <c:v>0.6335613157894735</c:v>
                </c:pt>
                <c:pt idx="9">
                  <c:v>0.63389969696969739</c:v>
                </c:pt>
                <c:pt idx="10">
                  <c:v>0.63448399999999949</c:v>
                </c:pt>
                <c:pt idx="11">
                  <c:v>0.63392857142857117</c:v>
                </c:pt>
                <c:pt idx="12">
                  <c:v>0.63429724137931032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51-47B8-BA23-14B1E19DC460}"/>
            </c:ext>
          </c:extLst>
        </c:ser>
        <c:ser>
          <c:idx val="1"/>
          <c:order val="1"/>
          <c:tx>
            <c:strRef>
              <c:f>'75.PZT-R Location Y1_BR'!$A$17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'75.PZT-R Location Y1_BR'!$B$19:$N$19</c:f>
              <c:numCache>
                <c:formatCode>0.000</c:formatCode>
                <c:ptCount val="13"/>
                <c:pt idx="0">
                  <c:v>0.63383600000000029</c:v>
                </c:pt>
                <c:pt idx="1">
                  <c:v>0.63294595238095241</c:v>
                </c:pt>
                <c:pt idx="2">
                  <c:v>0.63313842105263141</c:v>
                </c:pt>
                <c:pt idx="3">
                  <c:v>0.63393718749999983</c:v>
                </c:pt>
                <c:pt idx="4">
                  <c:v>0.63322960000000017</c:v>
                </c:pt>
                <c:pt idx="5">
                  <c:v>0.63359085106383017</c:v>
                </c:pt>
                <c:pt idx="6">
                  <c:v>0.63287945945946011</c:v>
                </c:pt>
                <c:pt idx="7">
                  <c:v>0.63320250000000022</c:v>
                </c:pt>
                <c:pt idx="8">
                  <c:v>0.63388703703703686</c:v>
                </c:pt>
                <c:pt idx="9">
                  <c:v>0.632903636363636</c:v>
                </c:pt>
                <c:pt idx="10">
                  <c:v>0.63297678571428606</c:v>
                </c:pt>
                <c:pt idx="11">
                  <c:v>0.63308285714285684</c:v>
                </c:pt>
                <c:pt idx="12">
                  <c:v>0.63314531250000061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51-47B8-BA23-14B1E19DC460}"/>
            </c:ext>
          </c:extLst>
        </c:ser>
        <c:ser>
          <c:idx val="5"/>
          <c:order val="2"/>
          <c:tx>
            <c:strRef>
              <c:f>'75.PZT-R Location Y1_BR'!$P$7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B51-47B8-BA23-14B1E19DC460}"/>
              </c:ext>
            </c:extLst>
          </c:dPt>
          <c:val>
            <c:numRef>
              <c:f>'75.PZT-R Location Y1_BR'!$Q$9:$AC$9</c:f>
              <c:numCache>
                <c:formatCode>0.000</c:formatCode>
                <c:ptCount val="13"/>
                <c:pt idx="3">
                  <c:v>0.63349499999999992</c:v>
                </c:pt>
                <c:pt idx="7">
                  <c:v>0.63494222222222241</c:v>
                </c:pt>
                <c:pt idx="8">
                  <c:v>0.63492500000000007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51-47B8-BA23-14B1E19DC460}"/>
            </c:ext>
          </c:extLst>
        </c:ser>
        <c:ser>
          <c:idx val="6"/>
          <c:order val="3"/>
          <c:tx>
            <c:strRef>
              <c:f>'75.PZT-R Location Y1_BR'!$P$17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'75.PZT-R Location Y1_BR'!$Q$19:$AC$19</c:f>
              <c:numCache>
                <c:formatCode>0.000</c:formatCode>
                <c:ptCount val="13"/>
                <c:pt idx="3">
                  <c:v>0.63283166666666657</c:v>
                </c:pt>
                <c:pt idx="7">
                  <c:v>0.63285181818181835</c:v>
                </c:pt>
                <c:pt idx="8">
                  <c:v>0.63356249999999981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51-47B8-BA23-14B1E19DC460}"/>
            </c:ext>
          </c:extLst>
        </c:ser>
        <c:ser>
          <c:idx val="7"/>
          <c:order val="4"/>
          <c:tx>
            <c:strRef>
              <c:f>'75.PZT-R Location Y1_BR'!$AE$7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'75.PZT-R Location Y1_BR'!$AF$9:$AR$9</c:f>
              <c:numCache>
                <c:formatCode>0.000</c:formatCode>
                <c:ptCount val="13"/>
                <c:pt idx="3">
                  <c:v>0.63499499999999987</c:v>
                </c:pt>
                <c:pt idx="4">
                  <c:v>0.63496555555555545</c:v>
                </c:pt>
                <c:pt idx="5">
                  <c:v>0.63360736842105236</c:v>
                </c:pt>
                <c:pt idx="6">
                  <c:v>0.63286000000000009</c:v>
                </c:pt>
                <c:pt idx="7">
                  <c:v>0.63437071428571423</c:v>
                </c:pt>
                <c:pt idx="8">
                  <c:v>0.63353125000000021</c:v>
                </c:pt>
                <c:pt idx="9">
                  <c:v>0.63346799999999959</c:v>
                </c:pt>
                <c:pt idx="10">
                  <c:v>0.63433363636363649</c:v>
                </c:pt>
                <c:pt idx="11">
                  <c:v>0.63392199999999999</c:v>
                </c:pt>
                <c:pt idx="12">
                  <c:v>0.63308387096774155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51-47B8-BA23-14B1E19DC460}"/>
            </c:ext>
          </c:extLst>
        </c:ser>
        <c:ser>
          <c:idx val="8"/>
          <c:order val="5"/>
          <c:tx>
            <c:strRef>
              <c:f>'75.PZT-R Location Y1_BR'!$AE$17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'75.PZT-R Location Y1_BR'!$AF$19:$AR$19</c:f>
              <c:numCache>
                <c:formatCode>0.000</c:formatCode>
                <c:ptCount val="13"/>
                <c:pt idx="3">
                  <c:v>0.63450166666666674</c:v>
                </c:pt>
                <c:pt idx="4">
                  <c:v>0.63311333333333353</c:v>
                </c:pt>
                <c:pt idx="5">
                  <c:v>0.63330764705882359</c:v>
                </c:pt>
                <c:pt idx="6">
                  <c:v>0.63306899999999988</c:v>
                </c:pt>
                <c:pt idx="7">
                  <c:v>0.63310866666666665</c:v>
                </c:pt>
                <c:pt idx="8">
                  <c:v>0.63255866666666649</c:v>
                </c:pt>
                <c:pt idx="9">
                  <c:v>0.63288249999999979</c:v>
                </c:pt>
                <c:pt idx="10">
                  <c:v>0.63307909090909087</c:v>
                </c:pt>
                <c:pt idx="11">
                  <c:v>0.63315187499999992</c:v>
                </c:pt>
                <c:pt idx="12">
                  <c:v>0.6339211764705881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51-47B8-BA23-14B1E19DC460}"/>
            </c:ext>
          </c:extLst>
        </c:ser>
        <c:ser>
          <c:idx val="3"/>
          <c:order val="6"/>
          <c:tx>
            <c:strRef>
              <c:f>'75.PZT-R Location Y1_BR'!$A$25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'75.PZT-R Location Y1_BR'!$B$25:$N$25</c:f>
              <c:numCache>
                <c:formatCode>General</c:formatCode>
                <c:ptCount val="13"/>
                <c:pt idx="0">
                  <c:v>0.66</c:v>
                </c:pt>
                <c:pt idx="1">
                  <c:v>0.66</c:v>
                </c:pt>
                <c:pt idx="2">
                  <c:v>0.66</c:v>
                </c:pt>
                <c:pt idx="3">
                  <c:v>0.66</c:v>
                </c:pt>
                <c:pt idx="4">
                  <c:v>0.66</c:v>
                </c:pt>
                <c:pt idx="5">
                  <c:v>0.66</c:v>
                </c:pt>
                <c:pt idx="6">
                  <c:v>0.66</c:v>
                </c:pt>
                <c:pt idx="7">
                  <c:v>0.66</c:v>
                </c:pt>
                <c:pt idx="8">
                  <c:v>0.66</c:v>
                </c:pt>
                <c:pt idx="9">
                  <c:v>0.66</c:v>
                </c:pt>
                <c:pt idx="10">
                  <c:v>0.66</c:v>
                </c:pt>
                <c:pt idx="11">
                  <c:v>0.66</c:v>
                </c:pt>
                <c:pt idx="12">
                  <c:v>0.66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51-47B8-BA23-14B1E19DC460}"/>
            </c:ext>
          </c:extLst>
        </c:ser>
        <c:ser>
          <c:idx val="4"/>
          <c:order val="7"/>
          <c:tx>
            <c:strRef>
              <c:f>'75.PZT-R Location Y1_BR'!$A$26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'75.PZT-R Location Y1_BR'!$B$26:$N$26</c:f>
              <c:numCache>
                <c:formatCode>General</c:formatCode>
                <c:ptCount val="13"/>
                <c:pt idx="0">
                  <c:v>0.61</c:v>
                </c:pt>
                <c:pt idx="1">
                  <c:v>0.61</c:v>
                </c:pt>
                <c:pt idx="2">
                  <c:v>0.61</c:v>
                </c:pt>
                <c:pt idx="3">
                  <c:v>0.61</c:v>
                </c:pt>
                <c:pt idx="4">
                  <c:v>0.61</c:v>
                </c:pt>
                <c:pt idx="5">
                  <c:v>0.61</c:v>
                </c:pt>
                <c:pt idx="6">
                  <c:v>0.61</c:v>
                </c:pt>
                <c:pt idx="7">
                  <c:v>0.61</c:v>
                </c:pt>
                <c:pt idx="8">
                  <c:v>0.61</c:v>
                </c:pt>
                <c:pt idx="9">
                  <c:v>0.61</c:v>
                </c:pt>
                <c:pt idx="10">
                  <c:v>0.61</c:v>
                </c:pt>
                <c:pt idx="11">
                  <c:v>0.61</c:v>
                </c:pt>
                <c:pt idx="12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B51-47B8-BA23-14B1E19DC460}"/>
            </c:ext>
          </c:extLst>
        </c:ser>
        <c:ser>
          <c:idx val="2"/>
          <c:order val="8"/>
          <c:tx>
            <c:strRef>
              <c:f>'75.PZT-R Location Y1_BR'!$A$24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'75.PZT-R Location Y1_BR'!$B$24:$N$24</c:f>
              <c:numCache>
                <c:formatCode>General</c:formatCode>
                <c:ptCount val="13"/>
                <c:pt idx="0">
                  <c:v>0.63500000000000001</c:v>
                </c:pt>
                <c:pt idx="1">
                  <c:v>0.63500000000000001</c:v>
                </c:pt>
                <c:pt idx="2">
                  <c:v>0.63500000000000001</c:v>
                </c:pt>
                <c:pt idx="3">
                  <c:v>0.63500000000000001</c:v>
                </c:pt>
                <c:pt idx="4">
                  <c:v>0.63500000000000001</c:v>
                </c:pt>
                <c:pt idx="5">
                  <c:v>0.63500000000000001</c:v>
                </c:pt>
                <c:pt idx="6">
                  <c:v>0.63500000000000001</c:v>
                </c:pt>
                <c:pt idx="7">
                  <c:v>0.63500000000000001</c:v>
                </c:pt>
                <c:pt idx="8">
                  <c:v>0.63500000000000001</c:v>
                </c:pt>
                <c:pt idx="9">
                  <c:v>0.63500000000000001</c:v>
                </c:pt>
                <c:pt idx="10">
                  <c:v>0.63500000000000001</c:v>
                </c:pt>
                <c:pt idx="11">
                  <c:v>0.63500000000000001</c:v>
                </c:pt>
                <c:pt idx="12">
                  <c:v>0.63500000000000001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B51-47B8-BA23-14B1E19DC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60500000000000009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'75.PZT-R Location Y1_BR'!$A$7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'75.PZT-R Location Y1_BR'!$B$8:$N$8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'75.PZT-R Location Y1_BR'!$B$10:$N$10</c:f>
              <c:numCache>
                <c:formatCode>0.000</c:formatCode>
                <c:ptCount val="13"/>
                <c:pt idx="0">
                  <c:v>3.7671016462675318E-3</c:v>
                </c:pt>
                <c:pt idx="1">
                  <c:v>3.4888557676310311E-3</c:v>
                </c:pt>
                <c:pt idx="2">
                  <c:v>3.4552704587725142E-3</c:v>
                </c:pt>
                <c:pt idx="3">
                  <c:v>3.4520778569345077E-3</c:v>
                </c:pt>
                <c:pt idx="4">
                  <c:v>3.85678417852936E-3</c:v>
                </c:pt>
                <c:pt idx="5">
                  <c:v>3.3161128314422917E-3</c:v>
                </c:pt>
                <c:pt idx="6">
                  <c:v>3.452903482912831E-3</c:v>
                </c:pt>
                <c:pt idx="7">
                  <c:v>3.0067937950715665E-3</c:v>
                </c:pt>
                <c:pt idx="8">
                  <c:v>3.6631234210939339E-3</c:v>
                </c:pt>
                <c:pt idx="9">
                  <c:v>3.6273572022390049E-3</c:v>
                </c:pt>
                <c:pt idx="10">
                  <c:v>3.5230103618993551E-3</c:v>
                </c:pt>
                <c:pt idx="11">
                  <c:v>4.2350250050528131E-3</c:v>
                </c:pt>
                <c:pt idx="12">
                  <c:v>3.2000204330573075E-3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45-4C03-83C5-237CE7C690C3}"/>
            </c:ext>
          </c:extLst>
        </c:ser>
        <c:ser>
          <c:idx val="1"/>
          <c:order val="1"/>
          <c:tx>
            <c:strRef>
              <c:f>'75.PZT-R Location Y1_BR'!$A$17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'75.PZT-R Location Y1_BR'!$B$20:$N$20</c:f>
              <c:numCache>
                <c:formatCode>0.000</c:formatCode>
                <c:ptCount val="13"/>
                <c:pt idx="0">
                  <c:v>3.9195577224249347E-3</c:v>
                </c:pt>
                <c:pt idx="1">
                  <c:v>3.7195231297523662E-3</c:v>
                </c:pt>
                <c:pt idx="2">
                  <c:v>3.5732674169867886E-3</c:v>
                </c:pt>
                <c:pt idx="3">
                  <c:v>3.5585067263493217E-3</c:v>
                </c:pt>
                <c:pt idx="4">
                  <c:v>3.4735610467330931E-3</c:v>
                </c:pt>
                <c:pt idx="5">
                  <c:v>3.4510375620900209E-3</c:v>
                </c:pt>
                <c:pt idx="6">
                  <c:v>3.5298356256945568E-3</c:v>
                </c:pt>
                <c:pt idx="7">
                  <c:v>3.5668032990422379E-3</c:v>
                </c:pt>
                <c:pt idx="8">
                  <c:v>3.4100685325067393E-3</c:v>
                </c:pt>
                <c:pt idx="9">
                  <c:v>3.5255194863341361E-3</c:v>
                </c:pt>
                <c:pt idx="10">
                  <c:v>3.5248829295706709E-3</c:v>
                </c:pt>
                <c:pt idx="11">
                  <c:v>3.2951862751583161E-3</c:v>
                </c:pt>
                <c:pt idx="12">
                  <c:v>3.4284687575009158E-3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5-4C03-83C5-237CE7C690C3}"/>
            </c:ext>
          </c:extLst>
        </c:ser>
        <c:ser>
          <c:idx val="5"/>
          <c:order val="2"/>
          <c:tx>
            <c:strRef>
              <c:f>'75.PZT-R Location Y1_BR'!$P$7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745-4C03-83C5-237CE7C690C3}"/>
              </c:ext>
            </c:extLst>
          </c:dPt>
          <c:val>
            <c:numRef>
              <c:f>'75.PZT-R Location Y1_BR'!$Q$10:$AC$10</c:f>
              <c:numCache>
                <c:formatCode>0.000</c:formatCode>
                <c:ptCount val="13"/>
                <c:pt idx="3">
                  <c:v>3.4421769679203033E-3</c:v>
                </c:pt>
                <c:pt idx="7">
                  <c:v>2.9932500009254132E-3</c:v>
                </c:pt>
                <c:pt idx="8">
                  <c:v>2.7452289615407331E-3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45-4C03-83C5-237CE7C690C3}"/>
            </c:ext>
          </c:extLst>
        </c:ser>
        <c:ser>
          <c:idx val="6"/>
          <c:order val="3"/>
          <c:tx>
            <c:strRef>
              <c:f>'75.PZT-R Location Y1_BR'!$P$17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'75.PZT-R Location Y1_BR'!$Q$20:$AC$20</c:f>
              <c:numCache>
                <c:formatCode>0.000</c:formatCode>
                <c:ptCount val="13"/>
                <c:pt idx="3">
                  <c:v>3.2852258734443252E-3</c:v>
                </c:pt>
                <c:pt idx="7">
                  <c:v>3.9328942541524449E-3</c:v>
                </c:pt>
                <c:pt idx="8">
                  <c:v>3.8567082749345594E-3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45-4C03-83C5-237CE7C690C3}"/>
            </c:ext>
          </c:extLst>
        </c:ser>
        <c:ser>
          <c:idx val="7"/>
          <c:order val="4"/>
          <c:tx>
            <c:strRef>
              <c:f>'75.PZT-R Location Y1_BR'!$AE$7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'75.PZT-R Location Y1_BR'!$AF$10:$AR$10</c:f>
              <c:numCache>
                <c:formatCode>0.000</c:formatCode>
                <c:ptCount val="13"/>
                <c:pt idx="3">
                  <c:v>3.0608753040786657E-3</c:v>
                </c:pt>
                <c:pt idx="4">
                  <c:v>3.1737104841367937E-3</c:v>
                </c:pt>
                <c:pt idx="5">
                  <c:v>3.469145698025635E-3</c:v>
                </c:pt>
                <c:pt idx="6">
                  <c:v>3.68921562484568E-3</c:v>
                </c:pt>
                <c:pt idx="7">
                  <c:v>3.2400261218542723E-3</c:v>
                </c:pt>
                <c:pt idx="8">
                  <c:v>3.3594172057462772E-3</c:v>
                </c:pt>
                <c:pt idx="9">
                  <c:v>3.4713268453307692E-3</c:v>
                </c:pt>
                <c:pt idx="10">
                  <c:v>3.0792968717474455E-3</c:v>
                </c:pt>
                <c:pt idx="11">
                  <c:v>3.9335279869656993E-3</c:v>
                </c:pt>
                <c:pt idx="12">
                  <c:v>3.432765853833467E-3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45-4C03-83C5-237CE7C690C3}"/>
            </c:ext>
          </c:extLst>
        </c:ser>
        <c:ser>
          <c:idx val="8"/>
          <c:order val="5"/>
          <c:tx>
            <c:strRef>
              <c:f>'75.PZT-R Location Y1_BR'!$AE$17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'75.PZT-R Location Y1_BR'!$AF$20:$AR$20</c:f>
              <c:numCache>
                <c:formatCode>0.000</c:formatCode>
                <c:ptCount val="13"/>
                <c:pt idx="3">
                  <c:v>3.3485383437476192E-3</c:v>
                </c:pt>
                <c:pt idx="4">
                  <c:v>3.3123658218571833E-3</c:v>
                </c:pt>
                <c:pt idx="5">
                  <c:v>3.8187950474384471E-3</c:v>
                </c:pt>
                <c:pt idx="6">
                  <c:v>3.4195721570649379E-3</c:v>
                </c:pt>
                <c:pt idx="7">
                  <c:v>3.7902902558661156E-3</c:v>
                </c:pt>
                <c:pt idx="8">
                  <c:v>3.2002346110864333E-3</c:v>
                </c:pt>
                <c:pt idx="9">
                  <c:v>2.9007817207082273E-3</c:v>
                </c:pt>
                <c:pt idx="10">
                  <c:v>3.6296206351301391E-3</c:v>
                </c:pt>
                <c:pt idx="11">
                  <c:v>3.5423222293757455E-3</c:v>
                </c:pt>
                <c:pt idx="12">
                  <c:v>3.8014352355828264E-3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745-4C03-83C5-237CE7C69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'75.PZT-R Location Y1_BR'!$A$7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'75.PZT-R Location Y1_BR'!$B$8:$N$8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'75.PZT-R Location Y1_BR'!$B$13:$N$13</c:f>
              <c:numCache>
                <c:formatCode>0.00</c:formatCode>
                <c:ptCount val="13"/>
                <c:pt idx="0">
                  <c:v>2.1490547701515528</c:v>
                </c:pt>
                <c:pt idx="1">
                  <c:v>2.3441646561690805</c:v>
                </c:pt>
                <c:pt idx="2">
                  <c:v>2.2975253379707112</c:v>
                </c:pt>
                <c:pt idx="3">
                  <c:v>2.3025877313992456</c:v>
                </c:pt>
                <c:pt idx="4">
                  <c:v>2.0796748720110174</c:v>
                </c:pt>
                <c:pt idx="5">
                  <c:v>2.4424642921346118</c:v>
                </c:pt>
                <c:pt idx="6">
                  <c:v>2.3647248488331769</c:v>
                </c:pt>
                <c:pt idx="7">
                  <c:v>2.6292310329073989</c:v>
                </c:pt>
                <c:pt idx="8">
                  <c:v>2.1440096406795655</c:v>
                </c:pt>
                <c:pt idx="9">
                  <c:v>2.1962451482992624</c:v>
                </c:pt>
                <c:pt idx="10">
                  <c:v>2.3165794292280086</c:v>
                </c:pt>
                <c:pt idx="11">
                  <c:v>1.8833868670607596</c:v>
                </c:pt>
                <c:pt idx="12">
                  <c:v>2.5309464827486203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E0-4484-8C7F-B5F1AD93A6C4}"/>
            </c:ext>
          </c:extLst>
        </c:ser>
        <c:ser>
          <c:idx val="1"/>
          <c:order val="1"/>
          <c:tx>
            <c:strRef>
              <c:f>'75.PZT-R Location Y1_BR'!$A$17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'75.PZT-R Location Y1_BR'!$B$23:$N$23</c:f>
              <c:numCache>
                <c:formatCode>0.00</c:formatCode>
                <c:ptCount val="13"/>
                <c:pt idx="0">
                  <c:v>2.0270994576443817</c:v>
                </c:pt>
                <c:pt idx="1">
                  <c:v>2.0563525287608662</c:v>
                </c:pt>
                <c:pt idx="2">
                  <c:v>2.1584746165031632</c:v>
                </c:pt>
                <c:pt idx="3">
                  <c:v>2.2422502228022156</c:v>
                </c:pt>
                <c:pt idx="4">
                  <c:v>2.2291820687252901</c:v>
                </c:pt>
                <c:pt idx="5">
                  <c:v>2.2786240021433892</c:v>
                </c:pt>
                <c:pt idx="6">
                  <c:v>2.1605783654546422</c:v>
                </c:pt>
                <c:pt idx="7">
                  <c:v>2.1683748775110567</c:v>
                </c:pt>
                <c:pt idx="8">
                  <c:v>2.3349518061325223</c:v>
                </c:pt>
                <c:pt idx="9">
                  <c:v>2.1655093622766501</c:v>
                </c:pt>
                <c:pt idx="10">
                  <c:v>2.1728178564958878</c:v>
                </c:pt>
                <c:pt idx="11">
                  <c:v>2.3350078180074805</c:v>
                </c:pt>
                <c:pt idx="12">
                  <c:v>2.2503061023343203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E0-4484-8C7F-B5F1AD93A6C4}"/>
            </c:ext>
          </c:extLst>
        </c:ser>
        <c:ser>
          <c:idx val="5"/>
          <c:order val="2"/>
          <c:tx>
            <c:strRef>
              <c:f>'75.PZT-R Location Y1_BR'!$P$7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1E0-4484-8C7F-B5F1AD93A6C4}"/>
              </c:ext>
            </c:extLst>
          </c:dPt>
          <c:val>
            <c:numRef>
              <c:f>'75.PZT-R Location Y1_BR'!$Q$13:$AC$13</c:f>
              <c:numCache>
                <c:formatCode>0.00</c:formatCode>
                <c:ptCount val="13"/>
                <c:pt idx="3">
                  <c:v>2.2752074456527391</c:v>
                </c:pt>
                <c:pt idx="7">
                  <c:v>2.7776076410268793</c:v>
                </c:pt>
                <c:pt idx="8">
                  <c:v>3.0264628013651693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E0-4484-8C7F-B5F1AD93A6C4}"/>
            </c:ext>
          </c:extLst>
        </c:ser>
        <c:ser>
          <c:idx val="6"/>
          <c:order val="3"/>
          <c:tx>
            <c:strRef>
              <c:f>'75.PZT-R Location Y1_BR'!$P$17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'75.PZT-R Location Y1_BR'!$Q$23:$AC$23</c:f>
              <c:numCache>
                <c:formatCode>0.00</c:formatCode>
                <c:ptCount val="13"/>
                <c:pt idx="3">
                  <c:v>2.3166003948387277</c:v>
                </c:pt>
                <c:pt idx="7">
                  <c:v>1.9368109679608818</c:v>
                </c:pt>
                <c:pt idx="8">
                  <c:v>2.0364948828803695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E0-4484-8C7F-B5F1AD93A6C4}"/>
            </c:ext>
          </c:extLst>
        </c:ser>
        <c:ser>
          <c:idx val="7"/>
          <c:order val="4"/>
          <c:tx>
            <c:strRef>
              <c:f>'75.PZT-R Location Y1_BR'!$AE$7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'75.PZT-R Location Y1_BR'!$AF$13:$AR$13</c:f>
              <c:numCache>
                <c:formatCode>0.00</c:formatCode>
                <c:ptCount val="13"/>
                <c:pt idx="3">
                  <c:v>2.7219882677234666</c:v>
                </c:pt>
                <c:pt idx="4">
                  <c:v>2.622120667101508</c:v>
                </c:pt>
                <c:pt idx="5">
                  <c:v>2.2683171858408673</c:v>
                </c:pt>
                <c:pt idx="6">
                  <c:v>2.0654797048678279</c:v>
                </c:pt>
                <c:pt idx="7">
                  <c:v>2.5072549180320443</c:v>
                </c:pt>
                <c:pt idx="8">
                  <c:v>2.3348543868214269</c:v>
                </c:pt>
                <c:pt idx="9">
                  <c:v>2.2535091091144839</c:v>
                </c:pt>
                <c:pt idx="10">
                  <c:v>2.6341117661088651</c:v>
                </c:pt>
                <c:pt idx="11">
                  <c:v>2.0271878136937058</c:v>
                </c:pt>
                <c:pt idx="12">
                  <c:v>2.2415230119237664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E0-4484-8C7F-B5F1AD93A6C4}"/>
            </c:ext>
          </c:extLst>
        </c:ser>
        <c:ser>
          <c:idx val="8"/>
          <c:order val="5"/>
          <c:tx>
            <c:strRef>
              <c:f>'75.PZT-R Location Y1_BR'!$AE$17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'75.PZT-R Location Y1_BR'!$AF$23:$AR$23</c:f>
              <c:numCache>
                <c:formatCode>0.00</c:formatCode>
                <c:ptCount val="13"/>
                <c:pt idx="3">
                  <c:v>2.4390409736451319</c:v>
                </c:pt>
                <c:pt idx="4">
                  <c:v>2.3259642378886678</c:v>
                </c:pt>
                <c:pt idx="5">
                  <c:v>2.0344678333774238</c:v>
                </c:pt>
                <c:pt idx="6">
                  <c:v>2.2487218615286571</c:v>
                </c:pt>
                <c:pt idx="7">
                  <c:v>2.0322688683188219</c:v>
                </c:pt>
                <c:pt idx="8">
                  <c:v>2.3496888414073869</c:v>
                </c:pt>
                <c:pt idx="9">
                  <c:v>2.6294636185647491</c:v>
                </c:pt>
                <c:pt idx="10">
                  <c:v>2.1195136011106745</c:v>
                </c:pt>
                <c:pt idx="11">
                  <c:v>2.1785967416145096</c:v>
                </c:pt>
                <c:pt idx="12">
                  <c:v>2.0975565795673816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E0-4484-8C7F-B5F1AD93A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'76.Ag  Paste Height Top Left'!$A$7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'76.Ag  Paste Height Top Left'!$B$8:$N$8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'76.Ag  Paste Height Top Left'!$B$9:$N$9</c:f>
              <c:numCache>
                <c:formatCode>0.000</c:formatCode>
                <c:ptCount val="13"/>
                <c:pt idx="0">
                  <c:v>1.671687866927592E-2</c:v>
                </c:pt>
                <c:pt idx="1">
                  <c:v>1.7925000000000003E-2</c:v>
                </c:pt>
                <c:pt idx="2">
                  <c:v>1.7334247448979545E-2</c:v>
                </c:pt>
                <c:pt idx="3">
                  <c:v>1.6647483766233807E-2</c:v>
                </c:pt>
                <c:pt idx="4">
                  <c:v>1.6033571428571421E-2</c:v>
                </c:pt>
                <c:pt idx="5">
                  <c:v>1.6759706959706952E-2</c:v>
                </c:pt>
                <c:pt idx="6">
                  <c:v>1.6215357142857139E-2</c:v>
                </c:pt>
                <c:pt idx="7">
                  <c:v>1.5747470238095224E-2</c:v>
                </c:pt>
                <c:pt idx="8">
                  <c:v>1.6234868421052626E-2</c:v>
                </c:pt>
                <c:pt idx="9">
                  <c:v>1.689069264069264E-2</c:v>
                </c:pt>
                <c:pt idx="10">
                  <c:v>1.63775E-2</c:v>
                </c:pt>
                <c:pt idx="11">
                  <c:v>1.6114795918367335E-2</c:v>
                </c:pt>
                <c:pt idx="12">
                  <c:v>1.2662068965517241E-2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D-4B89-8B7F-56CD21FFDDDA}"/>
            </c:ext>
          </c:extLst>
        </c:ser>
        <c:ser>
          <c:idx val="1"/>
          <c:order val="1"/>
          <c:tx>
            <c:strRef>
              <c:f>'76.Ag  Paste Height Top Left'!$A$17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'76.Ag  Paste Height Top Left'!$B$19:$N$19</c:f>
              <c:numCache>
                <c:formatCode>0.000</c:formatCode>
                <c:ptCount val="13"/>
                <c:pt idx="0">
                  <c:v>1.6965634920634902E-2</c:v>
                </c:pt>
                <c:pt idx="1">
                  <c:v>1.6817346938775495E-2</c:v>
                </c:pt>
                <c:pt idx="2">
                  <c:v>1.7380137844611492E-2</c:v>
                </c:pt>
                <c:pt idx="3">
                  <c:v>1.8505357142857153E-2</c:v>
                </c:pt>
                <c:pt idx="4">
                  <c:v>1.9002285714285704E-2</c:v>
                </c:pt>
                <c:pt idx="5">
                  <c:v>1.5632598784194502E-2</c:v>
                </c:pt>
                <c:pt idx="6">
                  <c:v>1.4714575289575271E-2</c:v>
                </c:pt>
                <c:pt idx="7">
                  <c:v>1.3423363095238098E-2</c:v>
                </c:pt>
                <c:pt idx="8">
                  <c:v>1.2501851851851849E-2</c:v>
                </c:pt>
                <c:pt idx="9">
                  <c:v>1.4812445887445874E-2</c:v>
                </c:pt>
                <c:pt idx="10">
                  <c:v>1.3260586734693864E-2</c:v>
                </c:pt>
                <c:pt idx="11">
                  <c:v>1.2753571428571437E-2</c:v>
                </c:pt>
                <c:pt idx="12">
                  <c:v>1.2578794642857138E-2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1D-4B89-8B7F-56CD21FFDDDA}"/>
            </c:ext>
          </c:extLst>
        </c:ser>
        <c:ser>
          <c:idx val="5"/>
          <c:order val="2"/>
          <c:tx>
            <c:strRef>
              <c:f>'76.Ag  Paste Height Top Left'!$P$7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41D-4B89-8B7F-56CD21FFDDDA}"/>
              </c:ext>
            </c:extLst>
          </c:dPt>
          <c:val>
            <c:numRef>
              <c:f>'76.Ag  Paste Height Top Left'!$Q$9:$AC$9</c:f>
              <c:numCache>
                <c:formatCode>0.000</c:formatCode>
                <c:ptCount val="13"/>
                <c:pt idx="3">
                  <c:v>1.722232142857142E-2</c:v>
                </c:pt>
                <c:pt idx="7">
                  <c:v>1.7524999999999999E-2</c:v>
                </c:pt>
                <c:pt idx="8">
                  <c:v>1.7047321428571433E-2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1D-4B89-8B7F-56CD21FFDDDA}"/>
            </c:ext>
          </c:extLst>
        </c:ser>
        <c:ser>
          <c:idx val="6"/>
          <c:order val="3"/>
          <c:tx>
            <c:strRef>
              <c:f>'76.Ag  Paste Height Top Left'!$P$17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'76.Ag  Paste Height Top Left'!$Q$19:$AC$19</c:f>
              <c:numCache>
                <c:formatCode>0.000</c:formatCode>
                <c:ptCount val="13"/>
                <c:pt idx="3">
                  <c:v>1.6882142857142863E-2</c:v>
                </c:pt>
                <c:pt idx="7">
                  <c:v>1.4000324675324673E-2</c:v>
                </c:pt>
                <c:pt idx="8">
                  <c:v>1.3208035714285716E-2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1D-4B89-8B7F-56CD21FFDDDA}"/>
            </c:ext>
          </c:extLst>
        </c:ser>
        <c:ser>
          <c:idx val="7"/>
          <c:order val="4"/>
          <c:tx>
            <c:strRef>
              <c:f>'76.Ag  Paste Height Top Left'!$AE$7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'76.Ag  Paste Height Top Left'!$AF$9:$AR$9</c:f>
              <c:numCache>
                <c:formatCode>0.000</c:formatCode>
                <c:ptCount val="13"/>
                <c:pt idx="3">
                  <c:v>1.8067261904761898E-2</c:v>
                </c:pt>
                <c:pt idx="4">
                  <c:v>1.8159920634920626E-2</c:v>
                </c:pt>
                <c:pt idx="5">
                  <c:v>1.5198496240601506E-2</c:v>
                </c:pt>
                <c:pt idx="6">
                  <c:v>1.1715584415584405E-2</c:v>
                </c:pt>
                <c:pt idx="7">
                  <c:v>1.2723469387755095E-2</c:v>
                </c:pt>
                <c:pt idx="8">
                  <c:v>1.5036383928571427E-2</c:v>
                </c:pt>
                <c:pt idx="9">
                  <c:v>1.6410952380952384E-2</c:v>
                </c:pt>
                <c:pt idx="10">
                  <c:v>1.4695454545454543E-2</c:v>
                </c:pt>
                <c:pt idx="11">
                  <c:v>1.3255714285714282E-2</c:v>
                </c:pt>
                <c:pt idx="12">
                  <c:v>1.417315668202764E-2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1D-4B89-8B7F-56CD21FFDDDA}"/>
            </c:ext>
          </c:extLst>
        </c:ser>
        <c:ser>
          <c:idx val="8"/>
          <c:order val="5"/>
          <c:tx>
            <c:strRef>
              <c:f>'76.Ag  Paste Height Top Left'!$AE$17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'76.Ag  Paste Height Top Left'!$AF$19:$AR$19</c:f>
              <c:numCache>
                <c:formatCode>0.000</c:formatCode>
                <c:ptCount val="13"/>
                <c:pt idx="3">
                  <c:v>1.602738095238096E-2</c:v>
                </c:pt>
                <c:pt idx="4">
                  <c:v>1.6707380952380956E-2</c:v>
                </c:pt>
                <c:pt idx="5">
                  <c:v>1.6998109243697466E-2</c:v>
                </c:pt>
                <c:pt idx="6">
                  <c:v>1.781321428571429E-2</c:v>
                </c:pt>
                <c:pt idx="7">
                  <c:v>1.7119761904761908E-2</c:v>
                </c:pt>
                <c:pt idx="8">
                  <c:v>1.5941428571428558E-2</c:v>
                </c:pt>
                <c:pt idx="9">
                  <c:v>1.5945312499999989E-2</c:v>
                </c:pt>
                <c:pt idx="10">
                  <c:v>1.459902597402598E-2</c:v>
                </c:pt>
                <c:pt idx="11">
                  <c:v>1.2854687500000002E-2</c:v>
                </c:pt>
                <c:pt idx="12">
                  <c:v>1.2086554621848735E-2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1D-4B89-8B7F-56CD21FFDDDA}"/>
            </c:ext>
          </c:extLst>
        </c:ser>
        <c:ser>
          <c:idx val="3"/>
          <c:order val="6"/>
          <c:tx>
            <c:strRef>
              <c:f>'76.Ag  Paste Height Top Left'!$A$25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'76.Ag  Paste Height Top Left'!$B$25:$N$25</c:f>
              <c:numCache>
                <c:formatCode>General</c:formatCode>
                <c:ptCount val="13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1D-4B89-8B7F-56CD21FFDDDA}"/>
            </c:ext>
          </c:extLst>
        </c:ser>
        <c:ser>
          <c:idx val="4"/>
          <c:order val="7"/>
          <c:tx>
            <c:strRef>
              <c:f>'76.Ag  Paste Height Top Left'!$A$26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'76.Ag  Paste Height Top Left'!$B$26:$N$26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1D-4B89-8B7F-56CD21FFDDDA}"/>
            </c:ext>
          </c:extLst>
        </c:ser>
        <c:ser>
          <c:idx val="2"/>
          <c:order val="8"/>
          <c:tx>
            <c:strRef>
              <c:f>'76.Ag  Paste Height Top Left'!$A$24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'76.Ag  Paste Height Top Left'!$B$24:$N$24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1D-4B89-8B7F-56CD21FFD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'76.Ag  Paste Height Top Left'!$A$7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'76.Ag  Paste Height Top Left'!$B$8:$N$8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'76.Ag  Paste Height Top Left'!$B$10:$N$10</c:f>
              <c:numCache>
                <c:formatCode>0.000</c:formatCode>
                <c:ptCount val="13"/>
                <c:pt idx="0">
                  <c:v>3.7813714816048072E-3</c:v>
                </c:pt>
                <c:pt idx="1">
                  <c:v>3.5431638710499481E-3</c:v>
                </c:pt>
                <c:pt idx="2">
                  <c:v>3.3788307255773857E-3</c:v>
                </c:pt>
                <c:pt idx="3">
                  <c:v>3.3285526209612484E-3</c:v>
                </c:pt>
                <c:pt idx="4">
                  <c:v>3.4481961502357372E-3</c:v>
                </c:pt>
                <c:pt idx="5">
                  <c:v>3.0955820069433395E-3</c:v>
                </c:pt>
                <c:pt idx="6">
                  <c:v>2.7717485838570353E-3</c:v>
                </c:pt>
                <c:pt idx="7">
                  <c:v>3.2686962402288726E-3</c:v>
                </c:pt>
                <c:pt idx="8">
                  <c:v>2.9779617590812487E-3</c:v>
                </c:pt>
                <c:pt idx="9">
                  <c:v>3.546395780228374E-3</c:v>
                </c:pt>
                <c:pt idx="10">
                  <c:v>3.0519170490723689E-3</c:v>
                </c:pt>
                <c:pt idx="11">
                  <c:v>4.356667049974285E-3</c:v>
                </c:pt>
                <c:pt idx="12">
                  <c:v>3.1641705072478358E-3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9E-4D5F-81A7-84CC449E9562}"/>
            </c:ext>
          </c:extLst>
        </c:ser>
        <c:ser>
          <c:idx val="1"/>
          <c:order val="1"/>
          <c:tx>
            <c:strRef>
              <c:f>'76.Ag  Paste Height Top Left'!$A$17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'76.Ag  Paste Height Top Left'!$B$20:$N$20</c:f>
              <c:numCache>
                <c:formatCode>0.000</c:formatCode>
                <c:ptCount val="13"/>
                <c:pt idx="0">
                  <c:v>3.6693048723535691E-3</c:v>
                </c:pt>
                <c:pt idx="1">
                  <c:v>3.3071304167772968E-3</c:v>
                </c:pt>
                <c:pt idx="2">
                  <c:v>3.5495984469502977E-3</c:v>
                </c:pt>
                <c:pt idx="3">
                  <c:v>3.2566312727430741E-3</c:v>
                </c:pt>
                <c:pt idx="4">
                  <c:v>3.2227722324819309E-3</c:v>
                </c:pt>
                <c:pt idx="5">
                  <c:v>3.6832114760500106E-3</c:v>
                </c:pt>
                <c:pt idx="6">
                  <c:v>3.711016360532839E-3</c:v>
                </c:pt>
                <c:pt idx="7">
                  <c:v>3.2191591128811646E-3</c:v>
                </c:pt>
                <c:pt idx="8">
                  <c:v>2.9100277432981235E-3</c:v>
                </c:pt>
                <c:pt idx="9">
                  <c:v>3.2978713500184287E-3</c:v>
                </c:pt>
                <c:pt idx="10">
                  <c:v>3.2761127266673021E-3</c:v>
                </c:pt>
                <c:pt idx="11">
                  <c:v>3.1456176271775723E-3</c:v>
                </c:pt>
                <c:pt idx="12">
                  <c:v>2.5883661286382766E-3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9E-4D5F-81A7-84CC449E9562}"/>
            </c:ext>
          </c:extLst>
        </c:ser>
        <c:ser>
          <c:idx val="5"/>
          <c:order val="2"/>
          <c:tx>
            <c:strRef>
              <c:f>'76.Ag  Paste Height Top Left'!$P$7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F9E-4D5F-81A7-84CC449E9562}"/>
              </c:ext>
            </c:extLst>
          </c:dPt>
          <c:val>
            <c:numRef>
              <c:f>'76.Ag  Paste Height Top Left'!$Q$10:$AC$10</c:f>
              <c:numCache>
                <c:formatCode>0.000</c:formatCode>
                <c:ptCount val="13"/>
                <c:pt idx="3">
                  <c:v>2.564196735959368E-3</c:v>
                </c:pt>
                <c:pt idx="7">
                  <c:v>3.2703378360274928E-3</c:v>
                </c:pt>
                <c:pt idx="8">
                  <c:v>2.1872258055769473E-3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9E-4D5F-81A7-84CC449E9562}"/>
            </c:ext>
          </c:extLst>
        </c:ser>
        <c:ser>
          <c:idx val="6"/>
          <c:order val="3"/>
          <c:tx>
            <c:strRef>
              <c:f>'76.Ag  Paste Height Top Left'!$P$17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'76.Ag  Paste Height Top Left'!$Q$20:$AC$20</c:f>
              <c:numCache>
                <c:formatCode>0.000</c:formatCode>
                <c:ptCount val="13"/>
                <c:pt idx="3">
                  <c:v>3.0524422621731545E-3</c:v>
                </c:pt>
                <c:pt idx="7">
                  <c:v>3.1443812499013474E-3</c:v>
                </c:pt>
                <c:pt idx="8">
                  <c:v>1.9209203121316216E-3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9E-4D5F-81A7-84CC449E9562}"/>
            </c:ext>
          </c:extLst>
        </c:ser>
        <c:ser>
          <c:idx val="7"/>
          <c:order val="4"/>
          <c:tx>
            <c:strRef>
              <c:f>'76.Ag  Paste Height Top Left'!$AE$7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'76.Ag  Paste Height Top Left'!$AF$10:$AR$10</c:f>
              <c:numCache>
                <c:formatCode>0.000</c:formatCode>
                <c:ptCount val="13"/>
                <c:pt idx="3">
                  <c:v>2.4072618933574145E-3</c:v>
                </c:pt>
                <c:pt idx="4">
                  <c:v>2.8917206819876256E-3</c:v>
                </c:pt>
                <c:pt idx="5">
                  <c:v>3.4518748957131154E-3</c:v>
                </c:pt>
                <c:pt idx="6">
                  <c:v>2.3659949768830481E-3</c:v>
                </c:pt>
                <c:pt idx="7">
                  <c:v>2.9097877343385436E-3</c:v>
                </c:pt>
                <c:pt idx="8">
                  <c:v>2.5001015379667699E-3</c:v>
                </c:pt>
                <c:pt idx="9">
                  <c:v>3.4015473171002115E-3</c:v>
                </c:pt>
                <c:pt idx="10">
                  <c:v>3.0981520373905302E-3</c:v>
                </c:pt>
                <c:pt idx="11">
                  <c:v>2.9537479120789229E-3</c:v>
                </c:pt>
                <c:pt idx="12">
                  <c:v>3.2207524446795305E-3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9E-4D5F-81A7-84CC449E9562}"/>
            </c:ext>
          </c:extLst>
        </c:ser>
        <c:ser>
          <c:idx val="8"/>
          <c:order val="5"/>
          <c:tx>
            <c:strRef>
              <c:f>'76.Ag  Paste Height Top Left'!$AE$17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'76.Ag  Paste Height Top Left'!$AF$20:$AR$20</c:f>
              <c:numCache>
                <c:formatCode>0.000</c:formatCode>
                <c:ptCount val="13"/>
                <c:pt idx="3">
                  <c:v>2.3512183714096339E-3</c:v>
                </c:pt>
                <c:pt idx="4">
                  <c:v>3.0238381145217428E-3</c:v>
                </c:pt>
                <c:pt idx="5">
                  <c:v>3.2122490230266118E-3</c:v>
                </c:pt>
                <c:pt idx="6">
                  <c:v>2.5770569660461128E-3</c:v>
                </c:pt>
                <c:pt idx="7">
                  <c:v>2.440169981261028E-3</c:v>
                </c:pt>
                <c:pt idx="8">
                  <c:v>2.2904174890447512E-3</c:v>
                </c:pt>
                <c:pt idx="9">
                  <c:v>2.7200515508052476E-3</c:v>
                </c:pt>
                <c:pt idx="10">
                  <c:v>3.4072683891270801E-3</c:v>
                </c:pt>
                <c:pt idx="11">
                  <c:v>3.9808968209990971E-3</c:v>
                </c:pt>
                <c:pt idx="12">
                  <c:v>2.9198680394046041E-3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9E-4D5F-81A7-84CC449E9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'76.Ag  Paste Height Top Left'!$A$7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'76.Ag  Paste Height Top Left'!$B$8:$N$8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'76.Ag  Paste Height Top Left'!$B$13:$N$13</c:f>
              <c:numCache>
                <c:formatCode>0.00</c:formatCode>
                <c:ptCount val="13"/>
                <c:pt idx="0">
                  <c:v>2.9339550030666643</c:v>
                </c:pt>
                <c:pt idx="1">
                  <c:v>3.0175478910317515</c:v>
                </c:pt>
                <c:pt idx="2">
                  <c:v>3.2225894304938314</c:v>
                </c:pt>
                <c:pt idx="3">
                  <c:v>3.3400419573492544</c:v>
                </c:pt>
                <c:pt idx="4">
                  <c:v>3.2834973313130158</c:v>
                </c:pt>
                <c:pt idx="5">
                  <c:v>3.5793261671779999</c:v>
                </c:pt>
                <c:pt idx="6">
                  <c:v>4.0629758718507505</c:v>
                </c:pt>
                <c:pt idx="7">
                  <c:v>3.4929859128896843</c:v>
                </c:pt>
                <c:pt idx="8">
                  <c:v>3.7794453959413827</c:v>
                </c:pt>
                <c:pt idx="9">
                  <c:v>3.1120146961502098</c:v>
                </c:pt>
                <c:pt idx="10">
                  <c:v>3.6722819853201853</c:v>
                </c:pt>
                <c:pt idx="11">
                  <c:v>2.5925938102792498</c:v>
                </c:pt>
                <c:pt idx="12">
                  <c:v>3.9334090824073957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E-47E4-BBA4-342D358065D8}"/>
            </c:ext>
          </c:extLst>
        </c:ser>
        <c:ser>
          <c:idx val="1"/>
          <c:order val="1"/>
          <c:tx>
            <c:strRef>
              <c:f>'76.Ag  Paste Height Top Left'!$A$17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'76.Ag  Paste Height Top Left'!$B$23:$N$23</c:f>
              <c:numCache>
                <c:formatCode>0.00</c:formatCode>
                <c:ptCount val="13"/>
                <c:pt idx="0">
                  <c:v>3.0009648719628075</c:v>
                </c:pt>
                <c:pt idx="1">
                  <c:v>3.3445564461651967</c:v>
                </c:pt>
                <c:pt idx="2">
                  <c:v>3.0632443493633725</c:v>
                </c:pt>
                <c:pt idx="3">
                  <c:v>3.2236422875321691</c:v>
                </c:pt>
                <c:pt idx="4">
                  <c:v>3.2061128380189876</c:v>
                </c:pt>
                <c:pt idx="5">
                  <c:v>3.1102749542782306</c:v>
                </c:pt>
                <c:pt idx="6">
                  <c:v>3.169430445496459</c:v>
                </c:pt>
                <c:pt idx="7">
                  <c:v>3.7873903942185723</c:v>
                </c:pt>
                <c:pt idx="8">
                  <c:v>4.2952795707311786</c:v>
                </c:pt>
                <c:pt idx="9">
                  <c:v>3.5565925590515124</c:v>
                </c:pt>
                <c:pt idx="10">
                  <c:v>3.7381104101669211</c:v>
                </c:pt>
                <c:pt idx="11">
                  <c:v>3.9469120732312479</c:v>
                </c:pt>
                <c:pt idx="12">
                  <c:v>4.8191540528348575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AE-47E4-BBA4-342D358065D8}"/>
            </c:ext>
          </c:extLst>
        </c:ser>
        <c:ser>
          <c:idx val="5"/>
          <c:order val="2"/>
          <c:tx>
            <c:strRef>
              <c:f>'76.Ag  Paste Height Top Left'!$P$7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5AE-47E4-BBA4-342D358065D8}"/>
              </c:ext>
            </c:extLst>
          </c:dPt>
          <c:val>
            <c:numRef>
              <c:f>'76.Ag  Paste Height Top Left'!$Q$13:$AC$13</c:f>
              <c:numCache>
                <c:formatCode>0.00</c:formatCode>
                <c:ptCount val="13"/>
                <c:pt idx="3">
                  <c:v>4.2609417225761543</c:v>
                </c:pt>
                <c:pt idx="7">
                  <c:v>3.3100555791964359</c:v>
                </c:pt>
                <c:pt idx="8">
                  <c:v>5.0219900306903913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AE-47E4-BBA4-342D358065D8}"/>
            </c:ext>
          </c:extLst>
        </c:ser>
        <c:ser>
          <c:idx val="6"/>
          <c:order val="3"/>
          <c:tx>
            <c:strRef>
              <c:f>'76.Ag  Paste Height Top Left'!$P$17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'76.Ag  Paste Height Top Left'!$Q$23:$AC$23</c:f>
              <c:numCache>
                <c:formatCode>0.00</c:formatCode>
                <c:ptCount val="13"/>
                <c:pt idx="3">
                  <c:v>3.6165420231164047</c:v>
                </c:pt>
                <c:pt idx="7">
                  <c:v>3.8162966959773925</c:v>
                </c:pt>
                <c:pt idx="8">
                  <c:v>6.3844335539504504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AE-47E4-BBA4-342D358065D8}"/>
            </c:ext>
          </c:extLst>
        </c:ser>
        <c:ser>
          <c:idx val="7"/>
          <c:order val="4"/>
          <c:tx>
            <c:strRef>
              <c:f>'76.Ag  Paste Height Top Left'!$AE$7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'76.Ag  Paste Height Top Left'!$AF$13:$AR$13</c:f>
              <c:numCache>
                <c:formatCode>0.00</c:formatCode>
                <c:ptCount val="13"/>
                <c:pt idx="3">
                  <c:v>4.4217233119162103</c:v>
                </c:pt>
                <c:pt idx="4">
                  <c:v>3.6702575924672964</c:v>
                </c:pt>
                <c:pt idx="5">
                  <c:v>3.3606377993418879</c:v>
                </c:pt>
                <c:pt idx="6">
                  <c:v>5.3937020095806698</c:v>
                </c:pt>
                <c:pt idx="7">
                  <c:v>4.2702462648555422</c:v>
                </c:pt>
                <c:pt idx="8">
                  <c:v>4.6616261433743009</c:v>
                </c:pt>
                <c:pt idx="9">
                  <c:v>3.29154592383974</c:v>
                </c:pt>
                <c:pt idx="10">
                  <c:v>3.7984520049873884</c:v>
                </c:pt>
                <c:pt idx="11">
                  <c:v>4.1466284878301343</c:v>
                </c:pt>
                <c:pt idx="12">
                  <c:v>3.7079164919112748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AE-47E4-BBA4-342D358065D8}"/>
            </c:ext>
          </c:extLst>
        </c:ser>
        <c:ser>
          <c:idx val="8"/>
          <c:order val="5"/>
          <c:tx>
            <c:strRef>
              <c:f>'76.Ag  Paste Height Top Left'!$AE$17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'76.Ag  Paste Height Top Left'!$AF$23:$AR$23</c:f>
              <c:numCache>
                <c:formatCode>0.00</c:formatCode>
                <c:ptCount val="13"/>
                <c:pt idx="3">
                  <c:v>4.8163141658412219</c:v>
                </c:pt>
                <c:pt idx="4">
                  <c:v>3.6700177927001536</c:v>
                </c:pt>
                <c:pt idx="5">
                  <c:v>3.424588247437911</c:v>
                </c:pt>
                <c:pt idx="6">
                  <c:v>4.16324850897246</c:v>
                </c:pt>
                <c:pt idx="7">
                  <c:v>4.4915229058819213</c:v>
                </c:pt>
                <c:pt idx="8">
                  <c:v>4.9566758886354849</c:v>
                </c:pt>
                <c:pt idx="9">
                  <c:v>4.1732894718997047</c:v>
                </c:pt>
                <c:pt idx="10">
                  <c:v>3.4632800612304684</c:v>
                </c:pt>
                <c:pt idx="11">
                  <c:v>3.1102968476901758</c:v>
                </c:pt>
                <c:pt idx="12">
                  <c:v>4.3282144793870287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AE-47E4-BBA4-342D35806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'77.Ag Paste Height Top Right'!$A$7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'77.Ag Paste Height Top Right'!$B$8:$N$8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'77.Ag Paste Height Top Right'!$B$9:$N$9</c:f>
              <c:numCache>
                <c:formatCode>0.000</c:formatCode>
                <c:ptCount val="13"/>
                <c:pt idx="0">
                  <c:v>1.7139481409001948E-2</c:v>
                </c:pt>
                <c:pt idx="1">
                  <c:v>1.7418622448979588E-2</c:v>
                </c:pt>
                <c:pt idx="2">
                  <c:v>1.6819387755102017E-2</c:v>
                </c:pt>
                <c:pt idx="3">
                  <c:v>1.5704870129870128E-2</c:v>
                </c:pt>
                <c:pt idx="4">
                  <c:v>1.5671326530612244E-2</c:v>
                </c:pt>
                <c:pt idx="5">
                  <c:v>1.5691208791208788E-2</c:v>
                </c:pt>
                <c:pt idx="6">
                  <c:v>1.7936785714285711E-2</c:v>
                </c:pt>
                <c:pt idx="7">
                  <c:v>1.6649404761904765E-2</c:v>
                </c:pt>
                <c:pt idx="8">
                  <c:v>1.564389097744363E-2</c:v>
                </c:pt>
                <c:pt idx="9">
                  <c:v>1.7519047619047608E-2</c:v>
                </c:pt>
                <c:pt idx="10">
                  <c:v>1.7685892857142862E-2</c:v>
                </c:pt>
                <c:pt idx="11">
                  <c:v>1.7856632653061214E-2</c:v>
                </c:pt>
                <c:pt idx="12">
                  <c:v>1.366600985221675E-2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B9-44EA-8387-0B9F84D775AF}"/>
            </c:ext>
          </c:extLst>
        </c:ser>
        <c:ser>
          <c:idx val="1"/>
          <c:order val="1"/>
          <c:tx>
            <c:strRef>
              <c:f>'77.Ag Paste Height Top Right'!$A$17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'77.Ag Paste Height Top Right'!$B$19:$N$19</c:f>
              <c:numCache>
                <c:formatCode>0.000</c:formatCode>
                <c:ptCount val="13"/>
                <c:pt idx="0">
                  <c:v>1.6830317460317459E-2</c:v>
                </c:pt>
                <c:pt idx="1">
                  <c:v>1.6582568027210889E-2</c:v>
                </c:pt>
                <c:pt idx="2">
                  <c:v>1.6374624060150365E-2</c:v>
                </c:pt>
                <c:pt idx="3">
                  <c:v>1.6608928571428556E-2</c:v>
                </c:pt>
                <c:pt idx="4">
                  <c:v>1.7157285714285705E-2</c:v>
                </c:pt>
                <c:pt idx="5">
                  <c:v>1.4529027355623109E-2</c:v>
                </c:pt>
                <c:pt idx="6">
                  <c:v>1.3975965250965262E-2</c:v>
                </c:pt>
                <c:pt idx="7">
                  <c:v>1.1714880952380954E-2</c:v>
                </c:pt>
                <c:pt idx="8">
                  <c:v>1.2665079365079365E-2</c:v>
                </c:pt>
                <c:pt idx="9">
                  <c:v>1.3260930735930732E-2</c:v>
                </c:pt>
                <c:pt idx="10">
                  <c:v>1.3292219387755089E-2</c:v>
                </c:pt>
                <c:pt idx="11">
                  <c:v>1.4223469387755108E-2</c:v>
                </c:pt>
                <c:pt idx="12">
                  <c:v>1.2451674107142856E-2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B9-44EA-8387-0B9F84D775AF}"/>
            </c:ext>
          </c:extLst>
        </c:ser>
        <c:ser>
          <c:idx val="5"/>
          <c:order val="2"/>
          <c:tx>
            <c:strRef>
              <c:f>'77.Ag Paste Height Top Right'!$P$7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DB9-44EA-8387-0B9F84D775AF}"/>
              </c:ext>
            </c:extLst>
          </c:dPt>
          <c:val>
            <c:numRef>
              <c:f>'77.Ag Paste Height Top Right'!$Q$9:$AC$9</c:f>
              <c:numCache>
                <c:formatCode>0.000</c:formatCode>
                <c:ptCount val="13"/>
                <c:pt idx="3">
                  <c:v>1.7491071428571432E-2</c:v>
                </c:pt>
                <c:pt idx="7">
                  <c:v>1.6521031746031745E-2</c:v>
                </c:pt>
                <c:pt idx="8">
                  <c:v>1.6376785714285715E-2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B9-44EA-8387-0B9F84D775AF}"/>
            </c:ext>
          </c:extLst>
        </c:ser>
        <c:ser>
          <c:idx val="6"/>
          <c:order val="3"/>
          <c:tx>
            <c:strRef>
              <c:f>'77.Ag Paste Height Top Right'!$P$17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'77.Ag Paste Height Top Right'!$Q$19:$AC$19</c:f>
              <c:numCache>
                <c:formatCode>0.000</c:formatCode>
                <c:ptCount val="13"/>
                <c:pt idx="3">
                  <c:v>1.6491666666666675E-2</c:v>
                </c:pt>
                <c:pt idx="7">
                  <c:v>1.4901298701298702E-2</c:v>
                </c:pt>
                <c:pt idx="8">
                  <c:v>1.642678571428571E-2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B9-44EA-8387-0B9F84D775AF}"/>
            </c:ext>
          </c:extLst>
        </c:ser>
        <c:ser>
          <c:idx val="7"/>
          <c:order val="4"/>
          <c:tx>
            <c:strRef>
              <c:f>'77.Ag Paste Height Top Right'!$AE$7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'77.Ag Paste Height Top Right'!$AF$9:$AR$9</c:f>
              <c:numCache>
                <c:formatCode>0.000</c:formatCode>
                <c:ptCount val="13"/>
                <c:pt idx="3">
                  <c:v>1.780119047619047E-2</c:v>
                </c:pt>
                <c:pt idx="4">
                  <c:v>1.6877777777777769E-2</c:v>
                </c:pt>
                <c:pt idx="5">
                  <c:v>1.5565037593984948E-2</c:v>
                </c:pt>
                <c:pt idx="6">
                  <c:v>1.1126948051948048E-2</c:v>
                </c:pt>
                <c:pt idx="7">
                  <c:v>1.1020153061224494E-2</c:v>
                </c:pt>
                <c:pt idx="8">
                  <c:v>1.5487276785714278E-2</c:v>
                </c:pt>
                <c:pt idx="9">
                  <c:v>1.4116666666666675E-2</c:v>
                </c:pt>
                <c:pt idx="10">
                  <c:v>1.4534090909090903E-2</c:v>
                </c:pt>
                <c:pt idx="11">
                  <c:v>1.2830357142857143E-2</c:v>
                </c:pt>
                <c:pt idx="12">
                  <c:v>1.3616013824884799E-2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B9-44EA-8387-0B9F84D775AF}"/>
            </c:ext>
          </c:extLst>
        </c:ser>
        <c:ser>
          <c:idx val="8"/>
          <c:order val="5"/>
          <c:tx>
            <c:strRef>
              <c:f>'77.Ag Paste Height Top Right'!$AE$17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'77.Ag Paste Height Top Right'!$AF$19:$AR$19</c:f>
              <c:numCache>
                <c:formatCode>0.000</c:formatCode>
                <c:ptCount val="13"/>
                <c:pt idx="3">
                  <c:v>1.6367857142857139E-2</c:v>
                </c:pt>
                <c:pt idx="4">
                  <c:v>1.5608333333333353E-2</c:v>
                </c:pt>
                <c:pt idx="5">
                  <c:v>1.5709663865546227E-2</c:v>
                </c:pt>
                <c:pt idx="6">
                  <c:v>1.7807500000000011E-2</c:v>
                </c:pt>
                <c:pt idx="7">
                  <c:v>1.6205952380952394E-2</c:v>
                </c:pt>
                <c:pt idx="8">
                  <c:v>1.4319523809523822E-2</c:v>
                </c:pt>
                <c:pt idx="9">
                  <c:v>1.5436383928571428E-2</c:v>
                </c:pt>
                <c:pt idx="10">
                  <c:v>1.3534740259740255E-2</c:v>
                </c:pt>
                <c:pt idx="11">
                  <c:v>1.2926116071428571E-2</c:v>
                </c:pt>
                <c:pt idx="12">
                  <c:v>1.1789915966386561E-2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B9-44EA-8387-0B9F84D775AF}"/>
            </c:ext>
          </c:extLst>
        </c:ser>
        <c:ser>
          <c:idx val="3"/>
          <c:order val="6"/>
          <c:tx>
            <c:strRef>
              <c:f>'77.Ag Paste Height Top Right'!$A$25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'77.Ag Paste Height Top Right'!$B$25:$N$25</c:f>
              <c:numCache>
                <c:formatCode>General</c:formatCode>
                <c:ptCount val="13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B9-44EA-8387-0B9F84D775AF}"/>
            </c:ext>
          </c:extLst>
        </c:ser>
        <c:ser>
          <c:idx val="4"/>
          <c:order val="7"/>
          <c:tx>
            <c:strRef>
              <c:f>'77.Ag Paste Height Top Right'!$A$26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'77.Ag Paste Height Top Right'!$B$26:$N$26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B9-44EA-8387-0B9F84D775AF}"/>
            </c:ext>
          </c:extLst>
        </c:ser>
        <c:ser>
          <c:idx val="2"/>
          <c:order val="8"/>
          <c:tx>
            <c:strRef>
              <c:f>'77.Ag Paste Height Top Right'!$A$24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'77.Ag Paste Height Top Right'!$B$24:$N$24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DB9-44EA-8387-0B9F84D77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'77.Ag Paste Height Top Right'!$A$7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'77.Ag Paste Height Top Right'!$B$8:$N$8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'77.Ag Paste Height Top Right'!$B$10:$N$10</c:f>
              <c:numCache>
                <c:formatCode>0.000</c:formatCode>
                <c:ptCount val="13"/>
                <c:pt idx="0">
                  <c:v>3.4110028877288793E-3</c:v>
                </c:pt>
                <c:pt idx="1">
                  <c:v>3.1462820630445963E-3</c:v>
                </c:pt>
                <c:pt idx="2">
                  <c:v>3.9124064780416698E-3</c:v>
                </c:pt>
                <c:pt idx="3">
                  <c:v>3.8287245162031986E-3</c:v>
                </c:pt>
                <c:pt idx="4">
                  <c:v>3.8467534399933057E-3</c:v>
                </c:pt>
                <c:pt idx="5">
                  <c:v>3.8679172998754867E-3</c:v>
                </c:pt>
                <c:pt idx="6">
                  <c:v>3.4259616552846425E-3</c:v>
                </c:pt>
                <c:pt idx="7">
                  <c:v>3.8241642399335098E-3</c:v>
                </c:pt>
                <c:pt idx="8">
                  <c:v>3.1356176601107281E-3</c:v>
                </c:pt>
                <c:pt idx="9">
                  <c:v>3.4800382250152737E-3</c:v>
                </c:pt>
                <c:pt idx="10">
                  <c:v>3.2517336929654612E-3</c:v>
                </c:pt>
                <c:pt idx="11">
                  <c:v>3.6557780196080992E-3</c:v>
                </c:pt>
                <c:pt idx="12">
                  <c:v>2.586410914833795E-3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6-4526-8689-26CB2DF89EA5}"/>
            </c:ext>
          </c:extLst>
        </c:ser>
        <c:ser>
          <c:idx val="1"/>
          <c:order val="1"/>
          <c:tx>
            <c:strRef>
              <c:f>'77.Ag Paste Height Top Right'!$A$17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'77.Ag Paste Height Top Right'!$B$20:$N$20</c:f>
              <c:numCache>
                <c:formatCode>0.000</c:formatCode>
                <c:ptCount val="13"/>
                <c:pt idx="0">
                  <c:v>3.3549415704652464E-3</c:v>
                </c:pt>
                <c:pt idx="1">
                  <c:v>3.453150598974527E-3</c:v>
                </c:pt>
                <c:pt idx="2">
                  <c:v>3.6558710693223953E-3</c:v>
                </c:pt>
                <c:pt idx="3">
                  <c:v>3.2737671689441355E-3</c:v>
                </c:pt>
                <c:pt idx="4">
                  <c:v>3.174589030403126E-3</c:v>
                </c:pt>
                <c:pt idx="5">
                  <c:v>4.3794743468987714E-3</c:v>
                </c:pt>
                <c:pt idx="6">
                  <c:v>4.5097652000052023E-3</c:v>
                </c:pt>
                <c:pt idx="7">
                  <c:v>3.6981429243118872E-3</c:v>
                </c:pt>
                <c:pt idx="8">
                  <c:v>3.3446682083812791E-3</c:v>
                </c:pt>
                <c:pt idx="9">
                  <c:v>3.315383167397083E-3</c:v>
                </c:pt>
                <c:pt idx="10">
                  <c:v>3.0207461754138761E-3</c:v>
                </c:pt>
                <c:pt idx="11">
                  <c:v>3.4649690425348325E-3</c:v>
                </c:pt>
                <c:pt idx="12">
                  <c:v>2.4307245370957654E-3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E6-4526-8689-26CB2DF89EA5}"/>
            </c:ext>
          </c:extLst>
        </c:ser>
        <c:ser>
          <c:idx val="5"/>
          <c:order val="2"/>
          <c:tx>
            <c:strRef>
              <c:f>'77.Ag Paste Height Top Right'!$P$7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1E6-4526-8689-26CB2DF89EA5}"/>
              </c:ext>
            </c:extLst>
          </c:dPt>
          <c:val>
            <c:numRef>
              <c:f>'77.Ag Paste Height Top Right'!$Q$10:$AC$10</c:f>
              <c:numCache>
                <c:formatCode>0.000</c:formatCode>
                <c:ptCount val="13"/>
                <c:pt idx="3">
                  <c:v>2.9858125985732678E-3</c:v>
                </c:pt>
                <c:pt idx="7">
                  <c:v>3.1156835831360084E-3</c:v>
                </c:pt>
                <c:pt idx="8">
                  <c:v>2.58592803641629E-3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E6-4526-8689-26CB2DF89EA5}"/>
            </c:ext>
          </c:extLst>
        </c:ser>
        <c:ser>
          <c:idx val="6"/>
          <c:order val="3"/>
          <c:tx>
            <c:strRef>
              <c:f>'77.Ag Paste Height Top Right'!$P$17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'77.Ag Paste Height Top Right'!$Q$20:$AC$20</c:f>
              <c:numCache>
                <c:formatCode>0.000</c:formatCode>
                <c:ptCount val="13"/>
                <c:pt idx="3">
                  <c:v>3.0802717172833012E-3</c:v>
                </c:pt>
                <c:pt idx="7">
                  <c:v>3.2031638881269042E-3</c:v>
                </c:pt>
                <c:pt idx="8">
                  <c:v>2.856570808241375E-3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E6-4526-8689-26CB2DF89EA5}"/>
            </c:ext>
          </c:extLst>
        </c:ser>
        <c:ser>
          <c:idx val="7"/>
          <c:order val="4"/>
          <c:tx>
            <c:strRef>
              <c:f>'77.Ag Paste Height Top Right'!$AE$7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'77.Ag Paste Height Top Right'!$AF$10:$AR$10</c:f>
              <c:numCache>
                <c:formatCode>0.000</c:formatCode>
                <c:ptCount val="13"/>
                <c:pt idx="3">
                  <c:v>3.3406584043089481E-3</c:v>
                </c:pt>
                <c:pt idx="4">
                  <c:v>2.994876709182367E-3</c:v>
                </c:pt>
                <c:pt idx="5">
                  <c:v>3.2558131986143556E-3</c:v>
                </c:pt>
                <c:pt idx="6">
                  <c:v>2.7698389110892034E-3</c:v>
                </c:pt>
                <c:pt idx="7">
                  <c:v>2.836928019940425E-3</c:v>
                </c:pt>
                <c:pt idx="8">
                  <c:v>3.0321459968209109E-3</c:v>
                </c:pt>
                <c:pt idx="9">
                  <c:v>3.079574457373026E-3</c:v>
                </c:pt>
                <c:pt idx="10">
                  <c:v>2.8664815995289865E-3</c:v>
                </c:pt>
                <c:pt idx="11">
                  <c:v>2.522566227829098E-3</c:v>
                </c:pt>
                <c:pt idx="12">
                  <c:v>2.8572672694278365E-3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E6-4526-8689-26CB2DF89EA5}"/>
            </c:ext>
          </c:extLst>
        </c:ser>
        <c:ser>
          <c:idx val="8"/>
          <c:order val="5"/>
          <c:tx>
            <c:strRef>
              <c:f>'77.Ag Paste Height Top Right'!$AE$17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'77.Ag Paste Height Top Right'!$AF$20:$AR$20</c:f>
              <c:numCache>
                <c:formatCode>0.000</c:formatCode>
                <c:ptCount val="13"/>
                <c:pt idx="3">
                  <c:v>2.7213575651563503E-3</c:v>
                </c:pt>
                <c:pt idx="4">
                  <c:v>3.0343541473413526E-3</c:v>
                </c:pt>
                <c:pt idx="5">
                  <c:v>2.8167004011668789E-3</c:v>
                </c:pt>
                <c:pt idx="6">
                  <c:v>2.7284077373739453E-3</c:v>
                </c:pt>
                <c:pt idx="7">
                  <c:v>2.5410966376413192E-3</c:v>
                </c:pt>
                <c:pt idx="8">
                  <c:v>2.6442353676673124E-3</c:v>
                </c:pt>
                <c:pt idx="9">
                  <c:v>2.3153205053352095E-3</c:v>
                </c:pt>
                <c:pt idx="10">
                  <c:v>3.8644787939971356E-3</c:v>
                </c:pt>
                <c:pt idx="11">
                  <c:v>3.0286050280661377E-3</c:v>
                </c:pt>
                <c:pt idx="12">
                  <c:v>2.497582661458522E-3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E6-4526-8689-26CB2DF89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0000000000000002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'77.Ag Paste Height Top Right'!$A$7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'77.Ag Paste Height Top Right'!$B$8:$N$8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'77.Ag Paste Height Top Right'!$B$13:$N$13</c:f>
              <c:numCache>
                <c:formatCode>0.00</c:formatCode>
                <c:ptCount val="13"/>
                <c:pt idx="0">
                  <c:v>3.2112274769407878</c:v>
                </c:pt>
                <c:pt idx="1">
                  <c:v>3.4518390169901099</c:v>
                </c:pt>
                <c:pt idx="2">
                  <c:v>2.826956795953568</c:v>
                </c:pt>
                <c:pt idx="3">
                  <c:v>2.9857750037462485</c:v>
                </c:pt>
                <c:pt idx="4">
                  <c:v>2.9746879634901937</c:v>
                </c:pt>
                <c:pt idx="5">
                  <c:v>2.9566981012318663</c:v>
                </c:pt>
                <c:pt idx="6">
                  <c:v>3.11963155768307</c:v>
                </c:pt>
                <c:pt idx="7">
                  <c:v>2.9070051341619068</c:v>
                </c:pt>
                <c:pt idx="8">
                  <c:v>3.6522425825499774</c:v>
                </c:pt>
                <c:pt idx="9">
                  <c:v>3.1111681616475955</c:v>
                </c:pt>
                <c:pt idx="10">
                  <c:v>3.3125003658574372</c:v>
                </c:pt>
                <c:pt idx="11">
                  <c:v>2.9308277813491319</c:v>
                </c:pt>
                <c:pt idx="12">
                  <c:v>4.6826782162877505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83-4B10-9FEF-32E0ED8B10E8}"/>
            </c:ext>
          </c:extLst>
        </c:ser>
        <c:ser>
          <c:idx val="1"/>
          <c:order val="1"/>
          <c:tx>
            <c:strRef>
              <c:f>'77.Ag Paste Height Top Right'!$A$17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'77.Ag Paste Height Top Right'!$B$23:$N$23</c:f>
              <c:numCache>
                <c:formatCode>0.00</c:formatCode>
                <c:ptCount val="13"/>
                <c:pt idx="0">
                  <c:v>3.2956045923111499</c:v>
                </c:pt>
                <c:pt idx="1">
                  <c:v>3.2257915406984177</c:v>
                </c:pt>
                <c:pt idx="2">
                  <c:v>3.0658790843775576</c:v>
                </c:pt>
                <c:pt idx="3">
                  <c:v>3.3998621674879046</c:v>
                </c:pt>
                <c:pt idx="4">
                  <c:v>3.4485003645278933</c:v>
                </c:pt>
                <c:pt idx="5">
                  <c:v>2.6997892010711957</c:v>
                </c:pt>
                <c:pt idx="6">
                  <c:v>2.6626689085714994</c:v>
                </c:pt>
                <c:pt idx="7">
                  <c:v>3.4508418442429227</c:v>
                </c:pt>
                <c:pt idx="8">
                  <c:v>3.7208394882900944</c:v>
                </c:pt>
                <c:pt idx="9">
                  <c:v>3.6937982136680367</c:v>
                </c:pt>
                <c:pt idx="10">
                  <c:v>4.05063059264549</c:v>
                </c:pt>
                <c:pt idx="11">
                  <c:v>3.4417364362243785</c:v>
                </c:pt>
                <c:pt idx="12">
                  <c:v>5.1491267068487536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83-4B10-9FEF-32E0ED8B10E8}"/>
            </c:ext>
          </c:extLst>
        </c:ser>
        <c:ser>
          <c:idx val="5"/>
          <c:order val="2"/>
          <c:tx>
            <c:strRef>
              <c:f>'77.Ag Paste Height Top Right'!$P$7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283-4B10-9FEF-32E0ED8B10E8}"/>
              </c:ext>
            </c:extLst>
          </c:dPt>
          <c:val>
            <c:numRef>
              <c:f>'77.Ag Paste Height Top Right'!$Q$13:$AC$13</c:f>
              <c:numCache>
                <c:formatCode>0.00</c:formatCode>
                <c:ptCount val="13"/>
                <c:pt idx="3">
                  <c:v>3.6292664613269818</c:v>
                </c:pt>
                <c:pt idx="7">
                  <c:v>3.581768105419624</c:v>
                </c:pt>
                <c:pt idx="8">
                  <c:v>4.3341260612844996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83-4B10-9FEF-32E0ED8B10E8}"/>
            </c:ext>
          </c:extLst>
        </c:ser>
        <c:ser>
          <c:idx val="6"/>
          <c:order val="3"/>
          <c:tx>
            <c:strRef>
              <c:f>'77.Ag Paste Height Top Right'!$P$17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'77.Ag Paste Height Top Right'!$Q$23:$AC$23</c:f>
              <c:numCache>
                <c:formatCode>0.00</c:formatCode>
                <c:ptCount val="13"/>
                <c:pt idx="3">
                  <c:v>3.6261231052355103</c:v>
                </c:pt>
                <c:pt idx="7">
                  <c:v>3.6525034335375794</c:v>
                </c:pt>
                <c:pt idx="8">
                  <c:v>3.9176593824611419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83-4B10-9FEF-32E0ED8B10E8}"/>
            </c:ext>
          </c:extLst>
        </c:ser>
        <c:ser>
          <c:idx val="7"/>
          <c:order val="4"/>
          <c:tx>
            <c:strRef>
              <c:f>'77.Ag Paste Height Top Right'!$AE$7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'77.Ag Paste Height Top Right'!$AF$13:$AR$13</c:f>
              <c:numCache>
                <c:formatCode>0.00</c:formatCode>
                <c:ptCount val="13"/>
                <c:pt idx="3">
                  <c:v>3.2128207104601394</c:v>
                </c:pt>
                <c:pt idx="4">
                  <c:v>3.6865426569613224</c:v>
                </c:pt>
                <c:pt idx="5">
                  <c:v>3.5254850637284987</c:v>
                </c:pt>
                <c:pt idx="6">
                  <c:v>4.6781363099518822</c:v>
                </c:pt>
                <c:pt idx="7">
                  <c:v>4.5800535725957632</c:v>
                </c:pt>
                <c:pt idx="8">
                  <c:v>3.7940920666387212</c:v>
                </c:pt>
                <c:pt idx="9">
                  <c:v>3.884014261280214</c:v>
                </c:pt>
                <c:pt idx="10">
                  <c:v>4.1242091694962415</c:v>
                </c:pt>
                <c:pt idx="11">
                  <c:v>4.9116177072756555</c:v>
                </c:pt>
                <c:pt idx="12">
                  <c:v>4.2446135583716957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83-4B10-9FEF-32E0ED8B10E8}"/>
            </c:ext>
          </c:extLst>
        </c:ser>
        <c:ser>
          <c:idx val="8"/>
          <c:order val="5"/>
          <c:tx>
            <c:strRef>
              <c:f>'77.Ag Paste Height Top Right'!$AE$17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'77.Ag Paste Height Top Right'!$AF$23:$AR$23</c:f>
              <c:numCache>
                <c:formatCode>0.00</c:formatCode>
                <c:ptCount val="13"/>
                <c:pt idx="3">
                  <c:v>4.1195300570765667</c:v>
                </c:pt>
                <c:pt idx="4">
                  <c:v>3.7780326000949298</c:v>
                </c:pt>
                <c:pt idx="5">
                  <c:v>4.0579793435193725</c:v>
                </c:pt>
                <c:pt idx="6">
                  <c:v>3.933002089952145</c:v>
                </c:pt>
                <c:pt idx="7">
                  <c:v>4.4330004506001677</c:v>
                </c:pt>
                <c:pt idx="8">
                  <c:v>4.4978946310608663</c:v>
                </c:pt>
                <c:pt idx="9">
                  <c:v>4.9760736496715952</c:v>
                </c:pt>
                <c:pt idx="10">
                  <c:v>3.145336597257983</c:v>
                </c:pt>
                <c:pt idx="11">
                  <c:v>4.0804136541418767</c:v>
                </c:pt>
                <c:pt idx="12">
                  <c:v>5.099608863569407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83-4B10-9FEF-32E0ED8B1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'78.Ag Paste Height Bottom Left'!$A$7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'78.Ag Paste Height Bottom Left'!$B$8:$N$8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'78.Ag Paste Height Bottom Left'!$B$9:$N$9</c:f>
              <c:numCache>
                <c:formatCode>0.000</c:formatCode>
                <c:ptCount val="13"/>
                <c:pt idx="0">
                  <c:v>1.8052005870841464E-2</c:v>
                </c:pt>
                <c:pt idx="1">
                  <c:v>1.7703826530612244E-2</c:v>
                </c:pt>
                <c:pt idx="2">
                  <c:v>1.8678125000000018E-2</c:v>
                </c:pt>
                <c:pt idx="3">
                  <c:v>1.817711038961041E-2</c:v>
                </c:pt>
                <c:pt idx="4">
                  <c:v>1.8534489795918378E-2</c:v>
                </c:pt>
                <c:pt idx="5">
                  <c:v>1.7782051282051323E-2</c:v>
                </c:pt>
                <c:pt idx="6">
                  <c:v>1.7066071428571434E-2</c:v>
                </c:pt>
                <c:pt idx="7">
                  <c:v>1.6560119047619077E-2</c:v>
                </c:pt>
                <c:pt idx="8">
                  <c:v>1.6860996240601507E-2</c:v>
                </c:pt>
                <c:pt idx="9">
                  <c:v>1.7854978354978353E-2</c:v>
                </c:pt>
                <c:pt idx="10">
                  <c:v>1.7640892857142858E-2</c:v>
                </c:pt>
                <c:pt idx="11">
                  <c:v>1.6507653061224498E-2</c:v>
                </c:pt>
                <c:pt idx="12">
                  <c:v>1.4383990147783262E-2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B-456D-9554-B3FF9959C87F}"/>
            </c:ext>
          </c:extLst>
        </c:ser>
        <c:ser>
          <c:idx val="1"/>
          <c:order val="1"/>
          <c:tx>
            <c:strRef>
              <c:f>'78.Ag Paste Height Bottom Left'!$A$17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'78.Ag Paste Height Bottom Left'!$B$19:$N$19</c:f>
              <c:numCache>
                <c:formatCode>0.000</c:formatCode>
                <c:ptCount val="13"/>
                <c:pt idx="0">
                  <c:v>1.7943412698412684E-2</c:v>
                </c:pt>
                <c:pt idx="1">
                  <c:v>1.7595748299319737E-2</c:v>
                </c:pt>
                <c:pt idx="2">
                  <c:v>1.7657268170426059E-2</c:v>
                </c:pt>
                <c:pt idx="3">
                  <c:v>1.6940290178571422E-2</c:v>
                </c:pt>
                <c:pt idx="4">
                  <c:v>1.6262428571428563E-2</c:v>
                </c:pt>
                <c:pt idx="5">
                  <c:v>1.7563829787234024E-2</c:v>
                </c:pt>
                <c:pt idx="6">
                  <c:v>1.6929826254826249E-2</c:v>
                </c:pt>
                <c:pt idx="7">
                  <c:v>1.774613095238093E-2</c:v>
                </c:pt>
                <c:pt idx="8">
                  <c:v>1.7895502645502635E-2</c:v>
                </c:pt>
                <c:pt idx="9">
                  <c:v>1.6777813852813853E-2</c:v>
                </c:pt>
                <c:pt idx="10">
                  <c:v>1.6541454081632653E-2</c:v>
                </c:pt>
                <c:pt idx="11">
                  <c:v>1.644336734693878E-2</c:v>
                </c:pt>
                <c:pt idx="12">
                  <c:v>1.5107812499999996E-2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EB-456D-9554-B3FF9959C87F}"/>
            </c:ext>
          </c:extLst>
        </c:ser>
        <c:ser>
          <c:idx val="5"/>
          <c:order val="2"/>
          <c:tx>
            <c:strRef>
              <c:f>'78.Ag Paste Height Bottom Left'!$P$7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8EB-456D-9554-B3FF9959C87F}"/>
              </c:ext>
            </c:extLst>
          </c:dPt>
          <c:val>
            <c:numRef>
              <c:f>'78.Ag Paste Height Bottom Left'!$Q$9:$AC$9</c:f>
              <c:numCache>
                <c:formatCode>0.000</c:formatCode>
                <c:ptCount val="13"/>
                <c:pt idx="3">
                  <c:v>1.810178571428572E-2</c:v>
                </c:pt>
                <c:pt idx="7">
                  <c:v>1.7040476190476193E-2</c:v>
                </c:pt>
                <c:pt idx="8">
                  <c:v>1.5863392857142864E-2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EB-456D-9554-B3FF9959C87F}"/>
            </c:ext>
          </c:extLst>
        </c:ser>
        <c:ser>
          <c:idx val="6"/>
          <c:order val="3"/>
          <c:tx>
            <c:strRef>
              <c:f>'78.Ag Paste Height Bottom Left'!$P$17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'78.Ag Paste Height Bottom Left'!$Q$19:$AC$19</c:f>
              <c:numCache>
                <c:formatCode>0.000</c:formatCode>
                <c:ptCount val="13"/>
                <c:pt idx="3">
                  <c:v>1.571130952380952E-2</c:v>
                </c:pt>
                <c:pt idx="7">
                  <c:v>1.5349350649350649E-2</c:v>
                </c:pt>
                <c:pt idx="8">
                  <c:v>1.6671428571428566E-2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EB-456D-9554-B3FF9959C87F}"/>
            </c:ext>
          </c:extLst>
        </c:ser>
        <c:ser>
          <c:idx val="7"/>
          <c:order val="4"/>
          <c:tx>
            <c:strRef>
              <c:f>'78.Ag Paste Height Bottom Left'!$AE$7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'78.Ag Paste Height Bottom Left'!$AF$9:$AR$9</c:f>
              <c:numCache>
                <c:formatCode>0.000</c:formatCode>
                <c:ptCount val="13"/>
                <c:pt idx="3">
                  <c:v>1.7092857142857139E-2</c:v>
                </c:pt>
                <c:pt idx="4">
                  <c:v>1.5814087301587305E-2</c:v>
                </c:pt>
                <c:pt idx="5">
                  <c:v>1.5789661654135333E-2</c:v>
                </c:pt>
                <c:pt idx="6">
                  <c:v>1.5958766233766231E-2</c:v>
                </c:pt>
                <c:pt idx="7">
                  <c:v>1.5797448979591844E-2</c:v>
                </c:pt>
                <c:pt idx="8">
                  <c:v>1.3382812500000011E-2</c:v>
                </c:pt>
                <c:pt idx="9">
                  <c:v>1.5262857142857137E-2</c:v>
                </c:pt>
                <c:pt idx="10">
                  <c:v>1.4596103896103897E-2</c:v>
                </c:pt>
                <c:pt idx="11">
                  <c:v>1.5368571428571429E-2</c:v>
                </c:pt>
                <c:pt idx="12">
                  <c:v>1.4353917050691235E-2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EB-456D-9554-B3FF9959C87F}"/>
            </c:ext>
          </c:extLst>
        </c:ser>
        <c:ser>
          <c:idx val="8"/>
          <c:order val="5"/>
          <c:tx>
            <c:strRef>
              <c:f>'78.Ag Paste Height Bottom Left'!$AE$17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'78.Ag Paste Height Bottom Left'!$AF$19:$AR$19</c:f>
              <c:numCache>
                <c:formatCode>0.000</c:formatCode>
                <c:ptCount val="13"/>
                <c:pt idx="3">
                  <c:v>1.7956547619047619E-2</c:v>
                </c:pt>
                <c:pt idx="4">
                  <c:v>1.7316904761904759E-2</c:v>
                </c:pt>
                <c:pt idx="5">
                  <c:v>1.5626050420168069E-2</c:v>
                </c:pt>
                <c:pt idx="6">
                  <c:v>1.4879285714285711E-2</c:v>
                </c:pt>
                <c:pt idx="7">
                  <c:v>1.2805952380952385E-2</c:v>
                </c:pt>
                <c:pt idx="8">
                  <c:v>1.2061190476190472E-2</c:v>
                </c:pt>
                <c:pt idx="9">
                  <c:v>1.2405133928571427E-2</c:v>
                </c:pt>
                <c:pt idx="10">
                  <c:v>1.3994805194805206E-2</c:v>
                </c:pt>
                <c:pt idx="11">
                  <c:v>1.3106473214285708E-2</c:v>
                </c:pt>
                <c:pt idx="12">
                  <c:v>1.3278361344537823E-2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EB-456D-9554-B3FF9959C87F}"/>
            </c:ext>
          </c:extLst>
        </c:ser>
        <c:ser>
          <c:idx val="3"/>
          <c:order val="6"/>
          <c:tx>
            <c:strRef>
              <c:f>'78.Ag Paste Height Bottom Left'!$A$25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'78.Ag Paste Height Bottom Left'!$B$25:$N$25</c:f>
              <c:numCache>
                <c:formatCode>General</c:formatCode>
                <c:ptCount val="13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8EB-456D-9554-B3FF9959C87F}"/>
            </c:ext>
          </c:extLst>
        </c:ser>
        <c:ser>
          <c:idx val="4"/>
          <c:order val="7"/>
          <c:tx>
            <c:strRef>
              <c:f>'78.Ag Paste Height Bottom Left'!$A$26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'78.Ag Paste Height Bottom Left'!$B$26:$N$26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8EB-456D-9554-B3FF9959C87F}"/>
            </c:ext>
          </c:extLst>
        </c:ser>
        <c:ser>
          <c:idx val="2"/>
          <c:order val="8"/>
          <c:tx>
            <c:strRef>
              <c:f>'78.Ag Paste Height Bottom Left'!$A$24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'78.Ag Paste Height Bottom Left'!$B$24:$N$24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8EB-456D-9554-B3FF9959C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'78.Ag Paste Height Bottom Left'!$A$7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'78.Ag Paste Height Bottom Left'!$B$8:$N$8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'78.Ag Paste Height Bottom Left'!$B$10:$N$10</c:f>
              <c:numCache>
                <c:formatCode>0.000</c:formatCode>
                <c:ptCount val="13"/>
                <c:pt idx="0">
                  <c:v>3.1417297579076943E-3</c:v>
                </c:pt>
                <c:pt idx="1">
                  <c:v>3.1785738065504506E-3</c:v>
                </c:pt>
                <c:pt idx="2">
                  <c:v>3.2792203852980329E-3</c:v>
                </c:pt>
                <c:pt idx="3">
                  <c:v>2.7844693038005437E-3</c:v>
                </c:pt>
                <c:pt idx="4">
                  <c:v>2.906991017739747E-3</c:v>
                </c:pt>
                <c:pt idx="5">
                  <c:v>3.1108556276592983E-3</c:v>
                </c:pt>
                <c:pt idx="6">
                  <c:v>2.9832913824377723E-3</c:v>
                </c:pt>
                <c:pt idx="7">
                  <c:v>2.4236635171217161E-3</c:v>
                </c:pt>
                <c:pt idx="8">
                  <c:v>3.0072335721184895E-3</c:v>
                </c:pt>
                <c:pt idx="9">
                  <c:v>3.2756012407121581E-3</c:v>
                </c:pt>
                <c:pt idx="10">
                  <c:v>2.6170876333832579E-3</c:v>
                </c:pt>
                <c:pt idx="11">
                  <c:v>3.7488948212245723E-3</c:v>
                </c:pt>
                <c:pt idx="12">
                  <c:v>2.5561154328286387E-3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F3-4BD3-A13B-05B73EB8AEE8}"/>
            </c:ext>
          </c:extLst>
        </c:ser>
        <c:ser>
          <c:idx val="1"/>
          <c:order val="1"/>
          <c:tx>
            <c:strRef>
              <c:f>'78.Ag Paste Height Bottom Left'!$A$17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'78.Ag Paste Height Bottom Left'!$B$20:$N$20</c:f>
              <c:numCache>
                <c:formatCode>0.000</c:formatCode>
                <c:ptCount val="13"/>
                <c:pt idx="0">
                  <c:v>3.0213688681601843E-3</c:v>
                </c:pt>
                <c:pt idx="1">
                  <c:v>3.1967535049619447E-3</c:v>
                </c:pt>
                <c:pt idx="2">
                  <c:v>3.0719037922115671E-3</c:v>
                </c:pt>
                <c:pt idx="3">
                  <c:v>3.177384385908328E-3</c:v>
                </c:pt>
                <c:pt idx="4">
                  <c:v>2.9042127832608522E-3</c:v>
                </c:pt>
                <c:pt idx="5">
                  <c:v>3.3039713743445893E-3</c:v>
                </c:pt>
                <c:pt idx="6">
                  <c:v>3.1840678822792393E-3</c:v>
                </c:pt>
                <c:pt idx="7">
                  <c:v>2.8184007737940817E-3</c:v>
                </c:pt>
                <c:pt idx="8">
                  <c:v>2.6054819205674003E-3</c:v>
                </c:pt>
                <c:pt idx="9">
                  <c:v>2.784268448841486E-3</c:v>
                </c:pt>
                <c:pt idx="10">
                  <c:v>3.6779455128978442E-3</c:v>
                </c:pt>
                <c:pt idx="11">
                  <c:v>2.3867383360722701E-3</c:v>
                </c:pt>
                <c:pt idx="12">
                  <c:v>3.6163942832235277E-3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F3-4BD3-A13B-05B73EB8AEE8}"/>
            </c:ext>
          </c:extLst>
        </c:ser>
        <c:ser>
          <c:idx val="5"/>
          <c:order val="2"/>
          <c:tx>
            <c:strRef>
              <c:f>'78.Ag Paste Height Bottom Left'!$P$7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2F3-4BD3-A13B-05B73EB8AEE8}"/>
              </c:ext>
            </c:extLst>
          </c:dPt>
          <c:val>
            <c:numRef>
              <c:f>'78.Ag Paste Height Bottom Left'!$Q$10:$AC$10</c:f>
              <c:numCache>
                <c:formatCode>0.000</c:formatCode>
                <c:ptCount val="13"/>
                <c:pt idx="3">
                  <c:v>2.5134608781842462E-3</c:v>
                </c:pt>
                <c:pt idx="7">
                  <c:v>3.1401570385129608E-3</c:v>
                </c:pt>
                <c:pt idx="8">
                  <c:v>2.285835567285897E-3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F3-4BD3-A13B-05B73EB8AEE8}"/>
            </c:ext>
          </c:extLst>
        </c:ser>
        <c:ser>
          <c:idx val="6"/>
          <c:order val="3"/>
          <c:tx>
            <c:strRef>
              <c:f>'78.Ag Paste Height Bottom Left'!$P$17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'78.Ag Paste Height Bottom Left'!$Q$20:$AC$20</c:f>
              <c:numCache>
                <c:formatCode>0.000</c:formatCode>
                <c:ptCount val="13"/>
                <c:pt idx="3">
                  <c:v>3.071862365835959E-3</c:v>
                </c:pt>
                <c:pt idx="7">
                  <c:v>2.2254010875397325E-3</c:v>
                </c:pt>
                <c:pt idx="8">
                  <c:v>2.5681847121211345E-3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F3-4BD3-A13B-05B73EB8AEE8}"/>
            </c:ext>
          </c:extLst>
        </c:ser>
        <c:ser>
          <c:idx val="7"/>
          <c:order val="4"/>
          <c:tx>
            <c:strRef>
              <c:f>'78.Ag Paste Height Bottom Left'!$AE$7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'78.Ag Paste Height Bottom Left'!$AF$10:$AR$10</c:f>
              <c:numCache>
                <c:formatCode>0.000</c:formatCode>
                <c:ptCount val="13"/>
                <c:pt idx="3">
                  <c:v>2.6517099088225081E-3</c:v>
                </c:pt>
                <c:pt idx="4">
                  <c:v>2.9949559916575843E-3</c:v>
                </c:pt>
                <c:pt idx="5">
                  <c:v>2.7528971690129645E-3</c:v>
                </c:pt>
                <c:pt idx="6">
                  <c:v>2.9941345109405662E-3</c:v>
                </c:pt>
                <c:pt idx="7">
                  <c:v>2.3839067470151662E-3</c:v>
                </c:pt>
                <c:pt idx="8">
                  <c:v>2.6882034353321433E-3</c:v>
                </c:pt>
                <c:pt idx="9">
                  <c:v>2.9098140954767625E-3</c:v>
                </c:pt>
                <c:pt idx="10">
                  <c:v>2.6479143809751476E-3</c:v>
                </c:pt>
                <c:pt idx="11">
                  <c:v>2.9575754313551608E-3</c:v>
                </c:pt>
                <c:pt idx="12">
                  <c:v>3.1809149522007856E-3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F3-4BD3-A13B-05B73EB8AEE8}"/>
            </c:ext>
          </c:extLst>
        </c:ser>
        <c:ser>
          <c:idx val="8"/>
          <c:order val="5"/>
          <c:tx>
            <c:strRef>
              <c:f>'78.Ag Paste Height Bottom Left'!$AE$17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'78.Ag Paste Height Bottom Left'!$AF$20:$AR$20</c:f>
              <c:numCache>
                <c:formatCode>0.000</c:formatCode>
                <c:ptCount val="13"/>
                <c:pt idx="3">
                  <c:v>3.0607157372199985E-3</c:v>
                </c:pt>
                <c:pt idx="4">
                  <c:v>3.4312302796457974E-3</c:v>
                </c:pt>
                <c:pt idx="5">
                  <c:v>3.4486296209821706E-3</c:v>
                </c:pt>
                <c:pt idx="6">
                  <c:v>3.3657349169205204E-3</c:v>
                </c:pt>
                <c:pt idx="7">
                  <c:v>2.6095176993125276E-3</c:v>
                </c:pt>
                <c:pt idx="8">
                  <c:v>1.9666536306659852E-3</c:v>
                </c:pt>
                <c:pt idx="9">
                  <c:v>2.6284105114070199E-3</c:v>
                </c:pt>
                <c:pt idx="10">
                  <c:v>2.5370426295091828E-3</c:v>
                </c:pt>
                <c:pt idx="11">
                  <c:v>2.3283253516964762E-3</c:v>
                </c:pt>
                <c:pt idx="12">
                  <c:v>2.9338342513540883E-3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F3-4BD3-A13B-05B73EB8A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.0000000000000019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'78.Ag Paste Height Bottom Left'!$A$7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'78.Ag Paste Height Bottom Left'!$B$8:$N$8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'78.Ag Paste Height Bottom Left'!$B$13:$N$13</c:f>
              <c:numCache>
                <c:formatCode>0.00</c:formatCode>
                <c:ptCount val="13"/>
                <c:pt idx="0">
                  <c:v>3.3896395288557031</c:v>
                </c:pt>
                <c:pt idx="1">
                  <c:v>3.3868620996866938</c:v>
                </c:pt>
                <c:pt idx="2">
                  <c:v>3.1838741448452832</c:v>
                </c:pt>
                <c:pt idx="3">
                  <c:v>3.8095696927423219</c:v>
                </c:pt>
                <c:pt idx="4">
                  <c:v>3.6080274542835014</c:v>
                </c:pt>
                <c:pt idx="5">
                  <c:v>3.4522065710252239</c:v>
                </c:pt>
                <c:pt idx="6">
                  <c:v>3.6798203001899288</c:v>
                </c:pt>
                <c:pt idx="7">
                  <c:v>4.5990818879695148</c:v>
                </c:pt>
                <c:pt idx="8">
                  <c:v>3.6732546114415761</c:v>
                </c:pt>
                <c:pt idx="9">
                  <c:v>3.2711573929791395</c:v>
                </c:pt>
                <c:pt idx="10">
                  <c:v>4.1215161884643861</c:v>
                </c:pt>
                <c:pt idx="11">
                  <c:v>2.9779751576523976</c:v>
                </c:pt>
                <c:pt idx="12">
                  <c:v>4.6445489634771677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3C-4B74-B826-2A6777B30D0F}"/>
            </c:ext>
          </c:extLst>
        </c:ser>
        <c:ser>
          <c:idx val="1"/>
          <c:order val="1"/>
          <c:tx>
            <c:strRef>
              <c:f>'78.Ag Paste Height Bottom Left'!$A$17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'78.Ag Paste Height Bottom Left'!$B$23:$N$23</c:f>
              <c:numCache>
                <c:formatCode>0.00</c:formatCode>
                <c:ptCount val="13"/>
                <c:pt idx="0">
                  <c:v>3.5366516194482052</c:v>
                </c:pt>
                <c:pt idx="1">
                  <c:v>3.3788708503155838</c:v>
                </c:pt>
                <c:pt idx="2">
                  <c:v>3.5095209157238743</c:v>
                </c:pt>
                <c:pt idx="3">
                  <c:v>3.468231077952892</c:v>
                </c:pt>
                <c:pt idx="4">
                  <c:v>3.8722566086326116</c:v>
                </c:pt>
                <c:pt idx="5">
                  <c:v>3.2724426190688329</c:v>
                </c:pt>
                <c:pt idx="6">
                  <c:v>3.4620465567776835</c:v>
                </c:pt>
                <c:pt idx="7">
                  <c:v>3.8146773810548216</c:v>
                </c:pt>
                <c:pt idx="8">
                  <c:v>4.1073012380893079</c:v>
                </c:pt>
                <c:pt idx="9">
                  <c:v>3.9773686526778289</c:v>
                </c:pt>
                <c:pt idx="10">
                  <c:v>3.0323583099164728</c:v>
                </c:pt>
                <c:pt idx="11">
                  <c:v>4.68653980565567</c:v>
                </c:pt>
                <c:pt idx="12">
                  <c:v>3.2161120319821546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3C-4B74-B826-2A6777B30D0F}"/>
            </c:ext>
          </c:extLst>
        </c:ser>
        <c:ser>
          <c:idx val="5"/>
          <c:order val="2"/>
          <c:tx>
            <c:strRef>
              <c:f>'78.Ag Paste Height Bottom Left'!$P$7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83C-4B74-B826-2A6777B30D0F}"/>
              </c:ext>
            </c:extLst>
          </c:dPt>
          <c:val>
            <c:numRef>
              <c:f>'78.Ag Paste Height Bottom Left'!$Q$13:$AC$13</c:f>
              <c:numCache>
                <c:formatCode>0.00</c:formatCode>
                <c:ptCount val="13"/>
                <c:pt idx="3">
                  <c:v>4.2303177214834182</c:v>
                </c:pt>
                <c:pt idx="7">
                  <c:v>3.4987128993111316</c:v>
                </c:pt>
                <c:pt idx="8">
                  <c:v>4.9779910727042491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3C-4B74-B826-2A6777B30D0F}"/>
            </c:ext>
          </c:extLst>
        </c:ser>
        <c:ser>
          <c:idx val="6"/>
          <c:order val="3"/>
          <c:tx>
            <c:strRef>
              <c:f>'78.Ag Paste Height Bottom Left'!$P$17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'78.Ag Paste Height Bottom Left'!$Q$23:$AC$23</c:f>
              <c:numCache>
                <c:formatCode>0.00</c:formatCode>
                <c:ptCount val="13"/>
                <c:pt idx="3">
                  <c:v>3.7207277315476732</c:v>
                </c:pt>
                <c:pt idx="7">
                  <c:v>5.1901729152948626</c:v>
                </c:pt>
                <c:pt idx="8">
                  <c:v>4.3258274052835359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3C-4B74-B826-2A6777B30D0F}"/>
            </c:ext>
          </c:extLst>
        </c:ser>
        <c:ser>
          <c:idx val="7"/>
          <c:order val="4"/>
          <c:tx>
            <c:strRef>
              <c:f>'78.Ag Paste Height Bottom Left'!$AE$7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'78.Ag Paste Height Bottom Left'!$AF$13:$AR$13</c:f>
              <c:numCache>
                <c:formatCode>0.00</c:formatCode>
                <c:ptCount val="13"/>
                <c:pt idx="3">
                  <c:v>4.1365941208548067</c:v>
                </c:pt>
                <c:pt idx="4">
                  <c:v>3.8048319456264883</c:v>
                </c:pt>
                <c:pt idx="5">
                  <c:v>4.1423436529512152</c:v>
                </c:pt>
                <c:pt idx="6">
                  <c:v>3.7897689234119936</c:v>
                </c:pt>
                <c:pt idx="7">
                  <c:v>4.7824229510700418</c:v>
                </c:pt>
                <c:pt idx="8">
                  <c:v>4.5404782265515466</c:v>
                </c:pt>
                <c:pt idx="9">
                  <c:v>3.9793083816065704</c:v>
                </c:pt>
                <c:pt idx="10">
                  <c:v>4.4568279042891996</c:v>
                </c:pt>
                <c:pt idx="11">
                  <c:v>3.9031327490167014</c:v>
                </c:pt>
                <c:pt idx="12">
                  <c:v>3.7354119265429424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3C-4B74-B826-2A6777B30D0F}"/>
            </c:ext>
          </c:extLst>
        </c:ser>
        <c:ser>
          <c:idx val="8"/>
          <c:order val="5"/>
          <c:tx>
            <c:strRef>
              <c:f>'78.Ag Paste Height Bottom Left'!$AE$17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'78.Ag Paste Height Bottom Left'!$AF$23:$AR$23</c:f>
              <c:numCache>
                <c:formatCode>0.00</c:formatCode>
                <c:ptCount val="13"/>
                <c:pt idx="3">
                  <c:v>3.4897558972112579</c:v>
                </c:pt>
                <c:pt idx="4">
                  <c:v>3.1750608940445981</c:v>
                </c:pt>
                <c:pt idx="5">
                  <c:v>3.3224742731328956</c:v>
                </c:pt>
                <c:pt idx="6">
                  <c:v>3.4782610784499921</c:v>
                </c:pt>
                <c:pt idx="7">
                  <c:v>4.7510756015497062</c:v>
                </c:pt>
                <c:pt idx="8">
                  <c:v>6.4303493223599952</c:v>
                </c:pt>
                <c:pt idx="9">
                  <c:v>4.7677567752159069</c:v>
                </c:pt>
                <c:pt idx="10">
                  <c:v>4.7305991086375467</c:v>
                </c:pt>
                <c:pt idx="11">
                  <c:v>5.2818401229640219</c:v>
                </c:pt>
                <c:pt idx="12">
                  <c:v>4.1722010072102282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3C-4B74-B826-2A6777B30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'79.Ag Paste Height Bottom Right'!$A$7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'79.Ag Paste Height Bottom Right'!$B$8:$N$8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'79.Ag Paste Height Bottom Right'!$B$9:$N$9</c:f>
              <c:numCache>
                <c:formatCode>0.000</c:formatCode>
                <c:ptCount val="13"/>
                <c:pt idx="0">
                  <c:v>1.7639187866927607E-2</c:v>
                </c:pt>
                <c:pt idx="1">
                  <c:v>1.6756632653061217E-2</c:v>
                </c:pt>
                <c:pt idx="2">
                  <c:v>1.7391964285714292E-2</c:v>
                </c:pt>
                <c:pt idx="3">
                  <c:v>1.773912337662337E-2</c:v>
                </c:pt>
                <c:pt idx="4">
                  <c:v>1.7846122448979589E-2</c:v>
                </c:pt>
                <c:pt idx="5">
                  <c:v>1.7730219780219759E-2</c:v>
                </c:pt>
                <c:pt idx="6">
                  <c:v>1.7698571428571404E-2</c:v>
                </c:pt>
                <c:pt idx="7">
                  <c:v>1.690074404761906E-2</c:v>
                </c:pt>
                <c:pt idx="8">
                  <c:v>1.6879417293233053E-2</c:v>
                </c:pt>
                <c:pt idx="9">
                  <c:v>1.7669805194805193E-2</c:v>
                </c:pt>
                <c:pt idx="10">
                  <c:v>1.6788392857142852E-2</c:v>
                </c:pt>
                <c:pt idx="11">
                  <c:v>1.6125255102040815E-2</c:v>
                </c:pt>
                <c:pt idx="12">
                  <c:v>1.3724753694581274E-2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59-4E22-9B12-7E211A8520C6}"/>
            </c:ext>
          </c:extLst>
        </c:ser>
        <c:ser>
          <c:idx val="1"/>
          <c:order val="1"/>
          <c:tx>
            <c:strRef>
              <c:f>'79.Ag Paste Height Bottom Right'!$A$17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'79.Ag Paste Height Bottom Right'!$B$19:$N$19</c:f>
              <c:numCache>
                <c:formatCode>0.000</c:formatCode>
                <c:ptCount val="13"/>
                <c:pt idx="0">
                  <c:v>1.8211269841269855E-2</c:v>
                </c:pt>
                <c:pt idx="1">
                  <c:v>1.7434608843537397E-2</c:v>
                </c:pt>
                <c:pt idx="2">
                  <c:v>1.679266917293231E-2</c:v>
                </c:pt>
                <c:pt idx="3">
                  <c:v>1.6213169642857125E-2</c:v>
                </c:pt>
                <c:pt idx="4">
                  <c:v>1.5277714285714271E-2</c:v>
                </c:pt>
                <c:pt idx="5">
                  <c:v>1.6601823708206676E-2</c:v>
                </c:pt>
                <c:pt idx="6">
                  <c:v>1.6772200772200787E-2</c:v>
                </c:pt>
                <c:pt idx="7">
                  <c:v>1.6797767857142851E-2</c:v>
                </c:pt>
                <c:pt idx="8">
                  <c:v>1.6816005291005319E-2</c:v>
                </c:pt>
                <c:pt idx="9">
                  <c:v>1.6979437229437226E-2</c:v>
                </c:pt>
                <c:pt idx="10">
                  <c:v>1.6647066326530621E-2</c:v>
                </c:pt>
                <c:pt idx="11">
                  <c:v>1.5897959183673479E-2</c:v>
                </c:pt>
                <c:pt idx="12">
                  <c:v>1.4812388392857144E-2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59-4E22-9B12-7E211A8520C6}"/>
            </c:ext>
          </c:extLst>
        </c:ser>
        <c:ser>
          <c:idx val="5"/>
          <c:order val="2"/>
          <c:tx>
            <c:strRef>
              <c:f>'79.Ag Paste Height Bottom Right'!$P$7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659-4E22-9B12-7E211A8520C6}"/>
              </c:ext>
            </c:extLst>
          </c:dPt>
          <c:val>
            <c:numRef>
              <c:f>'79.Ag Paste Height Bottom Right'!$Q$9:$AC$9</c:f>
              <c:numCache>
                <c:formatCode>0.000</c:formatCode>
                <c:ptCount val="13"/>
                <c:pt idx="3">
                  <c:v>1.7894196428571429E-2</c:v>
                </c:pt>
                <c:pt idx="7">
                  <c:v>1.5186507936507937E-2</c:v>
                </c:pt>
                <c:pt idx="8">
                  <c:v>1.464017857142857E-2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59-4E22-9B12-7E211A8520C6}"/>
            </c:ext>
          </c:extLst>
        </c:ser>
        <c:ser>
          <c:idx val="6"/>
          <c:order val="3"/>
          <c:tx>
            <c:strRef>
              <c:f>'79.Ag Paste Height Bottom Right'!$P$17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'79.Ag Paste Height Bottom Right'!$Q$19:$AC$19</c:f>
              <c:numCache>
                <c:formatCode>0.000</c:formatCode>
                <c:ptCount val="13"/>
                <c:pt idx="3">
                  <c:v>1.6591666666666664E-2</c:v>
                </c:pt>
                <c:pt idx="7">
                  <c:v>1.4026298701298699E-2</c:v>
                </c:pt>
                <c:pt idx="8">
                  <c:v>1.5552678571428561E-2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59-4E22-9B12-7E211A8520C6}"/>
            </c:ext>
          </c:extLst>
        </c:ser>
        <c:ser>
          <c:idx val="7"/>
          <c:order val="4"/>
          <c:tx>
            <c:strRef>
              <c:f>'79.Ag Paste Height Bottom Right'!$AE$7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'79.Ag Paste Height Bottom Right'!$AF$9:$AR$9</c:f>
              <c:numCache>
                <c:formatCode>0.000</c:formatCode>
                <c:ptCount val="13"/>
                <c:pt idx="3">
                  <c:v>1.5425595238095235E-2</c:v>
                </c:pt>
                <c:pt idx="4">
                  <c:v>1.6362896825396815E-2</c:v>
                </c:pt>
                <c:pt idx="5">
                  <c:v>1.6054323308270675E-2</c:v>
                </c:pt>
                <c:pt idx="6">
                  <c:v>1.7453246753246759E-2</c:v>
                </c:pt>
                <c:pt idx="7">
                  <c:v>1.5598469387755104E-2</c:v>
                </c:pt>
                <c:pt idx="8">
                  <c:v>1.4577901785714284E-2</c:v>
                </c:pt>
                <c:pt idx="9">
                  <c:v>1.6588571428571432E-2</c:v>
                </c:pt>
                <c:pt idx="10">
                  <c:v>1.5637012987012998E-2</c:v>
                </c:pt>
                <c:pt idx="11">
                  <c:v>1.444428571428571E-2</c:v>
                </c:pt>
                <c:pt idx="12">
                  <c:v>1.4683179723502301E-2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59-4E22-9B12-7E211A8520C6}"/>
            </c:ext>
          </c:extLst>
        </c:ser>
        <c:ser>
          <c:idx val="8"/>
          <c:order val="5"/>
          <c:tx>
            <c:strRef>
              <c:f>'79.Ag Paste Height Bottom Right'!$AE$17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'79.Ag Paste Height Bottom Right'!$AF$19:$AR$19</c:f>
              <c:numCache>
                <c:formatCode>0.000</c:formatCode>
                <c:ptCount val="13"/>
                <c:pt idx="3">
                  <c:v>1.6456547619047617E-2</c:v>
                </c:pt>
                <c:pt idx="4">
                  <c:v>1.6571904761904756E-2</c:v>
                </c:pt>
                <c:pt idx="5">
                  <c:v>1.4900630252100838E-2</c:v>
                </c:pt>
                <c:pt idx="6">
                  <c:v>1.3203571428571431E-2</c:v>
                </c:pt>
                <c:pt idx="7">
                  <c:v>1.1974285714285712E-2</c:v>
                </c:pt>
                <c:pt idx="8">
                  <c:v>1.1525714285714283E-2</c:v>
                </c:pt>
                <c:pt idx="9">
                  <c:v>1.2851116071428572E-2</c:v>
                </c:pt>
                <c:pt idx="10">
                  <c:v>1.3269480519480521E-2</c:v>
                </c:pt>
                <c:pt idx="11">
                  <c:v>1.254888392857143E-2</c:v>
                </c:pt>
                <c:pt idx="12">
                  <c:v>1.2563655462184875E-2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59-4E22-9B12-7E211A8520C6}"/>
            </c:ext>
          </c:extLst>
        </c:ser>
        <c:ser>
          <c:idx val="3"/>
          <c:order val="6"/>
          <c:tx>
            <c:strRef>
              <c:f>'79.Ag Paste Height Bottom Right'!$A$25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'79.Ag Paste Height Bottom Right'!$B$25:$N$25</c:f>
              <c:numCache>
                <c:formatCode>General</c:formatCode>
                <c:ptCount val="13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59-4E22-9B12-7E211A8520C6}"/>
            </c:ext>
          </c:extLst>
        </c:ser>
        <c:ser>
          <c:idx val="4"/>
          <c:order val="7"/>
          <c:tx>
            <c:strRef>
              <c:f>'79.Ag Paste Height Bottom Right'!$A$26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'79.Ag Paste Height Bottom Right'!$B$26:$N$26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59-4E22-9B12-7E211A8520C6}"/>
            </c:ext>
          </c:extLst>
        </c:ser>
        <c:ser>
          <c:idx val="2"/>
          <c:order val="8"/>
          <c:tx>
            <c:strRef>
              <c:f>'79.Ag Paste Height Bottom Right'!$A$24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'79.Ag Paste Height Bottom Right'!$B$24:$N$24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59-4E22-9B12-7E211A852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'79.Ag Paste Height Bottom Right'!$A$7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'79.Ag Paste Height Bottom Right'!$B$8:$N$8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'79.Ag Paste Height Bottom Right'!$B$10:$N$10</c:f>
              <c:numCache>
                <c:formatCode>0.000</c:formatCode>
                <c:ptCount val="13"/>
                <c:pt idx="0">
                  <c:v>3.0413668652652113E-3</c:v>
                </c:pt>
                <c:pt idx="1">
                  <c:v>3.029355210068039E-3</c:v>
                </c:pt>
                <c:pt idx="2">
                  <c:v>3.1070990159360714E-3</c:v>
                </c:pt>
                <c:pt idx="3">
                  <c:v>3.085467397383124E-3</c:v>
                </c:pt>
                <c:pt idx="4">
                  <c:v>3.0255053462031906E-3</c:v>
                </c:pt>
                <c:pt idx="5">
                  <c:v>2.943896846176556E-3</c:v>
                </c:pt>
                <c:pt idx="6">
                  <c:v>3.1268182852232608E-3</c:v>
                </c:pt>
                <c:pt idx="7">
                  <c:v>2.7407260310566887E-3</c:v>
                </c:pt>
                <c:pt idx="8">
                  <c:v>2.9975718048186992E-3</c:v>
                </c:pt>
                <c:pt idx="9">
                  <c:v>2.9891003811799944E-3</c:v>
                </c:pt>
                <c:pt idx="10">
                  <c:v>3.3527962200187731E-3</c:v>
                </c:pt>
                <c:pt idx="11">
                  <c:v>3.1090413381255305E-3</c:v>
                </c:pt>
                <c:pt idx="12">
                  <c:v>2.7139708989538909E-3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C-46C4-908F-83C8A6271FDE}"/>
            </c:ext>
          </c:extLst>
        </c:ser>
        <c:ser>
          <c:idx val="1"/>
          <c:order val="1"/>
          <c:tx>
            <c:strRef>
              <c:f>'79.Ag Paste Height Bottom Right'!$A$17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'79.Ag Paste Height Bottom Right'!$B$20:$N$20</c:f>
              <c:numCache>
                <c:formatCode>0.000</c:formatCode>
                <c:ptCount val="13"/>
                <c:pt idx="0">
                  <c:v>3.2389679526257423E-3</c:v>
                </c:pt>
                <c:pt idx="1">
                  <c:v>3.1478626886255493E-3</c:v>
                </c:pt>
                <c:pt idx="2">
                  <c:v>3.0566074407090086E-3</c:v>
                </c:pt>
                <c:pt idx="3">
                  <c:v>3.1336352599080301E-3</c:v>
                </c:pt>
                <c:pt idx="4">
                  <c:v>2.6652407694015253E-3</c:v>
                </c:pt>
                <c:pt idx="5">
                  <c:v>3.2289276637718248E-3</c:v>
                </c:pt>
                <c:pt idx="6">
                  <c:v>3.8210249001004708E-3</c:v>
                </c:pt>
                <c:pt idx="7">
                  <c:v>2.9332023597321358E-3</c:v>
                </c:pt>
                <c:pt idx="8">
                  <c:v>2.4828408040488848E-3</c:v>
                </c:pt>
                <c:pt idx="9">
                  <c:v>2.77009046778968E-3</c:v>
                </c:pt>
                <c:pt idx="10">
                  <c:v>3.5212859844240044E-3</c:v>
                </c:pt>
                <c:pt idx="11">
                  <c:v>2.5263525787529418E-3</c:v>
                </c:pt>
                <c:pt idx="12">
                  <c:v>3.3256431291055271E-3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9C-46C4-908F-83C8A6271FDE}"/>
            </c:ext>
          </c:extLst>
        </c:ser>
        <c:ser>
          <c:idx val="5"/>
          <c:order val="2"/>
          <c:tx>
            <c:strRef>
              <c:f>'79.Ag Paste Height Bottom Right'!$P$7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89C-46C4-908F-83C8A6271FDE}"/>
              </c:ext>
            </c:extLst>
          </c:dPt>
          <c:val>
            <c:numRef>
              <c:f>'79.Ag Paste Height Bottom Right'!$Q$10:$AC$10</c:f>
              <c:numCache>
                <c:formatCode>0.000</c:formatCode>
                <c:ptCount val="13"/>
                <c:pt idx="3">
                  <c:v>2.7119751504850065E-3</c:v>
                </c:pt>
                <c:pt idx="7">
                  <c:v>2.6451595475149078E-3</c:v>
                </c:pt>
                <c:pt idx="8">
                  <c:v>2.4557144176712204E-3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9C-46C4-908F-83C8A6271FDE}"/>
            </c:ext>
          </c:extLst>
        </c:ser>
        <c:ser>
          <c:idx val="6"/>
          <c:order val="3"/>
          <c:tx>
            <c:strRef>
              <c:f>'79.Ag Paste Height Bottom Right'!$P$17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'79.Ag Paste Height Bottom Right'!$Q$20:$AC$20</c:f>
              <c:numCache>
                <c:formatCode>0.000</c:formatCode>
                <c:ptCount val="13"/>
                <c:pt idx="3">
                  <c:v>2.3958401240900032E-3</c:v>
                </c:pt>
                <c:pt idx="7">
                  <c:v>1.9843992358960969E-3</c:v>
                </c:pt>
                <c:pt idx="8">
                  <c:v>2.286661669212695E-3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9C-46C4-908F-83C8A6271FDE}"/>
            </c:ext>
          </c:extLst>
        </c:ser>
        <c:ser>
          <c:idx val="7"/>
          <c:order val="4"/>
          <c:tx>
            <c:strRef>
              <c:f>'79.Ag Paste Height Bottom Right'!$AE$7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'79.Ag Paste Height Bottom Right'!$AF$10:$AR$10</c:f>
              <c:numCache>
                <c:formatCode>0.000</c:formatCode>
                <c:ptCount val="13"/>
                <c:pt idx="3">
                  <c:v>3.441573881423229E-3</c:v>
                </c:pt>
                <c:pt idx="4">
                  <c:v>2.8291074998654754E-3</c:v>
                </c:pt>
                <c:pt idx="5">
                  <c:v>2.3111944297018977E-3</c:v>
                </c:pt>
                <c:pt idx="6">
                  <c:v>3.3011432000920309E-3</c:v>
                </c:pt>
                <c:pt idx="7">
                  <c:v>2.6101606900160376E-3</c:v>
                </c:pt>
                <c:pt idx="8">
                  <c:v>2.4009744608589731E-3</c:v>
                </c:pt>
                <c:pt idx="9">
                  <c:v>3.0820308924625344E-3</c:v>
                </c:pt>
                <c:pt idx="10">
                  <c:v>2.6932162649875814E-3</c:v>
                </c:pt>
                <c:pt idx="11">
                  <c:v>2.2766784403912073E-3</c:v>
                </c:pt>
                <c:pt idx="12">
                  <c:v>3.167819450943383E-3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9C-46C4-908F-83C8A6271FDE}"/>
            </c:ext>
          </c:extLst>
        </c:ser>
        <c:ser>
          <c:idx val="8"/>
          <c:order val="5"/>
          <c:tx>
            <c:strRef>
              <c:f>'79.Ag Paste Height Bottom Right'!$AE$17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'79.Ag Paste Height Bottom Right'!$AF$20:$AR$20</c:f>
              <c:numCache>
                <c:formatCode>0.000</c:formatCode>
                <c:ptCount val="13"/>
                <c:pt idx="3">
                  <c:v>2.5257154054041985E-3</c:v>
                </c:pt>
                <c:pt idx="4">
                  <c:v>3.4898107655648315E-3</c:v>
                </c:pt>
                <c:pt idx="5">
                  <c:v>3.8216639558469466E-3</c:v>
                </c:pt>
                <c:pt idx="6">
                  <c:v>3.228733247262223E-3</c:v>
                </c:pt>
                <c:pt idx="7">
                  <c:v>2.1351374985566916E-3</c:v>
                </c:pt>
                <c:pt idx="8">
                  <c:v>2.3392379303490054E-3</c:v>
                </c:pt>
                <c:pt idx="9">
                  <c:v>2.7719913621396678E-3</c:v>
                </c:pt>
                <c:pt idx="10">
                  <c:v>2.78678425869411E-3</c:v>
                </c:pt>
                <c:pt idx="11">
                  <c:v>2.0646808540311697E-3</c:v>
                </c:pt>
                <c:pt idx="12">
                  <c:v>2.2386561944240692E-3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9C-46C4-908F-83C8A6271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.0000000000000019E-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'79.Ag Paste Height Bottom Right'!$A$7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'79.Ag Paste Height Bottom Right'!$B$8:$N$8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'79.Ag Paste Height Bottom Right'!$B$13:$N$13</c:f>
              <c:numCache>
                <c:formatCode>0.00</c:formatCode>
                <c:ptCount val="13"/>
                <c:pt idx="0">
                  <c:v>3.5467399546191096</c:v>
                </c:pt>
                <c:pt idx="1">
                  <c:v>3.6579145331493543</c:v>
                </c:pt>
                <c:pt idx="2">
                  <c:v>3.4982294359938968</c:v>
                </c:pt>
                <c:pt idx="3">
                  <c:v>3.4852500954137491</c:v>
                </c:pt>
                <c:pt idx="4">
                  <c:v>3.5425351989953686</c:v>
                </c:pt>
                <c:pt idx="5">
                  <c:v>3.6538621998810021</c:v>
                </c:pt>
                <c:pt idx="6">
                  <c:v>3.4434821198360974</c:v>
                </c:pt>
                <c:pt idx="7">
                  <c:v>4.0256067890180551</c:v>
                </c:pt>
                <c:pt idx="8">
                  <c:v>3.6830457965482237</c:v>
                </c:pt>
                <c:pt idx="9">
                  <c:v>3.605342821400102</c:v>
                </c:pt>
                <c:pt idx="10">
                  <c:v>3.3018814708111695</c:v>
                </c:pt>
                <c:pt idx="11">
                  <c:v>3.6318531677873609</c:v>
                </c:pt>
                <c:pt idx="12">
                  <c:v>4.4553715639079678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CB-4FA0-A4E7-1C7BCA16E2D5}"/>
            </c:ext>
          </c:extLst>
        </c:ser>
        <c:ser>
          <c:idx val="1"/>
          <c:order val="1"/>
          <c:tx>
            <c:strRef>
              <c:f>'79.Ag Paste Height Bottom Right'!$A$17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'79.Ag Paste Height Bottom Right'!$B$23:$N$23</c:f>
              <c:numCache>
                <c:formatCode>0.00</c:formatCode>
                <c:ptCount val="13"/>
                <c:pt idx="0">
                  <c:v>3.2714875667890753</c:v>
                </c:pt>
                <c:pt idx="1">
                  <c:v>3.448412926240823</c:v>
                </c:pt>
                <c:pt idx="2">
                  <c:v>3.6213712393246178</c:v>
                </c:pt>
                <c:pt idx="3">
                  <c:v>3.5939973390664592</c:v>
                </c:pt>
                <c:pt idx="4">
                  <c:v>4.3426077564820478</c:v>
                </c:pt>
                <c:pt idx="5">
                  <c:v>3.4478088671683791</c:v>
                </c:pt>
                <c:pt idx="6">
                  <c:v>2.8986812087096938</c:v>
                </c:pt>
                <c:pt idx="7">
                  <c:v>3.7731493967897975</c:v>
                </c:pt>
                <c:pt idx="8">
                  <c:v>4.4551110774507423</c:v>
                </c:pt>
                <c:pt idx="9">
                  <c:v>3.9734638217923925</c:v>
                </c:pt>
                <c:pt idx="10">
                  <c:v>3.1572682840873258</c:v>
                </c:pt>
                <c:pt idx="11">
                  <c:v>4.4995093061739855</c:v>
                </c:pt>
                <c:pt idx="12">
                  <c:v>3.5268979303267378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CB-4FA0-A4E7-1C7BCA16E2D5}"/>
            </c:ext>
          </c:extLst>
        </c:ser>
        <c:ser>
          <c:idx val="5"/>
          <c:order val="2"/>
          <c:tx>
            <c:strRef>
              <c:f>'79.Ag Paste Height Bottom Right'!$P$7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CCB-4FA0-A4E7-1C7BCA16E2D5}"/>
              </c:ext>
            </c:extLst>
          </c:dPt>
          <c:val>
            <c:numRef>
              <c:f>'79.Ag Paste Height Bottom Right'!$Q$13:$AC$13</c:f>
              <c:numCache>
                <c:formatCode>0.00</c:formatCode>
                <c:ptCount val="13"/>
                <c:pt idx="3">
                  <c:v>3.946177206636869</c:v>
                </c:pt>
                <c:pt idx="7">
                  <c:v>4.3870689635336459</c:v>
                </c:pt>
                <c:pt idx="8">
                  <c:v>4.7996652452912292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CB-4FA0-A4E7-1C7BCA16E2D5}"/>
            </c:ext>
          </c:extLst>
        </c:ser>
        <c:ser>
          <c:idx val="6"/>
          <c:order val="3"/>
          <c:tx>
            <c:strRef>
              <c:f>'79.Ag Paste Height Bottom Right'!$P$17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'79.Ag Paste Height Bottom Right'!$Q$23:$AC$23</c:f>
              <c:numCache>
                <c:formatCode>0.00</c:formatCode>
                <c:ptCount val="13"/>
                <c:pt idx="3">
                  <c:v>4.6481027674335618</c:v>
                </c:pt>
                <c:pt idx="7">
                  <c:v>6.0427526625300656</c:v>
                </c:pt>
                <c:pt idx="8">
                  <c:v>5.021486401240951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CB-4FA0-A4E7-1C7BCA16E2D5}"/>
            </c:ext>
          </c:extLst>
        </c:ser>
        <c:ser>
          <c:idx val="7"/>
          <c:order val="4"/>
          <c:tx>
            <c:strRef>
              <c:f>'79.Ag Paste Height Bottom Right'!$AE$7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'79.Ag Paste Height Bottom Right'!$AF$13:$AR$13</c:f>
              <c:numCache>
                <c:formatCode>0.00</c:formatCode>
                <c:ptCount val="13"/>
                <c:pt idx="3">
                  <c:v>3.3487009096360358</c:v>
                </c:pt>
                <c:pt idx="4">
                  <c:v>3.9632172780288055</c:v>
                </c:pt>
                <c:pt idx="5">
                  <c:v>4.8958345600414228</c:v>
                </c:pt>
                <c:pt idx="6">
                  <c:v>3.2864123400085448</c:v>
                </c:pt>
                <c:pt idx="7">
                  <c:v>4.393283875054391</c:v>
                </c:pt>
                <c:pt idx="8">
                  <c:v>4.9177391363023357</c:v>
                </c:pt>
                <c:pt idx="9">
                  <c:v>3.6135727530765633</c:v>
                </c:pt>
                <c:pt idx="10">
                  <c:v>4.2530297894149314</c:v>
                </c:pt>
                <c:pt idx="11">
                  <c:v>5.2057877615199022</c:v>
                </c:pt>
                <c:pt idx="12">
                  <c:v>3.7162071916672605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CB-4FA0-A4E7-1C7BCA16E2D5}"/>
            </c:ext>
          </c:extLst>
        </c:ser>
        <c:ser>
          <c:idx val="8"/>
          <c:order val="5"/>
          <c:tx>
            <c:strRef>
              <c:f>'79.Ag Paste Height Bottom Right'!$AE$17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'79.Ag Paste Height Bottom Right'!$AF$23:$AR$23</c:f>
              <c:numCache>
                <c:formatCode>0.00</c:formatCode>
                <c:ptCount val="13"/>
                <c:pt idx="3">
                  <c:v>4.4269242566786486</c:v>
                </c:pt>
                <c:pt idx="4">
                  <c:v>3.1929233878946301</c:v>
                </c:pt>
                <c:pt idx="5">
                  <c:v>3.0614386955886896</c:v>
                </c:pt>
                <c:pt idx="6">
                  <c:v>3.7988508963620937</c:v>
                </c:pt>
                <c:pt idx="7">
                  <c:v>5.9364973468014552</c:v>
                </c:pt>
                <c:pt idx="8">
                  <c:v>5.4824529554582337</c:v>
                </c:pt>
                <c:pt idx="9">
                  <c:v>4.4671716797723153</c:v>
                </c:pt>
                <c:pt idx="10">
                  <c:v>4.393417414824861</c:v>
                </c:pt>
                <c:pt idx="11">
                  <c:v>6.0463123551367008</c:v>
                </c:pt>
                <c:pt idx="12">
                  <c:v>5.5742286572125526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CB-4FA0-A4E7-1C7BCA16E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'86.Pitch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'86.Pitch Stiffness'!$B$8:$N$8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'86.Pitch Stiffness'!$B$9:$N$9</c:f>
              <c:numCache>
                <c:formatCode>0.000</c:formatCode>
                <c:ptCount val="13"/>
                <c:pt idx="0">
                  <c:v>0.54075000000000006</c:v>
                </c:pt>
                <c:pt idx="1">
                  <c:v>0.55793333333333328</c:v>
                </c:pt>
                <c:pt idx="2">
                  <c:v>0.57174999999999998</c:v>
                </c:pt>
                <c:pt idx="3">
                  <c:v>0.58206666666666662</c:v>
                </c:pt>
                <c:pt idx="4">
                  <c:v>0.54253333333333331</c:v>
                </c:pt>
                <c:pt idx="5">
                  <c:v>0.5847</c:v>
                </c:pt>
                <c:pt idx="6">
                  <c:v>0.52839999999999998</c:v>
                </c:pt>
                <c:pt idx="7">
                  <c:v>0.54580000000000006</c:v>
                </c:pt>
                <c:pt idx="8">
                  <c:v>0.55093333333333339</c:v>
                </c:pt>
                <c:pt idx="9">
                  <c:v>0.55030000000000001</c:v>
                </c:pt>
                <c:pt idx="10">
                  <c:v>0.5504</c:v>
                </c:pt>
                <c:pt idx="11">
                  <c:v>0.52969999999999995</c:v>
                </c:pt>
                <c:pt idx="12">
                  <c:v>0.58069999999999999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9-4460-987D-6A9018489A3D}"/>
            </c:ext>
          </c:extLst>
        </c:ser>
        <c:ser>
          <c:idx val="1"/>
          <c:order val="1"/>
          <c:tx>
            <c:strRef>
              <c:f>'86.Pitch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'86.Pitch Stiffness'!$B$19:$N$19</c:f>
              <c:numCache>
                <c:formatCode>0.000</c:formatCode>
                <c:ptCount val="13"/>
                <c:pt idx="0">
                  <c:v>0.53159999999999996</c:v>
                </c:pt>
                <c:pt idx="1">
                  <c:v>0.51886666666666659</c:v>
                </c:pt>
                <c:pt idx="2">
                  <c:v>0.54359999999999997</c:v>
                </c:pt>
                <c:pt idx="3">
                  <c:v>0.54226666666666667</c:v>
                </c:pt>
                <c:pt idx="4">
                  <c:v>0.55979999999999996</c:v>
                </c:pt>
                <c:pt idx="5">
                  <c:v>0.5806</c:v>
                </c:pt>
                <c:pt idx="6">
                  <c:v>0.50393333333333323</c:v>
                </c:pt>
                <c:pt idx="7">
                  <c:v>0.56040000000000001</c:v>
                </c:pt>
                <c:pt idx="8">
                  <c:v>0.54659999999999997</c:v>
                </c:pt>
                <c:pt idx="9">
                  <c:v>0.58853333333333346</c:v>
                </c:pt>
                <c:pt idx="10">
                  <c:v>0.57119999999999993</c:v>
                </c:pt>
                <c:pt idx="11">
                  <c:v>0.55320000000000003</c:v>
                </c:pt>
                <c:pt idx="12">
                  <c:v>0.5739333333333333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C9-4460-987D-6A9018489A3D}"/>
            </c:ext>
          </c:extLst>
        </c:ser>
        <c:ser>
          <c:idx val="5"/>
          <c:order val="2"/>
          <c:tx>
            <c:strRef>
              <c:f>'86.Pitch Stiffness'!$P$7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0C9-4460-987D-6A9018489A3D}"/>
              </c:ext>
            </c:extLst>
          </c:dPt>
          <c:val>
            <c:numRef>
              <c:f>'86.Pitch Stiffness'!$Q$9:$AC$9</c:f>
              <c:numCache>
                <c:formatCode>0.000</c:formatCode>
                <c:ptCount val="13"/>
                <c:pt idx="3">
                  <c:v>0.50419999999999998</c:v>
                </c:pt>
                <c:pt idx="7">
                  <c:v>0.53200000000000003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C9-4460-987D-6A9018489A3D}"/>
            </c:ext>
          </c:extLst>
        </c:ser>
        <c:ser>
          <c:idx val="6"/>
          <c:order val="3"/>
          <c:tx>
            <c:strRef>
              <c:f>'86.Pitch Stiffness'!$P$17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'86.Pitch Stiffness'!$Q$19:$AC$19</c:f>
              <c:numCache>
                <c:formatCode>0.000</c:formatCode>
                <c:ptCount val="13"/>
                <c:pt idx="7">
                  <c:v>0.52759999999999996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C9-4460-987D-6A9018489A3D}"/>
            </c:ext>
          </c:extLst>
        </c:ser>
        <c:ser>
          <c:idx val="7"/>
          <c:order val="4"/>
          <c:tx>
            <c:strRef>
              <c:f>'86.Pitch Stiffness'!$AE$7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'86.Pitch Stiffness'!$AF$9:$AR$9</c:f>
              <c:numCache>
                <c:formatCode>0.000</c:formatCode>
                <c:ptCount val="13"/>
                <c:pt idx="4">
                  <c:v>0.55559999999999998</c:v>
                </c:pt>
                <c:pt idx="5">
                  <c:v>0.59540000000000004</c:v>
                </c:pt>
                <c:pt idx="6">
                  <c:v>0.54159999999999997</c:v>
                </c:pt>
                <c:pt idx="7">
                  <c:v>0.52859999999999996</c:v>
                </c:pt>
                <c:pt idx="8">
                  <c:v>0.53</c:v>
                </c:pt>
                <c:pt idx="9">
                  <c:v>0.58779999999999988</c:v>
                </c:pt>
                <c:pt idx="10">
                  <c:v>0.50659999999999994</c:v>
                </c:pt>
                <c:pt idx="11">
                  <c:v>0.54780000000000006</c:v>
                </c:pt>
                <c:pt idx="12">
                  <c:v>0.53260000000000007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C9-4460-987D-6A9018489A3D}"/>
            </c:ext>
          </c:extLst>
        </c:ser>
        <c:ser>
          <c:idx val="8"/>
          <c:order val="5"/>
          <c:tx>
            <c:strRef>
              <c:f>'86.Pitch Stiffness'!$AE$17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'86.Pitch Stiffness'!$AF$19:$AR$19</c:f>
              <c:numCache>
                <c:formatCode>0.000</c:formatCode>
                <c:ptCount val="13"/>
                <c:pt idx="4">
                  <c:v>0.53260000000000007</c:v>
                </c:pt>
                <c:pt idx="5">
                  <c:v>0.60340000000000005</c:v>
                </c:pt>
                <c:pt idx="6">
                  <c:v>0.55079999999999996</c:v>
                </c:pt>
                <c:pt idx="7">
                  <c:v>0.57200000000000006</c:v>
                </c:pt>
                <c:pt idx="8">
                  <c:v>0.53980000000000006</c:v>
                </c:pt>
                <c:pt idx="9">
                  <c:v>0.5576000000000001</c:v>
                </c:pt>
                <c:pt idx="10">
                  <c:v>0.58279999999999998</c:v>
                </c:pt>
                <c:pt idx="11">
                  <c:v>0.54720000000000013</c:v>
                </c:pt>
                <c:pt idx="12">
                  <c:v>0.56020000000000003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C9-4460-987D-6A9018489A3D}"/>
            </c:ext>
          </c:extLst>
        </c:ser>
        <c:ser>
          <c:idx val="3"/>
          <c:order val="6"/>
          <c:tx>
            <c:strRef>
              <c:f>'86.Pitch Stiffness'!$A$25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'86.Pitch Stiffness'!$B$25:$N$25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C9-4460-987D-6A9018489A3D}"/>
            </c:ext>
          </c:extLst>
        </c:ser>
        <c:ser>
          <c:idx val="4"/>
          <c:order val="7"/>
          <c:tx>
            <c:strRef>
              <c:f>'86.Pitch Stiffness'!$A$26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'86.Pitch Stiffness'!$B$26:$N$26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C9-4460-987D-6A9018489A3D}"/>
            </c:ext>
          </c:extLst>
        </c:ser>
        <c:ser>
          <c:idx val="2"/>
          <c:order val="8"/>
          <c:tx>
            <c:strRef>
              <c:f>'86.Pitch Stiffness'!$A$24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'86.Pitch Stiffness'!$B$24:$N$24</c:f>
              <c:numCache>
                <c:formatCode>General</c:formatCode>
                <c:ptCount val="13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0C9-4460-987D-6A9018489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'86.Pitch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'86.Pitch Stiffness'!$B$8:$N$8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'86.Pitch Stiffness'!$B$10:$N$10</c:f>
              <c:numCache>
                <c:formatCode>0.000</c:formatCode>
                <c:ptCount val="13"/>
                <c:pt idx="0">
                  <c:v>3.3985871677569335E-2</c:v>
                </c:pt>
                <c:pt idx="1">
                  <c:v>3.1294606259743542E-2</c:v>
                </c:pt>
                <c:pt idx="2">
                  <c:v>3.0190404540446091E-2</c:v>
                </c:pt>
                <c:pt idx="3">
                  <c:v>2.7975669701333243E-2</c:v>
                </c:pt>
                <c:pt idx="4">
                  <c:v>4.0748122948296939E-2</c:v>
                </c:pt>
                <c:pt idx="5">
                  <c:v>1.8809276671070834E-2</c:v>
                </c:pt>
                <c:pt idx="6">
                  <c:v>3.1549608203237274E-2</c:v>
                </c:pt>
                <c:pt idx="7">
                  <c:v>1.5171610915712836E-2</c:v>
                </c:pt>
                <c:pt idx="8">
                  <c:v>2.6860663396409946E-2</c:v>
                </c:pt>
                <c:pt idx="9">
                  <c:v>2.7640750914385625E-2</c:v>
                </c:pt>
                <c:pt idx="10">
                  <c:v>4.1131766582803375E-2</c:v>
                </c:pt>
                <c:pt idx="11">
                  <c:v>2.3804994807346158E-2</c:v>
                </c:pt>
                <c:pt idx="12">
                  <c:v>4.2801998914900108E-2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E-4FA9-868A-863F161655B9}"/>
            </c:ext>
          </c:extLst>
        </c:ser>
        <c:ser>
          <c:idx val="1"/>
          <c:order val="1"/>
          <c:tx>
            <c:strRef>
              <c:f>'86.Pitch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'86.Pitch Stiffness'!$B$20:$N$20</c:f>
              <c:numCache>
                <c:formatCode>0.000</c:formatCode>
                <c:ptCount val="13"/>
                <c:pt idx="0">
                  <c:v>5.1696642609968951E-2</c:v>
                </c:pt>
                <c:pt idx="1">
                  <c:v>7.1085327666993589E-2</c:v>
                </c:pt>
                <c:pt idx="2">
                  <c:v>2.0778024828878073E-2</c:v>
                </c:pt>
                <c:pt idx="3">
                  <c:v>4.2067066634578813E-2</c:v>
                </c:pt>
                <c:pt idx="4">
                  <c:v>3.6377037934511483E-2</c:v>
                </c:pt>
                <c:pt idx="5">
                  <c:v>3.1642647532359583E-2</c:v>
                </c:pt>
                <c:pt idx="6">
                  <c:v>3.6115818984932095E-2</c:v>
                </c:pt>
                <c:pt idx="7">
                  <c:v>2.2381540012549002E-2</c:v>
                </c:pt>
                <c:pt idx="8">
                  <c:v>1.842220881918823E-2</c:v>
                </c:pt>
                <c:pt idx="9">
                  <c:v>4.0538987700848218E-2</c:v>
                </c:pt>
                <c:pt idx="10">
                  <c:v>2.1780725424099145E-2</c:v>
                </c:pt>
                <c:pt idx="11">
                  <c:v>1.308434178703689E-2</c:v>
                </c:pt>
                <c:pt idx="12">
                  <c:v>2.9879440295643944E-2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9E-4FA9-868A-863F161655B9}"/>
            </c:ext>
          </c:extLst>
        </c:ser>
        <c:ser>
          <c:idx val="5"/>
          <c:order val="2"/>
          <c:tx>
            <c:strRef>
              <c:f>'86.Pitch Stiffness'!$P$7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79E-4FA9-868A-863F161655B9}"/>
              </c:ext>
            </c:extLst>
          </c:dPt>
          <c:val>
            <c:numRef>
              <c:f>'86.Pitch Stiffness'!$Q$10:$AC$10</c:f>
              <c:numCache>
                <c:formatCode>0.000</c:formatCode>
                <c:ptCount val="13"/>
                <c:pt idx="3">
                  <c:v>2.5878562556680019E-2</c:v>
                </c:pt>
                <c:pt idx="7">
                  <c:v>1.555634918610406E-2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9E-4FA9-868A-863F161655B9}"/>
            </c:ext>
          </c:extLst>
        </c:ser>
        <c:ser>
          <c:idx val="6"/>
          <c:order val="3"/>
          <c:tx>
            <c:strRef>
              <c:f>'86.Pitch Stiffness'!$P$17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'86.Pitch Stiffness'!$Q$20:$AC$20</c:f>
              <c:numCache>
                <c:formatCode>0.000</c:formatCode>
                <c:ptCount val="13"/>
                <c:pt idx="7">
                  <c:v>1.9679939024295798E-2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9E-4FA9-868A-863F161655B9}"/>
            </c:ext>
          </c:extLst>
        </c:ser>
        <c:ser>
          <c:idx val="7"/>
          <c:order val="4"/>
          <c:tx>
            <c:strRef>
              <c:f>'86.Pitch Stiffness'!$AE$7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'86.Pitch Stiffness'!$AF$10:$AR$10</c:f>
              <c:numCache>
                <c:formatCode>0.000</c:formatCode>
                <c:ptCount val="13"/>
                <c:pt idx="4">
                  <c:v>4.7904070808230885E-2</c:v>
                </c:pt>
                <c:pt idx="5">
                  <c:v>2.2063544592834598E-2</c:v>
                </c:pt>
                <c:pt idx="6">
                  <c:v>3.2943891694819524E-2</c:v>
                </c:pt>
                <c:pt idx="7">
                  <c:v>4.4009089970141406E-2</c:v>
                </c:pt>
                <c:pt idx="8">
                  <c:v>3.7496666518505341E-2</c:v>
                </c:pt>
                <c:pt idx="9">
                  <c:v>8.3486525858967268E-3</c:v>
                </c:pt>
                <c:pt idx="10">
                  <c:v>1.1013627921806702E-2</c:v>
                </c:pt>
                <c:pt idx="11">
                  <c:v>1.6916789818927736E-2</c:v>
                </c:pt>
                <c:pt idx="12">
                  <c:v>4.1599145290364917E-2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9E-4FA9-868A-863F161655B9}"/>
            </c:ext>
          </c:extLst>
        </c:ser>
        <c:ser>
          <c:idx val="8"/>
          <c:order val="5"/>
          <c:tx>
            <c:strRef>
              <c:f>'86.Pitch Stiffness'!$AE$17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'86.Pitch Stiffness'!$AF$20:$AR$20</c:f>
              <c:numCache>
                <c:formatCode>0.000</c:formatCode>
                <c:ptCount val="13"/>
                <c:pt idx="4">
                  <c:v>1.8796276226955139E-2</c:v>
                </c:pt>
                <c:pt idx="5">
                  <c:v>3.7186018878067606E-2</c:v>
                </c:pt>
                <c:pt idx="6">
                  <c:v>1.8512158166999318E-2</c:v>
                </c:pt>
                <c:pt idx="7">
                  <c:v>2.1154195801306157E-2</c:v>
                </c:pt>
                <c:pt idx="8">
                  <c:v>1.0134100848126597E-2</c:v>
                </c:pt>
                <c:pt idx="9">
                  <c:v>3.5025704846583718E-2</c:v>
                </c:pt>
                <c:pt idx="10">
                  <c:v>6.0288473193472081E-2</c:v>
                </c:pt>
                <c:pt idx="11">
                  <c:v>1.2318008497047431E-2</c:v>
                </c:pt>
                <c:pt idx="12">
                  <c:v>2.8595454184188056E-2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9E-4FA9-868A-863F16165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1500000000000000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3.0000000000000006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'86.Pitch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'86.Pitch Stiffness'!$B$8:$N$8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'86.Pitch Stiffness'!$B$13:$N$13</c:f>
              <c:numCache>
                <c:formatCode>0.00</c:formatCode>
                <c:ptCount val="13"/>
                <c:pt idx="0">
                  <c:v>5.3036744712646273</c:v>
                </c:pt>
                <c:pt idx="1">
                  <c:v>5.9428061255723197</c:v>
                </c:pt>
                <c:pt idx="2">
                  <c:v>6.312712142628258</c:v>
                </c:pt>
                <c:pt idx="3">
                  <c:v>6.9353915131824584</c:v>
                </c:pt>
                <c:pt idx="4">
                  <c:v>4.4381049078974275</c:v>
                </c:pt>
                <c:pt idx="5">
                  <c:v>10.361908297077758</c:v>
                </c:pt>
                <c:pt idx="6">
                  <c:v>5.5827423338734352</c:v>
                </c:pt>
                <c:pt idx="7">
                  <c:v>11.991695169621693</c:v>
                </c:pt>
                <c:pt idx="8">
                  <c:v>6.8369288477435521</c:v>
                </c:pt>
                <c:pt idx="9">
                  <c:v>6.6363368311338276</c:v>
                </c:pt>
                <c:pt idx="10">
                  <c:v>4.4604616312145353</c:v>
                </c:pt>
                <c:pt idx="11">
                  <c:v>7.4172108876990235</c:v>
                </c:pt>
                <c:pt idx="12">
                  <c:v>4.5223744585275147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3-4775-9D24-128532870BF9}"/>
            </c:ext>
          </c:extLst>
        </c:ser>
        <c:ser>
          <c:idx val="1"/>
          <c:order val="1"/>
          <c:tx>
            <c:strRef>
              <c:f>'86.Pitch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'86.Pitch Stiffness'!$B$23:$N$23</c:f>
              <c:numCache>
                <c:formatCode>0.00</c:formatCode>
                <c:ptCount val="13"/>
                <c:pt idx="0">
                  <c:v>3.4276887444491324</c:v>
                </c:pt>
                <c:pt idx="1">
                  <c:v>2.4330696816336466</c:v>
                </c:pt>
                <c:pt idx="2">
                  <c:v>8.7207519238383764</c:v>
                </c:pt>
                <c:pt idx="3">
                  <c:v>4.2968423999161338</c:v>
                </c:pt>
                <c:pt idx="4">
                  <c:v>5.1296095172985359</c:v>
                </c:pt>
                <c:pt idx="5">
                  <c:v>6.1162180925415637</c:v>
                </c:pt>
                <c:pt idx="6">
                  <c:v>4.651085936826183</c:v>
                </c:pt>
                <c:pt idx="7">
                  <c:v>8.3461638428483464</c:v>
                </c:pt>
                <c:pt idx="8">
                  <c:v>9.8902363874099546</c:v>
                </c:pt>
                <c:pt idx="9">
                  <c:v>4.8392372109891904</c:v>
                </c:pt>
                <c:pt idx="10">
                  <c:v>8.7416739476148528</c:v>
                </c:pt>
                <c:pt idx="11">
                  <c:v>14.093181223887889</c:v>
                </c:pt>
                <c:pt idx="12">
                  <c:v>6.4027675625169564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33-4775-9D24-128532870BF9}"/>
            </c:ext>
          </c:extLst>
        </c:ser>
        <c:ser>
          <c:idx val="5"/>
          <c:order val="2"/>
          <c:tx>
            <c:strRef>
              <c:f>'86.Pitch Stiffness'!$P$7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533-4775-9D24-128532870BF9}"/>
              </c:ext>
            </c:extLst>
          </c:dPt>
          <c:val>
            <c:numRef>
              <c:f>'86.Pitch Stiffness'!$Q$13:$AC$13</c:f>
              <c:numCache>
                <c:formatCode>0.00</c:formatCode>
                <c:ptCount val="13"/>
                <c:pt idx="3">
                  <c:v>6.494435937025556</c:v>
                </c:pt>
                <c:pt idx="7">
                  <c:v>11.399418411855848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33-4775-9D24-128532870BF9}"/>
            </c:ext>
          </c:extLst>
        </c:ser>
        <c:ser>
          <c:idx val="6"/>
          <c:order val="3"/>
          <c:tx>
            <c:strRef>
              <c:f>'86.Pitch Stiffness'!$P$17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'86.Pitch Stiffness'!$Q$23:$AC$23</c:f>
              <c:numCache>
                <c:formatCode>0.00</c:formatCode>
                <c:ptCount val="13"/>
                <c:pt idx="7">
                  <c:v>8.9363420511390341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33-4775-9D24-128532870BF9}"/>
            </c:ext>
          </c:extLst>
        </c:ser>
        <c:ser>
          <c:idx val="7"/>
          <c:order val="4"/>
          <c:tx>
            <c:strRef>
              <c:f>'86.Pitch Stiffness'!$AE$7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'86.Pitch Stiffness'!$AF$13:$AR$13</c:f>
              <c:numCache>
                <c:formatCode>0.00</c:formatCode>
                <c:ptCount val="13"/>
                <c:pt idx="4">
                  <c:v>3.8660597497317264</c:v>
                </c:pt>
                <c:pt idx="5">
                  <c:v>8.9952303824799351</c:v>
                </c:pt>
                <c:pt idx="6">
                  <c:v>5.4800244915121077</c:v>
                </c:pt>
                <c:pt idx="7">
                  <c:v>4.0037183254537956</c:v>
                </c:pt>
                <c:pt idx="8">
                  <c:v>4.7115299323868749</c:v>
                </c:pt>
                <c:pt idx="9">
                  <c:v>23.468856958345707</c:v>
                </c:pt>
                <c:pt idx="10">
                  <c:v>15.332519662509657</c:v>
                </c:pt>
                <c:pt idx="11">
                  <c:v>10.794010090241462</c:v>
                </c:pt>
                <c:pt idx="12">
                  <c:v>4.2677158892121074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33-4775-9D24-128532870BF9}"/>
            </c:ext>
          </c:extLst>
        </c:ser>
        <c:ser>
          <c:idx val="8"/>
          <c:order val="5"/>
          <c:tx>
            <c:strRef>
              <c:f>'86.Pitch Stiffness'!$AE$17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'86.Pitch Stiffness'!$AF$23:$AR$23</c:f>
              <c:numCache>
                <c:formatCode>0.00</c:formatCode>
                <c:ptCount val="13"/>
                <c:pt idx="4">
                  <c:v>9.4451332375472585</c:v>
                </c:pt>
                <c:pt idx="5">
                  <c:v>5.4088428770190893</c:v>
                </c:pt>
                <c:pt idx="6">
                  <c:v>9.917806359676332</c:v>
                </c:pt>
                <c:pt idx="7">
                  <c:v>9.0131843563107257</c:v>
                </c:pt>
                <c:pt idx="8">
                  <c:v>17.755234137678439</c:v>
                </c:pt>
                <c:pt idx="9">
                  <c:v>5.3065789105681764</c:v>
                </c:pt>
                <c:pt idx="10">
                  <c:v>3.2222853951408656</c:v>
                </c:pt>
                <c:pt idx="11">
                  <c:v>14.807588421758311</c:v>
                </c:pt>
                <c:pt idx="12">
                  <c:v>6.5301754653223201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33-4775-9D24-128532870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'87.Roll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'87.Roll Stiffness'!$B$8:$N$8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'87.Roll Stiffness'!$B$9:$N$9</c:f>
              <c:numCache>
                <c:formatCode>0.000</c:formatCode>
                <c:ptCount val="13"/>
                <c:pt idx="0">
                  <c:v>0.72749999999999981</c:v>
                </c:pt>
                <c:pt idx="1">
                  <c:v>0.72533333333333339</c:v>
                </c:pt>
                <c:pt idx="2">
                  <c:v>0.72275</c:v>
                </c:pt>
                <c:pt idx="3">
                  <c:v>0.73406666666666676</c:v>
                </c:pt>
                <c:pt idx="4">
                  <c:v>0.72399999999999998</c:v>
                </c:pt>
                <c:pt idx="5">
                  <c:v>0.73040000000000005</c:v>
                </c:pt>
                <c:pt idx="6">
                  <c:v>0.69820000000000015</c:v>
                </c:pt>
                <c:pt idx="7">
                  <c:v>0.69159999999999999</c:v>
                </c:pt>
                <c:pt idx="8">
                  <c:v>0.71719999999999995</c:v>
                </c:pt>
                <c:pt idx="9">
                  <c:v>0.71630000000000005</c:v>
                </c:pt>
                <c:pt idx="10">
                  <c:v>0.70569999999999999</c:v>
                </c:pt>
                <c:pt idx="11">
                  <c:v>0.70269999999999999</c:v>
                </c:pt>
                <c:pt idx="12">
                  <c:v>0.68859999999999999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54-4DA7-8439-8E1507340396}"/>
            </c:ext>
          </c:extLst>
        </c:ser>
        <c:ser>
          <c:idx val="1"/>
          <c:order val="1"/>
          <c:tx>
            <c:strRef>
              <c:f>'87.Roll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'87.Roll Stiffness'!$B$19:$N$19</c:f>
              <c:numCache>
                <c:formatCode>0.000</c:formatCode>
                <c:ptCount val="13"/>
                <c:pt idx="0">
                  <c:v>0.7174666666666667</c:v>
                </c:pt>
                <c:pt idx="1">
                  <c:v>0.73499999999999999</c:v>
                </c:pt>
                <c:pt idx="2">
                  <c:v>0.70540000000000003</c:v>
                </c:pt>
                <c:pt idx="3">
                  <c:v>0.70426666666666671</c:v>
                </c:pt>
                <c:pt idx="4">
                  <c:v>0.73509999999999986</c:v>
                </c:pt>
                <c:pt idx="5">
                  <c:v>0.74093333333333333</c:v>
                </c:pt>
                <c:pt idx="6">
                  <c:v>0.67666666666666653</c:v>
                </c:pt>
                <c:pt idx="7">
                  <c:v>0.72129999999999994</c:v>
                </c:pt>
                <c:pt idx="8">
                  <c:v>0.67759999999999998</c:v>
                </c:pt>
                <c:pt idx="9">
                  <c:v>0.70746666666666658</c:v>
                </c:pt>
                <c:pt idx="10">
                  <c:v>0.68279999999999996</c:v>
                </c:pt>
                <c:pt idx="11">
                  <c:v>0.72160000000000002</c:v>
                </c:pt>
                <c:pt idx="12">
                  <c:v>0.67339999999999989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54-4DA7-8439-8E1507340396}"/>
            </c:ext>
          </c:extLst>
        </c:ser>
        <c:ser>
          <c:idx val="5"/>
          <c:order val="2"/>
          <c:tx>
            <c:strRef>
              <c:f>'87.Roll Stiffness'!$P$7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454-4DA7-8439-8E1507340396}"/>
              </c:ext>
            </c:extLst>
          </c:dPt>
          <c:val>
            <c:numRef>
              <c:f>'87.Roll Stiffness'!$Q$9:$AC$9</c:f>
              <c:numCache>
                <c:formatCode>0.000</c:formatCode>
                <c:ptCount val="13"/>
                <c:pt idx="3">
                  <c:v>0.67999999999999994</c:v>
                </c:pt>
                <c:pt idx="7">
                  <c:v>0.69779999999999998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54-4DA7-8439-8E1507340396}"/>
            </c:ext>
          </c:extLst>
        </c:ser>
        <c:ser>
          <c:idx val="6"/>
          <c:order val="3"/>
          <c:tx>
            <c:strRef>
              <c:f>'87.Roll Stiffness'!$P$17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'87.Roll Stiffness'!$Q$19:$AC$19</c:f>
              <c:numCache>
                <c:formatCode>0.000</c:formatCode>
                <c:ptCount val="13"/>
                <c:pt idx="7">
                  <c:v>0.66499999999999992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54-4DA7-8439-8E1507340396}"/>
            </c:ext>
          </c:extLst>
        </c:ser>
        <c:ser>
          <c:idx val="7"/>
          <c:order val="4"/>
          <c:tx>
            <c:strRef>
              <c:f>'87.Roll Stiffness'!$AE$7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'87.Roll Stiffness'!$AF$9:$AR$9</c:f>
              <c:numCache>
                <c:formatCode>0.000</c:formatCode>
                <c:ptCount val="13"/>
                <c:pt idx="4">
                  <c:v>0.77759999999999996</c:v>
                </c:pt>
                <c:pt idx="5">
                  <c:v>0.80700000000000005</c:v>
                </c:pt>
                <c:pt idx="6">
                  <c:v>0.71479999999999999</c:v>
                </c:pt>
                <c:pt idx="7">
                  <c:v>0.7268</c:v>
                </c:pt>
                <c:pt idx="8">
                  <c:v>0.79280000000000006</c:v>
                </c:pt>
                <c:pt idx="9">
                  <c:v>0.72519999999999984</c:v>
                </c:pt>
                <c:pt idx="10">
                  <c:v>0.72760000000000002</c:v>
                </c:pt>
                <c:pt idx="11">
                  <c:v>0.7095999999999999</c:v>
                </c:pt>
                <c:pt idx="12">
                  <c:v>0.64640000000000009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54-4DA7-8439-8E1507340396}"/>
            </c:ext>
          </c:extLst>
        </c:ser>
        <c:ser>
          <c:idx val="8"/>
          <c:order val="5"/>
          <c:tx>
            <c:strRef>
              <c:f>'87.Roll Stiffness'!$AE$17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'87.Roll Stiffness'!$AF$19:$AR$19</c:f>
              <c:numCache>
                <c:formatCode>0.000</c:formatCode>
                <c:ptCount val="13"/>
                <c:pt idx="4">
                  <c:v>0.69900000000000007</c:v>
                </c:pt>
                <c:pt idx="5">
                  <c:v>0.70140000000000002</c:v>
                </c:pt>
                <c:pt idx="6">
                  <c:v>0.68859999999999988</c:v>
                </c:pt>
                <c:pt idx="7">
                  <c:v>0.72660000000000002</c:v>
                </c:pt>
                <c:pt idx="8">
                  <c:v>0.66100000000000003</c:v>
                </c:pt>
                <c:pt idx="9">
                  <c:v>0.69299999999999995</c:v>
                </c:pt>
                <c:pt idx="10">
                  <c:v>0.74660000000000015</c:v>
                </c:pt>
                <c:pt idx="11">
                  <c:v>0.71519999999999995</c:v>
                </c:pt>
                <c:pt idx="12">
                  <c:v>0.68679999999999997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54-4DA7-8439-8E1507340396}"/>
            </c:ext>
          </c:extLst>
        </c:ser>
        <c:ser>
          <c:idx val="3"/>
          <c:order val="6"/>
          <c:tx>
            <c:strRef>
              <c:f>'87.Roll Stiffness'!$A$25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'87.Roll Stiffness'!$B$25:$N$25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454-4DA7-8439-8E1507340396}"/>
            </c:ext>
          </c:extLst>
        </c:ser>
        <c:ser>
          <c:idx val="4"/>
          <c:order val="7"/>
          <c:tx>
            <c:strRef>
              <c:f>'87.Roll Stiffness'!$A$26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'87.Roll Stiffness'!$B$26:$N$26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454-4DA7-8439-8E1507340396}"/>
            </c:ext>
          </c:extLst>
        </c:ser>
        <c:ser>
          <c:idx val="2"/>
          <c:order val="8"/>
          <c:tx>
            <c:strRef>
              <c:f>'87.Roll Stiffness'!$A$24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'87.Roll Stiffness'!$B$24:$N$24</c:f>
              <c:numCache>
                <c:formatCode>General</c:formatCode>
                <c:ptCount val="13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454-4DA7-8439-8E1507340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'87.Roll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'87.Roll Stiffness'!$B$8:$N$8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'87.Roll Stiffness'!$B$10:$N$10</c:f>
              <c:numCache>
                <c:formatCode>0.000</c:formatCode>
                <c:ptCount val="13"/>
                <c:pt idx="0">
                  <c:v>3.1855760447432609E-2</c:v>
                </c:pt>
                <c:pt idx="1">
                  <c:v>2.3264524393120448E-2</c:v>
                </c:pt>
                <c:pt idx="2">
                  <c:v>4.307994404531381E-2</c:v>
                </c:pt>
                <c:pt idx="3">
                  <c:v>2.6927061976135976E-2</c:v>
                </c:pt>
                <c:pt idx="4">
                  <c:v>6.2784210936007959E-2</c:v>
                </c:pt>
                <c:pt idx="5">
                  <c:v>1.970448341537193E-2</c:v>
                </c:pt>
                <c:pt idx="6">
                  <c:v>2.5310516040219746E-2</c:v>
                </c:pt>
                <c:pt idx="7">
                  <c:v>6.3805259274695211E-3</c:v>
                </c:pt>
                <c:pt idx="8">
                  <c:v>2.5537647279485792E-2</c:v>
                </c:pt>
                <c:pt idx="9">
                  <c:v>2.4344974384414082E-2</c:v>
                </c:pt>
                <c:pt idx="10">
                  <c:v>4.5227941216317451E-2</c:v>
                </c:pt>
                <c:pt idx="11">
                  <c:v>1.6479279919543389E-2</c:v>
                </c:pt>
                <c:pt idx="12">
                  <c:v>3.0583946406207561E-2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9-45CA-A607-AD4CE92C52F8}"/>
            </c:ext>
          </c:extLst>
        </c:ser>
        <c:ser>
          <c:idx val="1"/>
          <c:order val="1"/>
          <c:tx>
            <c:strRef>
              <c:f>'87.Roll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'87.Roll Stiffness'!$B$20:$N$20</c:f>
              <c:numCache>
                <c:formatCode>0.000</c:formatCode>
                <c:ptCount val="13"/>
                <c:pt idx="0">
                  <c:v>2.9400842229594781E-2</c:v>
                </c:pt>
                <c:pt idx="1">
                  <c:v>3.0645437786771097E-2</c:v>
                </c:pt>
                <c:pt idx="2">
                  <c:v>2.3132114837215046E-2</c:v>
                </c:pt>
                <c:pt idx="3">
                  <c:v>5.5372074791059316E-2</c:v>
                </c:pt>
                <c:pt idx="4">
                  <c:v>4.7165076533855481E-2</c:v>
                </c:pt>
                <c:pt idx="5">
                  <c:v>2.5549578321000792E-2</c:v>
                </c:pt>
                <c:pt idx="6">
                  <c:v>2.9134335822350966E-2</c:v>
                </c:pt>
                <c:pt idx="7">
                  <c:v>1.9453934192228475E-2</c:v>
                </c:pt>
                <c:pt idx="8">
                  <c:v>2.7006994978667591E-2</c:v>
                </c:pt>
                <c:pt idx="9">
                  <c:v>2.4616680368826187E-2</c:v>
                </c:pt>
                <c:pt idx="10">
                  <c:v>3.8829542018073454E-2</c:v>
                </c:pt>
                <c:pt idx="11">
                  <c:v>2.8640879874752476E-2</c:v>
                </c:pt>
                <c:pt idx="12">
                  <c:v>2.4245176250721926E-2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9-45CA-A607-AD4CE92C52F8}"/>
            </c:ext>
          </c:extLst>
        </c:ser>
        <c:ser>
          <c:idx val="5"/>
          <c:order val="2"/>
          <c:tx>
            <c:strRef>
              <c:f>'87.Roll Stiffness'!$P$7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019-45CA-A607-AD4CE92C52F8}"/>
              </c:ext>
            </c:extLst>
          </c:dPt>
          <c:val>
            <c:numRef>
              <c:f>'87.Roll Stiffness'!$Q$10:$AC$10</c:f>
              <c:numCache>
                <c:formatCode>0.000</c:formatCode>
                <c:ptCount val="13"/>
                <c:pt idx="3">
                  <c:v>4.7958315233127193E-2</c:v>
                </c:pt>
                <c:pt idx="7">
                  <c:v>1.994241710525578E-2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19-45CA-A607-AD4CE92C52F8}"/>
            </c:ext>
          </c:extLst>
        </c:ser>
        <c:ser>
          <c:idx val="6"/>
          <c:order val="3"/>
          <c:tx>
            <c:strRef>
              <c:f>'87.Roll Stiffness'!$P$17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'87.Roll Stiffness'!$Q$20:$AC$20</c:f>
              <c:numCache>
                <c:formatCode>0.000</c:formatCode>
                <c:ptCount val="13"/>
                <c:pt idx="7">
                  <c:v>4.0336088060197388E-2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19-45CA-A607-AD4CE92C52F8}"/>
            </c:ext>
          </c:extLst>
        </c:ser>
        <c:ser>
          <c:idx val="7"/>
          <c:order val="4"/>
          <c:tx>
            <c:strRef>
              <c:f>'87.Roll Stiffness'!$AE$7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'87.Roll Stiffness'!$AF$10:$AR$10</c:f>
              <c:numCache>
                <c:formatCode>0.000</c:formatCode>
                <c:ptCount val="13"/>
                <c:pt idx="4">
                  <c:v>3.066431150376606E-2</c:v>
                </c:pt>
                <c:pt idx="5">
                  <c:v>5.1473294046524752E-2</c:v>
                </c:pt>
                <c:pt idx="6">
                  <c:v>2.9575327555244387E-2</c:v>
                </c:pt>
                <c:pt idx="7">
                  <c:v>9.4710083940412696E-3</c:v>
                </c:pt>
                <c:pt idx="8">
                  <c:v>2.3868389137099291E-2</c:v>
                </c:pt>
                <c:pt idx="9">
                  <c:v>1.0034938963441689E-2</c:v>
                </c:pt>
                <c:pt idx="10">
                  <c:v>1.3594116374373154E-2</c:v>
                </c:pt>
                <c:pt idx="11">
                  <c:v>1.7417743188420758E-2</c:v>
                </c:pt>
                <c:pt idx="12">
                  <c:v>1.2920268315067363E-2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19-45CA-A607-AD4CE92C52F8}"/>
            </c:ext>
          </c:extLst>
        </c:ser>
        <c:ser>
          <c:idx val="8"/>
          <c:order val="5"/>
          <c:tx>
            <c:strRef>
              <c:f>'87.Roll Stiffness'!$AE$17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'87.Roll Stiffness'!$AF$20:$AR$20</c:f>
              <c:numCache>
                <c:formatCode>0.000</c:formatCode>
                <c:ptCount val="13"/>
                <c:pt idx="4">
                  <c:v>2.9008619408720567E-2</c:v>
                </c:pt>
                <c:pt idx="5">
                  <c:v>3.1611706692299908E-2</c:v>
                </c:pt>
                <c:pt idx="6">
                  <c:v>3.8623826843025261E-2</c:v>
                </c:pt>
                <c:pt idx="7">
                  <c:v>2.544209110902642E-2</c:v>
                </c:pt>
                <c:pt idx="8">
                  <c:v>2.2472205054244205E-2</c:v>
                </c:pt>
                <c:pt idx="9">
                  <c:v>1.2449899597988701E-2</c:v>
                </c:pt>
                <c:pt idx="10">
                  <c:v>2.9048235746771293E-2</c:v>
                </c:pt>
                <c:pt idx="11">
                  <c:v>1.2717442090818955E-2</c:v>
                </c:pt>
                <c:pt idx="12">
                  <c:v>1.9639246421387924E-2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19-45CA-A607-AD4CE92C5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5.000000000000001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'87.Roll Stiffness'!$A$7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'87.Roll Stiffness'!$B$8:$N$8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'87.Roll Stiffness'!$B$13:$N$13</c:f>
              <c:numCache>
                <c:formatCode>0.00</c:formatCode>
                <c:ptCount val="13"/>
                <c:pt idx="0">
                  <c:v>7.6124379576549721</c:v>
                </c:pt>
                <c:pt idx="1">
                  <c:v>10.392551925509119</c:v>
                </c:pt>
                <c:pt idx="2">
                  <c:v>5.5923161463083035</c:v>
                </c:pt>
                <c:pt idx="3">
                  <c:v>9.0870994060081145</c:v>
                </c:pt>
                <c:pt idx="4">
                  <c:v>3.8438538883495625</c:v>
                </c:pt>
                <c:pt idx="5">
                  <c:v>12.355902031754491</c:v>
                </c:pt>
                <c:pt idx="6">
                  <c:v>9.1951239936597027</c:v>
                </c:pt>
                <c:pt idx="7">
                  <c:v>36.13077291024527</c:v>
                </c:pt>
                <c:pt idx="8">
                  <c:v>9.3613426503351853</c:v>
                </c:pt>
                <c:pt idx="9">
                  <c:v>9.8076367999601466</c:v>
                </c:pt>
                <c:pt idx="10">
                  <c:v>5.2010621533324457</c:v>
                </c:pt>
                <c:pt idx="11">
                  <c:v>14.213808763303264</c:v>
                </c:pt>
                <c:pt idx="12">
                  <c:v>7.5050266661056346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DE-43B7-A748-057DACAB3C41}"/>
            </c:ext>
          </c:extLst>
        </c:ser>
        <c:ser>
          <c:idx val="1"/>
          <c:order val="1"/>
          <c:tx>
            <c:strRef>
              <c:f>'87.Roll Stiffness'!$A$17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'87.Roll Stiffness'!$B$23:$N$23</c:f>
              <c:numCache>
                <c:formatCode>0.00</c:formatCode>
                <c:ptCount val="13"/>
                <c:pt idx="0">
                  <c:v>8.134309680245229</c:v>
                </c:pt>
                <c:pt idx="1">
                  <c:v>7.9946647101174921</c:v>
                </c:pt>
                <c:pt idx="2">
                  <c:v>10.164800537607993</c:v>
                </c:pt>
                <c:pt idx="3">
                  <c:v>4.239601937283024</c:v>
                </c:pt>
                <c:pt idx="4">
                  <c:v>5.1952281505882079</c:v>
                </c:pt>
                <c:pt idx="5">
                  <c:v>9.6666087664848597</c:v>
                </c:pt>
                <c:pt idx="6">
                  <c:v>7.7419151385807883</c:v>
                </c:pt>
                <c:pt idx="7">
                  <c:v>12.35911106501956</c:v>
                </c:pt>
                <c:pt idx="8">
                  <c:v>8.3632654001333826</c:v>
                </c:pt>
                <c:pt idx="9">
                  <c:v>9.5797734986582608</c:v>
                </c:pt>
                <c:pt idx="10">
                  <c:v>5.8615164684162933</c:v>
                </c:pt>
                <c:pt idx="11">
                  <c:v>8.398252231956338</c:v>
                </c:pt>
                <c:pt idx="12">
                  <c:v>9.258199006079936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DE-43B7-A748-057DACAB3C41}"/>
            </c:ext>
          </c:extLst>
        </c:ser>
        <c:ser>
          <c:idx val="5"/>
          <c:order val="2"/>
          <c:tx>
            <c:strRef>
              <c:f>'87.Roll Stiffness'!$P$7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9DE-43B7-A748-057DACAB3C41}"/>
              </c:ext>
            </c:extLst>
          </c:dPt>
          <c:val>
            <c:numRef>
              <c:f>'87.Roll Stiffness'!$Q$13:$AC$13</c:f>
              <c:numCache>
                <c:formatCode>0.00</c:formatCode>
                <c:ptCount val="13"/>
                <c:pt idx="3">
                  <c:v>4.7263267186270284</c:v>
                </c:pt>
                <c:pt idx="7">
                  <c:v>11.66358113825123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DE-43B7-A748-057DACAB3C41}"/>
            </c:ext>
          </c:extLst>
        </c:ser>
        <c:ser>
          <c:idx val="6"/>
          <c:order val="3"/>
          <c:tx>
            <c:strRef>
              <c:f>'87.Roll Stiffness'!$P$17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'87.Roll Stiffness'!$Q$23:$AC$23</c:f>
              <c:numCache>
                <c:formatCode>0.00</c:formatCode>
                <c:ptCount val="13"/>
                <c:pt idx="7">
                  <c:v>5.4954924318851237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DE-43B7-A748-057DACAB3C41}"/>
            </c:ext>
          </c:extLst>
        </c:ser>
        <c:ser>
          <c:idx val="7"/>
          <c:order val="4"/>
          <c:tx>
            <c:strRef>
              <c:f>'87.Roll Stiffness'!$AE$7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'87.Roll Stiffness'!$AF$13:$AR$13</c:f>
              <c:numCache>
                <c:formatCode>0.00</c:formatCode>
                <c:ptCount val="13"/>
                <c:pt idx="4">
                  <c:v>8.4528230796300825</c:v>
                </c:pt>
                <c:pt idx="5">
                  <c:v>5.2260109826439543</c:v>
                </c:pt>
                <c:pt idx="6">
                  <c:v>8.0562646760751253</c:v>
                </c:pt>
                <c:pt idx="7">
                  <c:v>25.57981754288064</c:v>
                </c:pt>
                <c:pt idx="8">
                  <c:v>11.071826638518717</c:v>
                </c:pt>
                <c:pt idx="9">
                  <c:v>24.089168276358489</c:v>
                </c:pt>
                <c:pt idx="10">
                  <c:v>17.841051720768203</c:v>
                </c:pt>
                <c:pt idx="11">
                  <c:v>13.580021864748796</c:v>
                </c:pt>
                <c:pt idx="12">
                  <c:v>16.676640253313757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DE-43B7-A748-057DACAB3C41}"/>
            </c:ext>
          </c:extLst>
        </c:ser>
        <c:ser>
          <c:idx val="8"/>
          <c:order val="5"/>
          <c:tx>
            <c:strRef>
              <c:f>'87.Roll Stiffness'!$AE$17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'87.Roll Stiffness'!$AF$23:$AR$23</c:f>
              <c:numCache>
                <c:formatCode>0.00</c:formatCode>
                <c:ptCount val="13"/>
                <c:pt idx="4">
                  <c:v>8.0320954512559659</c:v>
                </c:pt>
                <c:pt idx="5">
                  <c:v>7.3959942206141571</c:v>
                </c:pt>
                <c:pt idx="6">
                  <c:v>5.9427910721068979</c:v>
                </c:pt>
                <c:pt idx="7">
                  <c:v>9.5196577577725741</c:v>
                </c:pt>
                <c:pt idx="8">
                  <c:v>9.8047046474293449</c:v>
                </c:pt>
                <c:pt idx="9">
                  <c:v>18.55436649764777</c:v>
                </c:pt>
                <c:pt idx="10">
                  <c:v>8.5673590932051074</c:v>
                </c:pt>
                <c:pt idx="11">
                  <c:v>18.745908044834504</c:v>
                </c:pt>
                <c:pt idx="12">
                  <c:v>11.656930638846498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DE-43B7-A748-057DACAB3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'2.BP_T1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'2.BP_T1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'2.BP_T1 Freq'!$B$9:$N$9</c:f>
              <c:numCache>
                <c:formatCode>0.000</c:formatCode>
                <c:ptCount val="13"/>
                <c:pt idx="0">
                  <c:v>7280.6904109589041</c:v>
                </c:pt>
                <c:pt idx="1">
                  <c:v>7264.3428571428567</c:v>
                </c:pt>
                <c:pt idx="2">
                  <c:v>7250.7428571428572</c:v>
                </c:pt>
                <c:pt idx="3">
                  <c:v>7266.8363636363638</c:v>
                </c:pt>
                <c:pt idx="4">
                  <c:v>7276.2742857142857</c:v>
                </c:pt>
                <c:pt idx="5">
                  <c:v>7277.3948717948715</c:v>
                </c:pt>
                <c:pt idx="6">
                  <c:v>7248.16</c:v>
                </c:pt>
                <c:pt idx="7">
                  <c:v>7204</c:v>
                </c:pt>
                <c:pt idx="8">
                  <c:v>7241.3052631578948</c:v>
                </c:pt>
                <c:pt idx="9">
                  <c:v>7280.5575757575762</c:v>
                </c:pt>
                <c:pt idx="10">
                  <c:v>7219.68</c:v>
                </c:pt>
                <c:pt idx="11">
                  <c:v>7247.6571428571433</c:v>
                </c:pt>
                <c:pt idx="12">
                  <c:v>7254.2620689655168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6-4D94-8792-BB73564582C8}"/>
            </c:ext>
          </c:extLst>
        </c:ser>
        <c:ser>
          <c:idx val="1"/>
          <c:order val="1"/>
          <c:tx>
            <c:strRef>
              <c:f>'2.BP_T1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'2.BP_T1 Freq'!$B$19:$N$19</c:f>
              <c:numCache>
                <c:formatCode>0.000</c:formatCode>
                <c:ptCount val="13"/>
                <c:pt idx="0">
                  <c:v>7293.6</c:v>
                </c:pt>
                <c:pt idx="1">
                  <c:v>7234.0952380952385</c:v>
                </c:pt>
                <c:pt idx="2">
                  <c:v>7288.6315789473683</c:v>
                </c:pt>
                <c:pt idx="3">
                  <c:v>7306</c:v>
                </c:pt>
                <c:pt idx="4">
                  <c:v>7292.768</c:v>
                </c:pt>
                <c:pt idx="5">
                  <c:v>7280.5617021276594</c:v>
                </c:pt>
                <c:pt idx="6">
                  <c:v>7279.7189189189194</c:v>
                </c:pt>
                <c:pt idx="7">
                  <c:v>7301.6</c:v>
                </c:pt>
                <c:pt idx="8">
                  <c:v>7313.5703703703703</c:v>
                </c:pt>
                <c:pt idx="9">
                  <c:v>7290.6424242424246</c:v>
                </c:pt>
                <c:pt idx="10">
                  <c:v>7198.2857142857147</c:v>
                </c:pt>
                <c:pt idx="11">
                  <c:v>7297.4857142857145</c:v>
                </c:pt>
                <c:pt idx="12">
                  <c:v>7257.8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76-4D94-8792-BB73564582C8}"/>
            </c:ext>
          </c:extLst>
        </c:ser>
        <c:ser>
          <c:idx val="5"/>
          <c:order val="2"/>
          <c:tx>
            <c:strRef>
              <c:f>'2.BP_T1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E76-4D94-8792-BB73564582C8}"/>
              </c:ext>
            </c:extLst>
          </c:dPt>
          <c:val>
            <c:numRef>
              <c:f>'2.BP_T1 Freq'!$Q$9:$AC$9</c:f>
              <c:numCache>
                <c:formatCode>0.000</c:formatCode>
                <c:ptCount val="13"/>
                <c:pt idx="3">
                  <c:v>7270.666666666667</c:v>
                </c:pt>
                <c:pt idx="7">
                  <c:v>7191.0222222222219</c:v>
                </c:pt>
                <c:pt idx="8">
                  <c:v>7196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76-4D94-8792-BB73564582C8}"/>
            </c:ext>
          </c:extLst>
        </c:ser>
        <c:ser>
          <c:idx val="6"/>
          <c:order val="3"/>
          <c:tx>
            <c:strRef>
              <c:f>'2.BP_T1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'2.BP_T1 Freq'!$Q$19:$AC$19</c:f>
              <c:numCache>
                <c:formatCode>0.000</c:formatCode>
                <c:ptCount val="13"/>
                <c:pt idx="3">
                  <c:v>7262.1333333333332</c:v>
                </c:pt>
                <c:pt idx="7">
                  <c:v>7317.0181818181818</c:v>
                </c:pt>
                <c:pt idx="8">
                  <c:v>7341.6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76-4D94-8792-BB73564582C8}"/>
            </c:ext>
          </c:extLst>
        </c:ser>
        <c:ser>
          <c:idx val="7"/>
          <c:order val="4"/>
          <c:tx>
            <c:strRef>
              <c:f>'2.BP_T1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'2.BP_T1 Freq'!$AF$9:$AR$9</c:f>
              <c:numCache>
                <c:formatCode>0.000</c:formatCode>
                <c:ptCount val="13"/>
                <c:pt idx="3">
                  <c:v>7287.2</c:v>
                </c:pt>
                <c:pt idx="4">
                  <c:v>7237.9555555555553</c:v>
                </c:pt>
                <c:pt idx="5">
                  <c:v>7264.378947368421</c:v>
                </c:pt>
                <c:pt idx="6">
                  <c:v>7246.447058823529</c:v>
                </c:pt>
                <c:pt idx="7">
                  <c:v>7168.5714285714284</c:v>
                </c:pt>
                <c:pt idx="8">
                  <c:v>7222.4</c:v>
                </c:pt>
                <c:pt idx="9">
                  <c:v>7241.6533333333336</c:v>
                </c:pt>
                <c:pt idx="10">
                  <c:v>7263.4909090909086</c:v>
                </c:pt>
                <c:pt idx="11">
                  <c:v>7267.68</c:v>
                </c:pt>
                <c:pt idx="12">
                  <c:v>7285.1870967741934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76-4D94-8792-BB73564582C8}"/>
            </c:ext>
          </c:extLst>
        </c:ser>
        <c:ser>
          <c:idx val="8"/>
          <c:order val="5"/>
          <c:tx>
            <c:strRef>
              <c:f>'2.BP_T1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'2.BP_T1 Freq'!$AF$19:$AR$19</c:f>
              <c:numCache>
                <c:formatCode>0.000</c:formatCode>
                <c:ptCount val="13"/>
                <c:pt idx="3">
                  <c:v>7278.1333333333332</c:v>
                </c:pt>
                <c:pt idx="4">
                  <c:v>7236.5333333333338</c:v>
                </c:pt>
                <c:pt idx="5">
                  <c:v>7251.7176470588238</c:v>
                </c:pt>
                <c:pt idx="6">
                  <c:v>7236.32</c:v>
                </c:pt>
                <c:pt idx="7">
                  <c:v>7290.2933333333331</c:v>
                </c:pt>
                <c:pt idx="8">
                  <c:v>7251.04</c:v>
                </c:pt>
                <c:pt idx="9">
                  <c:v>7211.6</c:v>
                </c:pt>
                <c:pt idx="10">
                  <c:v>7114.545454545455</c:v>
                </c:pt>
                <c:pt idx="11">
                  <c:v>7250</c:v>
                </c:pt>
                <c:pt idx="12">
                  <c:v>7202.4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76-4D94-8792-BB73564582C8}"/>
            </c:ext>
          </c:extLst>
        </c:ser>
        <c:ser>
          <c:idx val="3"/>
          <c:order val="6"/>
          <c:tx>
            <c:strRef>
              <c:f>'2.BP_T1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'2.BP_T1 Freq'!$B$25:$N$25</c:f>
              <c:numCache>
                <c:formatCode>General</c:formatCode>
                <c:ptCount val="13"/>
                <c:pt idx="0">
                  <c:v>7612</c:v>
                </c:pt>
                <c:pt idx="1">
                  <c:v>7612</c:v>
                </c:pt>
                <c:pt idx="2">
                  <c:v>7612</c:v>
                </c:pt>
                <c:pt idx="3">
                  <c:v>7612</c:v>
                </c:pt>
                <c:pt idx="4">
                  <c:v>7612</c:v>
                </c:pt>
                <c:pt idx="5">
                  <c:v>7612</c:v>
                </c:pt>
                <c:pt idx="6">
                  <c:v>7612</c:v>
                </c:pt>
                <c:pt idx="7">
                  <c:v>7612</c:v>
                </c:pt>
                <c:pt idx="8">
                  <c:v>7612</c:v>
                </c:pt>
                <c:pt idx="9">
                  <c:v>7612</c:v>
                </c:pt>
                <c:pt idx="10">
                  <c:v>7612</c:v>
                </c:pt>
                <c:pt idx="11">
                  <c:v>7612</c:v>
                </c:pt>
                <c:pt idx="12">
                  <c:v>7612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76-4D94-8792-BB73564582C8}"/>
            </c:ext>
          </c:extLst>
        </c:ser>
        <c:ser>
          <c:idx val="4"/>
          <c:order val="7"/>
          <c:tx>
            <c:strRef>
              <c:f>'2.BP_T1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'2.BP_T1 Freq'!$B$26:$N$26</c:f>
              <c:numCache>
                <c:formatCode>General</c:formatCode>
                <c:ptCount val="13"/>
                <c:pt idx="0">
                  <c:v>6620</c:v>
                </c:pt>
                <c:pt idx="1">
                  <c:v>6620</c:v>
                </c:pt>
                <c:pt idx="2">
                  <c:v>6620</c:v>
                </c:pt>
                <c:pt idx="3">
                  <c:v>6620</c:v>
                </c:pt>
                <c:pt idx="4">
                  <c:v>6620</c:v>
                </c:pt>
                <c:pt idx="5">
                  <c:v>6620</c:v>
                </c:pt>
                <c:pt idx="6">
                  <c:v>6620</c:v>
                </c:pt>
                <c:pt idx="7">
                  <c:v>6620</c:v>
                </c:pt>
                <c:pt idx="8">
                  <c:v>6620</c:v>
                </c:pt>
                <c:pt idx="9">
                  <c:v>6620</c:v>
                </c:pt>
                <c:pt idx="10">
                  <c:v>6620</c:v>
                </c:pt>
                <c:pt idx="11">
                  <c:v>6620</c:v>
                </c:pt>
                <c:pt idx="12">
                  <c:v>6620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76-4D94-8792-BB73564582C8}"/>
            </c:ext>
          </c:extLst>
        </c:ser>
        <c:ser>
          <c:idx val="2"/>
          <c:order val="8"/>
          <c:tx>
            <c:strRef>
              <c:f>'2.BP_T1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'2.BP_T1 Freq'!$B$24:$N$24</c:f>
              <c:numCache>
                <c:formatCode>General</c:formatCode>
                <c:ptCount val="13"/>
                <c:pt idx="0">
                  <c:v>7228</c:v>
                </c:pt>
                <c:pt idx="1">
                  <c:v>7228</c:v>
                </c:pt>
                <c:pt idx="2">
                  <c:v>7228</c:v>
                </c:pt>
                <c:pt idx="3">
                  <c:v>7228</c:v>
                </c:pt>
                <c:pt idx="4">
                  <c:v>7228</c:v>
                </c:pt>
                <c:pt idx="5">
                  <c:v>7228</c:v>
                </c:pt>
                <c:pt idx="6">
                  <c:v>7228</c:v>
                </c:pt>
                <c:pt idx="7">
                  <c:v>7228</c:v>
                </c:pt>
                <c:pt idx="8">
                  <c:v>7228</c:v>
                </c:pt>
                <c:pt idx="9">
                  <c:v>7228</c:v>
                </c:pt>
                <c:pt idx="10">
                  <c:v>7228</c:v>
                </c:pt>
                <c:pt idx="11">
                  <c:v>7228</c:v>
                </c:pt>
                <c:pt idx="12">
                  <c:v>7228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E76-4D94-8792-BB7356458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6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'2.BP_T1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'2.BP_T1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'2.BP_T1 Freq'!$B$10:$N$10</c:f>
              <c:numCache>
                <c:formatCode>0.000</c:formatCode>
                <c:ptCount val="13"/>
                <c:pt idx="0">
                  <c:v>58.905073953505969</c:v>
                </c:pt>
                <c:pt idx="1">
                  <c:v>56.441192598968314</c:v>
                </c:pt>
                <c:pt idx="2">
                  <c:v>69.275551959795919</c:v>
                </c:pt>
                <c:pt idx="3">
                  <c:v>56.427191099613331</c:v>
                </c:pt>
                <c:pt idx="4">
                  <c:v>50.172279879518179</c:v>
                </c:pt>
                <c:pt idx="5">
                  <c:v>54.386389427955685</c:v>
                </c:pt>
                <c:pt idx="6">
                  <c:v>90.241283750450322</c:v>
                </c:pt>
                <c:pt idx="7">
                  <c:v>81.847573025008103</c:v>
                </c:pt>
                <c:pt idx="8">
                  <c:v>87.902672691633811</c:v>
                </c:pt>
                <c:pt idx="9">
                  <c:v>68.88222110480406</c:v>
                </c:pt>
                <c:pt idx="10">
                  <c:v>78.465443722608526</c:v>
                </c:pt>
                <c:pt idx="11">
                  <c:v>55.637513596984725</c:v>
                </c:pt>
                <c:pt idx="12">
                  <c:v>71.917875684087605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40-4703-B18F-9134B926AE14}"/>
            </c:ext>
          </c:extLst>
        </c:ser>
        <c:ser>
          <c:idx val="1"/>
          <c:order val="1"/>
          <c:tx>
            <c:strRef>
              <c:f>'2.BP_T1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'2.BP_T1 Freq'!$B$20:$N$20</c:f>
              <c:numCache>
                <c:formatCode>0.000</c:formatCode>
                <c:ptCount val="13"/>
                <c:pt idx="0">
                  <c:v>82.061850871285202</c:v>
                </c:pt>
                <c:pt idx="1">
                  <c:v>78.956050255522584</c:v>
                </c:pt>
                <c:pt idx="2">
                  <c:v>58.61398897434001</c:v>
                </c:pt>
                <c:pt idx="3">
                  <c:v>56.025151584470464</c:v>
                </c:pt>
                <c:pt idx="4">
                  <c:v>74.545843872812199</c:v>
                </c:pt>
                <c:pt idx="5">
                  <c:v>74.018415799260723</c:v>
                </c:pt>
                <c:pt idx="6">
                  <c:v>70.368030343879099</c:v>
                </c:pt>
                <c:pt idx="7">
                  <c:v>77.456021677579471</c:v>
                </c:pt>
                <c:pt idx="8">
                  <c:v>89.732067242724582</c:v>
                </c:pt>
                <c:pt idx="9">
                  <c:v>72.451830214317496</c:v>
                </c:pt>
                <c:pt idx="10">
                  <c:v>88.754311737538259</c:v>
                </c:pt>
                <c:pt idx="11">
                  <c:v>57.811748973091419</c:v>
                </c:pt>
                <c:pt idx="12">
                  <c:v>82.16418598829722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40-4703-B18F-9134B926AE14}"/>
            </c:ext>
          </c:extLst>
        </c:ser>
        <c:ser>
          <c:idx val="5"/>
          <c:order val="2"/>
          <c:tx>
            <c:strRef>
              <c:f>'2.BP_T1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440-4703-B18F-9134B926AE14}"/>
              </c:ext>
            </c:extLst>
          </c:dPt>
          <c:val>
            <c:numRef>
              <c:f>'2.BP_T1 Freq'!$Q$10:$AC$10</c:f>
              <c:numCache>
                <c:formatCode>0.000</c:formatCode>
                <c:ptCount val="13"/>
                <c:pt idx="3">
                  <c:v>71.964231217408567</c:v>
                </c:pt>
                <c:pt idx="7">
                  <c:v>71.864294108247989</c:v>
                </c:pt>
                <c:pt idx="8">
                  <c:v>80.419950392005532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40-4703-B18F-9134B926AE14}"/>
            </c:ext>
          </c:extLst>
        </c:ser>
        <c:ser>
          <c:idx val="6"/>
          <c:order val="3"/>
          <c:tx>
            <c:strRef>
              <c:f>'2.BP_T1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'2.BP_T1 Freq'!$Q$20:$AC$20</c:f>
              <c:numCache>
                <c:formatCode>0.000</c:formatCode>
                <c:ptCount val="13"/>
                <c:pt idx="3">
                  <c:v>59.382879997366331</c:v>
                </c:pt>
                <c:pt idx="7">
                  <c:v>65.952702162678079</c:v>
                </c:pt>
                <c:pt idx="8">
                  <c:v>45.817027402484321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40-4703-B18F-9134B926AE14}"/>
            </c:ext>
          </c:extLst>
        </c:ser>
        <c:ser>
          <c:idx val="7"/>
          <c:order val="4"/>
          <c:tx>
            <c:strRef>
              <c:f>'2.BP_T1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'2.BP_T1 Freq'!$AF$10:$AR$10</c:f>
              <c:numCache>
                <c:formatCode>0.000</c:formatCode>
                <c:ptCount val="13"/>
                <c:pt idx="3">
                  <c:v>50.087922695995282</c:v>
                </c:pt>
                <c:pt idx="4">
                  <c:v>98.150527723413262</c:v>
                </c:pt>
                <c:pt idx="5">
                  <c:v>68.379600502179144</c:v>
                </c:pt>
                <c:pt idx="6">
                  <c:v>61.943427700556896</c:v>
                </c:pt>
                <c:pt idx="7">
                  <c:v>113.01052553628617</c:v>
                </c:pt>
                <c:pt idx="8">
                  <c:v>91.616371319054522</c:v>
                </c:pt>
                <c:pt idx="9">
                  <c:v>84.036268446513063</c:v>
                </c:pt>
                <c:pt idx="10">
                  <c:v>105.89457943096969</c:v>
                </c:pt>
                <c:pt idx="11">
                  <c:v>92.238696558749837</c:v>
                </c:pt>
                <c:pt idx="12">
                  <c:v>53.220783350844982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40-4703-B18F-9134B926AE14}"/>
            </c:ext>
          </c:extLst>
        </c:ser>
        <c:ser>
          <c:idx val="8"/>
          <c:order val="5"/>
          <c:tx>
            <c:strRef>
              <c:f>'2.BP_T1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'2.BP_T1 Freq'!$AF$20:$AR$20</c:f>
              <c:numCache>
                <c:formatCode>0.000</c:formatCode>
                <c:ptCount val="13"/>
                <c:pt idx="3">
                  <c:v>52.938307186914209</c:v>
                </c:pt>
                <c:pt idx="4">
                  <c:v>76.658127217330787</c:v>
                </c:pt>
                <c:pt idx="5">
                  <c:v>81.457644817166639</c:v>
                </c:pt>
                <c:pt idx="6">
                  <c:v>65.232219408660285</c:v>
                </c:pt>
                <c:pt idx="7">
                  <c:v>63.542871957258711</c:v>
                </c:pt>
                <c:pt idx="8">
                  <c:v>82.438091431806626</c:v>
                </c:pt>
                <c:pt idx="9">
                  <c:v>68.11932940050626</c:v>
                </c:pt>
                <c:pt idx="10">
                  <c:v>88.135799717930738</c:v>
                </c:pt>
                <c:pt idx="11">
                  <c:v>67.276869837930732</c:v>
                </c:pt>
                <c:pt idx="12">
                  <c:v>80.197850582763436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40-4703-B18F-9134B926A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3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'2.BP_T1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'2.BP_T1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'2.BP_T1 Freq'!$B$13:$N$13</c:f>
              <c:numCache>
                <c:formatCode>0.00</c:formatCode>
                <c:ptCount val="13"/>
                <c:pt idx="0">
                  <c:v>1.8748220190256164</c:v>
                </c:pt>
                <c:pt idx="1">
                  <c:v>2.0532116518004386</c:v>
                </c:pt>
                <c:pt idx="2">
                  <c:v>1.738261828486517</c:v>
                </c:pt>
                <c:pt idx="3">
                  <c:v>2.0389911886883523</c:v>
                </c:pt>
                <c:pt idx="4">
                  <c:v>2.2304860711393713</c:v>
                </c:pt>
                <c:pt idx="5">
                  <c:v>2.0507896168174682</c:v>
                </c:pt>
                <c:pt idx="6">
                  <c:v>1.3439525121936757</c:v>
                </c:pt>
                <c:pt idx="7">
                  <c:v>1.6616253234344029</c:v>
                </c:pt>
                <c:pt idx="8">
                  <c:v>1.4057014251907052</c:v>
                </c:pt>
                <c:pt idx="9">
                  <c:v>1.6039089086966545</c:v>
                </c:pt>
                <c:pt idx="10">
                  <c:v>1.6666360008826797</c:v>
                </c:pt>
                <c:pt idx="11">
                  <c:v>2.1828369241540071</c:v>
                </c:pt>
                <c:pt idx="12">
                  <c:v>1.6580853630230141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B-4E3B-870F-6EECE564FE21}"/>
            </c:ext>
          </c:extLst>
        </c:ser>
        <c:ser>
          <c:idx val="1"/>
          <c:order val="1"/>
          <c:tx>
            <c:strRef>
              <c:f>'2.BP_T1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'2.BP_T1 Freq'!$B$23:$N$23</c:f>
              <c:numCache>
                <c:formatCode>0.00</c:formatCode>
                <c:ptCount val="13"/>
                <c:pt idx="0">
                  <c:v>1.2933334089649569</c:v>
                </c:pt>
                <c:pt idx="1">
                  <c:v>1.5954224351469883</c:v>
                </c:pt>
                <c:pt idx="2">
                  <c:v>1.8389718149262722</c:v>
                </c:pt>
                <c:pt idx="3">
                  <c:v>1.8206108705696609</c:v>
                </c:pt>
                <c:pt idx="4">
                  <c:v>1.4274527074671155</c:v>
                </c:pt>
                <c:pt idx="5">
                  <c:v>1.4925938556120377</c:v>
                </c:pt>
                <c:pt idx="6">
                  <c:v>1.5740153563925157</c:v>
                </c:pt>
                <c:pt idx="7">
                  <c:v>1.3358117861689269</c:v>
                </c:pt>
                <c:pt idx="8">
                  <c:v>1.1085952465665734</c:v>
                </c:pt>
                <c:pt idx="9">
                  <c:v>1.478488419165201</c:v>
                </c:pt>
                <c:pt idx="10">
                  <c:v>1.5537809848897239</c:v>
                </c:pt>
                <c:pt idx="11">
                  <c:v>1.8134392593258553</c:v>
                </c:pt>
                <c:pt idx="12">
                  <c:v>1.436960218695321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B-4E3B-870F-6EECE564FE21}"/>
            </c:ext>
          </c:extLst>
        </c:ser>
        <c:ser>
          <c:idx val="5"/>
          <c:order val="2"/>
          <c:tx>
            <c:strRef>
              <c:f>'2.BP_T1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A6B-4E3B-870F-6EECE564FE21}"/>
              </c:ext>
            </c:extLst>
          </c:dPt>
          <c:val>
            <c:numRef>
              <c:f>'2.BP_T1 Freq'!$Q$13:$AC$13</c:f>
              <c:numCache>
                <c:formatCode>0.00</c:formatCode>
                <c:ptCount val="13"/>
                <c:pt idx="3">
                  <c:v>1.5810323525036722</c:v>
                </c:pt>
                <c:pt idx="7">
                  <c:v>1.9526515589863782</c:v>
                </c:pt>
                <c:pt idx="8">
                  <c:v>1.7242819224674801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6B-4E3B-870F-6EECE564FE21}"/>
            </c:ext>
          </c:extLst>
        </c:ser>
        <c:ser>
          <c:idx val="6"/>
          <c:order val="3"/>
          <c:tx>
            <c:strRef>
              <c:f>'2.BP_T1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'2.BP_T1 Freq'!$Q$23:$AC$23</c:f>
              <c:numCache>
                <c:formatCode>0.00</c:formatCode>
                <c:ptCount val="13"/>
                <c:pt idx="3">
                  <c:v>1.9639031018265625</c:v>
                </c:pt>
                <c:pt idx="7">
                  <c:v>1.4908755745100475</c:v>
                </c:pt>
                <c:pt idx="8">
                  <c:v>1.9672453330843096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6B-4E3B-870F-6EECE564FE21}"/>
            </c:ext>
          </c:extLst>
        </c:ser>
        <c:ser>
          <c:idx val="7"/>
          <c:order val="4"/>
          <c:tx>
            <c:strRef>
              <c:f>'2.BP_T1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'2.BP_T1 Freq'!$AF$13:$AR$13</c:f>
              <c:numCache>
                <c:formatCode>0.00</c:formatCode>
                <c:ptCount val="13"/>
                <c:pt idx="3">
                  <c:v>2.1615323782497979</c:v>
                </c:pt>
                <c:pt idx="4">
                  <c:v>1.2703088243481699</c:v>
                </c:pt>
                <c:pt idx="5">
                  <c:v>1.6945650948462856</c:v>
                </c:pt>
                <c:pt idx="6">
                  <c:v>1.9671333168903973</c:v>
                </c:pt>
                <c:pt idx="7">
                  <c:v>1.3079270546535438</c:v>
                </c:pt>
                <c:pt idx="8">
                  <c:v>1.4175050244503289</c:v>
                </c:pt>
                <c:pt idx="9">
                  <c:v>1.4689953655838592</c:v>
                </c:pt>
                <c:pt idx="10">
                  <c:v>1.0970315722857706</c:v>
                </c:pt>
                <c:pt idx="11">
                  <c:v>1.2443078405843513</c:v>
                </c:pt>
                <c:pt idx="12">
                  <c:v>2.0469002436596533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6B-4E3B-870F-6EECE564FE21}"/>
            </c:ext>
          </c:extLst>
        </c:ser>
        <c:ser>
          <c:idx val="8"/>
          <c:order val="5"/>
          <c:tx>
            <c:strRef>
              <c:f>'2.BP_T1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'2.BP_T1 Freq'!$AF$23:$AR$23</c:f>
              <c:numCache>
                <c:formatCode>0.00</c:formatCode>
                <c:ptCount val="13"/>
                <c:pt idx="3">
                  <c:v>2.1022373929704798</c:v>
                </c:pt>
                <c:pt idx="4">
                  <c:v>1.6326456189143683</c:v>
                </c:pt>
                <c:pt idx="5">
                  <c:v>1.4743136499540646</c:v>
                </c:pt>
                <c:pt idx="6">
                  <c:v>1.9197057497332608</c:v>
                </c:pt>
                <c:pt idx="7">
                  <c:v>1.6876095186205347</c:v>
                </c:pt>
                <c:pt idx="8">
                  <c:v>1.4595194758909427</c:v>
                </c:pt>
                <c:pt idx="9">
                  <c:v>1.9593068199769248</c:v>
                </c:pt>
                <c:pt idx="10">
                  <c:v>1.8703918881551544</c:v>
                </c:pt>
                <c:pt idx="11">
                  <c:v>1.7935832472193103</c:v>
                </c:pt>
                <c:pt idx="12">
                  <c:v>1.7024562671094572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6B-4E3B-870F-6EECE564FE21}"/>
            </c:ext>
          </c:extLst>
        </c:ser>
        <c:ser>
          <c:idx val="2"/>
          <c:order val="6"/>
          <c:tx>
            <c:strRef>
              <c:f>PSA!$A$30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PSA!$B$30:$N$30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C0-4F48-BA6B-46E187077F4F}"/>
            </c:ext>
          </c:extLst>
        </c:ser>
        <c:ser>
          <c:idx val="3"/>
          <c:order val="7"/>
          <c:tx>
            <c:strRef>
              <c:f>PSA!$A$31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PSA!$B$31:$N$31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C0-4F48-BA6B-46E187077F4F}"/>
            </c:ext>
          </c:extLst>
        </c:ser>
        <c:ser>
          <c:idx val="4"/>
          <c:order val="8"/>
          <c:tx>
            <c:strRef>
              <c:f>PSA!$A$32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PSA!$B$32:$N$32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C0-4F48-BA6B-46E187077F4F}"/>
            </c:ext>
          </c:extLst>
        </c:ser>
        <c:ser>
          <c:idx val="9"/>
          <c:order val="9"/>
          <c:tx>
            <c:strRef>
              <c:f>PSA!$A$33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PSA!$B$33:$N$33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C0-4F48-BA6B-46E187077F4F}"/>
            </c:ext>
          </c:extLst>
        </c:ser>
        <c:ser>
          <c:idx val="10"/>
          <c:order val="10"/>
          <c:tx>
            <c:strRef>
              <c:f>PSA!$A$30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PSA!$B$30:$N$30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C0-4F48-BA6B-46E187077F4F}"/>
            </c:ext>
          </c:extLst>
        </c:ser>
        <c:ser>
          <c:idx val="11"/>
          <c:order val="11"/>
          <c:tx>
            <c:strRef>
              <c:f>PSA!$A$31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PSA!$B$31:$N$31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C0-4F48-BA6B-46E187077F4F}"/>
            </c:ext>
          </c:extLst>
        </c:ser>
        <c:ser>
          <c:idx val="12"/>
          <c:order val="12"/>
          <c:tx>
            <c:strRef>
              <c:f>PSA!$A$32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PSA!$B$32:$N$32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C0-4F48-BA6B-46E187077F4F}"/>
            </c:ext>
          </c:extLst>
        </c:ser>
        <c:ser>
          <c:idx val="13"/>
          <c:order val="13"/>
          <c:tx>
            <c:strRef>
              <c:f>PSA!$A$33</c:f>
              <c:strCache>
                <c:ptCount val="1"/>
              </c:strCache>
            </c:strRef>
          </c:tx>
          <c:cat>
            <c:numRef>
              <c:f>PSA!$B$29:$N$29</c:f>
              <c:numCache>
                <c:formatCode>General</c:formatCode>
                <c:ptCount val="13"/>
              </c:numCache>
            </c:numRef>
          </c:cat>
          <c:val>
            <c:numRef>
              <c:f>PSA!$B$33:$N$33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C0-4F48-BA6B-46E187077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'3.BP_T1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'3.BP_T1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'3.BP_T1 Gain'!$B$9:$N$9</c:f>
              <c:numCache>
                <c:formatCode>0.000</c:formatCode>
                <c:ptCount val="13"/>
                <c:pt idx="0">
                  <c:v>1.6675479452054813</c:v>
                </c:pt>
                <c:pt idx="1">
                  <c:v>1.6738785714285718</c:v>
                </c:pt>
                <c:pt idx="2">
                  <c:v>1.5187357142857145</c:v>
                </c:pt>
                <c:pt idx="3">
                  <c:v>1.5507909090909096</c:v>
                </c:pt>
                <c:pt idx="4">
                  <c:v>1.5902171428571419</c:v>
                </c:pt>
                <c:pt idx="5">
                  <c:v>1.6951641025641024</c:v>
                </c:pt>
                <c:pt idx="6">
                  <c:v>1.5353400000000001</c:v>
                </c:pt>
                <c:pt idx="7">
                  <c:v>1.4483666666666666</c:v>
                </c:pt>
                <c:pt idx="8">
                  <c:v>1.4992421052631582</c:v>
                </c:pt>
                <c:pt idx="9">
                  <c:v>1.6137212121212121</c:v>
                </c:pt>
                <c:pt idx="10">
                  <c:v>1.6535399999999993</c:v>
                </c:pt>
                <c:pt idx="11">
                  <c:v>1.7083571428571434</c:v>
                </c:pt>
                <c:pt idx="12">
                  <c:v>1.5759586206896548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3-404A-BBD5-00D620F018FC}"/>
            </c:ext>
          </c:extLst>
        </c:ser>
        <c:ser>
          <c:idx val="1"/>
          <c:order val="1"/>
          <c:tx>
            <c:strRef>
              <c:f>'3.BP_T1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'3.BP_T1 Gain'!$B$19:$N$19</c:f>
              <c:numCache>
                <c:formatCode>0.000</c:formatCode>
                <c:ptCount val="13"/>
                <c:pt idx="0">
                  <c:v>1.5169500000000002</c:v>
                </c:pt>
                <c:pt idx="1">
                  <c:v>1.2745428571428576</c:v>
                </c:pt>
                <c:pt idx="2">
                  <c:v>1.3447192982456155</c:v>
                </c:pt>
                <c:pt idx="3">
                  <c:v>1.3658562499999998</c:v>
                </c:pt>
                <c:pt idx="4">
                  <c:v>1.2891679999999999</c:v>
                </c:pt>
                <c:pt idx="5">
                  <c:v>1.3398297872340421</c:v>
                </c:pt>
                <c:pt idx="6">
                  <c:v>1.2590702702702705</c:v>
                </c:pt>
                <c:pt idx="7">
                  <c:v>1.3576333333333328</c:v>
                </c:pt>
                <c:pt idx="8">
                  <c:v>1.3408962962962967</c:v>
                </c:pt>
                <c:pt idx="9">
                  <c:v>1.3213878787878792</c:v>
                </c:pt>
                <c:pt idx="10">
                  <c:v>1.2574071428571425</c:v>
                </c:pt>
                <c:pt idx="11">
                  <c:v>1.4568285714285709</c:v>
                </c:pt>
                <c:pt idx="12">
                  <c:v>1.5825875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F3-404A-BBD5-00D620F018FC}"/>
            </c:ext>
          </c:extLst>
        </c:ser>
        <c:ser>
          <c:idx val="5"/>
          <c:order val="2"/>
          <c:tx>
            <c:strRef>
              <c:f>'3.BP_T1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0F3-404A-BBD5-00D620F018FC}"/>
              </c:ext>
            </c:extLst>
          </c:dPt>
          <c:val>
            <c:numRef>
              <c:f>'3.BP_T1 Gain'!$Q$9:$AC$9</c:f>
              <c:numCache>
                <c:formatCode>0.000</c:formatCode>
                <c:ptCount val="13"/>
                <c:pt idx="3">
                  <c:v>1.5483</c:v>
                </c:pt>
                <c:pt idx="7">
                  <c:v>1.4666444444444446</c:v>
                </c:pt>
                <c:pt idx="8">
                  <c:v>1.4790999999999996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F3-404A-BBD5-00D620F018FC}"/>
            </c:ext>
          </c:extLst>
        </c:ser>
        <c:ser>
          <c:idx val="6"/>
          <c:order val="3"/>
          <c:tx>
            <c:strRef>
              <c:f>'3.BP_T1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'3.BP_T1 Gain'!$Q$19:$AC$19</c:f>
              <c:numCache>
                <c:formatCode>0.000</c:formatCode>
                <c:ptCount val="13"/>
                <c:pt idx="3">
                  <c:v>1.2588000000000001</c:v>
                </c:pt>
                <c:pt idx="7">
                  <c:v>1.4121454545454544</c:v>
                </c:pt>
                <c:pt idx="8">
                  <c:v>1.4732000000000003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F3-404A-BBD5-00D620F018FC}"/>
            </c:ext>
          </c:extLst>
        </c:ser>
        <c:ser>
          <c:idx val="7"/>
          <c:order val="4"/>
          <c:tx>
            <c:strRef>
              <c:f>'3.BP_T1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'3.BP_T1 Gain'!$AF$9:$AR$9</c:f>
              <c:numCache>
                <c:formatCode>0.000</c:formatCode>
                <c:ptCount val="13"/>
                <c:pt idx="3">
                  <c:v>1.5600499999999999</c:v>
                </c:pt>
                <c:pt idx="4">
                  <c:v>1.5005111111111111</c:v>
                </c:pt>
                <c:pt idx="5">
                  <c:v>1.740631578947369</c:v>
                </c:pt>
                <c:pt idx="6">
                  <c:v>1.7577176470588243</c:v>
                </c:pt>
                <c:pt idx="7">
                  <c:v>1.4464857142857142</c:v>
                </c:pt>
                <c:pt idx="8">
                  <c:v>1.5126125000000006</c:v>
                </c:pt>
                <c:pt idx="9">
                  <c:v>1.5518933333333336</c:v>
                </c:pt>
                <c:pt idx="10">
                  <c:v>1.5318363636363643</c:v>
                </c:pt>
                <c:pt idx="11">
                  <c:v>1.5859600000000003</c:v>
                </c:pt>
                <c:pt idx="12">
                  <c:v>1.6066967741935483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F3-404A-BBD5-00D620F018FC}"/>
            </c:ext>
          </c:extLst>
        </c:ser>
        <c:ser>
          <c:idx val="8"/>
          <c:order val="5"/>
          <c:tx>
            <c:strRef>
              <c:f>'3.BP_T1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'3.BP_T1 Gain'!$AF$19:$AR$19</c:f>
              <c:numCache>
                <c:formatCode>0.000</c:formatCode>
                <c:ptCount val="13"/>
                <c:pt idx="3">
                  <c:v>1.3671666666666664</c:v>
                </c:pt>
                <c:pt idx="4">
                  <c:v>1.3340799999999999</c:v>
                </c:pt>
                <c:pt idx="5">
                  <c:v>1.2950352941176473</c:v>
                </c:pt>
                <c:pt idx="6">
                  <c:v>1.2223200000000001</c:v>
                </c:pt>
                <c:pt idx="7">
                  <c:v>1.3977599999999999</c:v>
                </c:pt>
                <c:pt idx="8">
                  <c:v>1.3018133333333335</c:v>
                </c:pt>
                <c:pt idx="9">
                  <c:v>1.3458874999999997</c:v>
                </c:pt>
                <c:pt idx="10">
                  <c:v>1.3049272727272727</c:v>
                </c:pt>
                <c:pt idx="11">
                  <c:v>1.6032750000000004</c:v>
                </c:pt>
                <c:pt idx="12">
                  <c:v>1.6662117647058818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F3-404A-BBD5-00D620F018FC}"/>
            </c:ext>
          </c:extLst>
        </c:ser>
        <c:ser>
          <c:idx val="3"/>
          <c:order val="6"/>
          <c:tx>
            <c:strRef>
              <c:f>'3.BP_T1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'3.BP_T1 Gain'!$B$25:$N$25</c:f>
              <c:numCache>
                <c:formatCode>General</c:formatCode>
                <c:ptCount val="13"/>
                <c:pt idx="0">
                  <c:v>2.8</c:v>
                </c:pt>
                <c:pt idx="1">
                  <c:v>2.8</c:v>
                </c:pt>
                <c:pt idx="2">
                  <c:v>2.8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  <c:pt idx="6">
                  <c:v>2.8</c:v>
                </c:pt>
                <c:pt idx="7">
                  <c:v>2.8</c:v>
                </c:pt>
                <c:pt idx="8">
                  <c:v>2.8</c:v>
                </c:pt>
                <c:pt idx="9">
                  <c:v>2.8</c:v>
                </c:pt>
                <c:pt idx="10">
                  <c:v>2.8</c:v>
                </c:pt>
                <c:pt idx="11">
                  <c:v>2.8</c:v>
                </c:pt>
                <c:pt idx="12">
                  <c:v>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0F3-404A-BBD5-00D620F018FC}"/>
            </c:ext>
          </c:extLst>
        </c:ser>
        <c:ser>
          <c:idx val="4"/>
          <c:order val="7"/>
          <c:tx>
            <c:strRef>
              <c:f>'3.BP_T1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'3.BP_T1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0F3-404A-BBD5-00D620F018FC}"/>
            </c:ext>
          </c:extLst>
        </c:ser>
        <c:ser>
          <c:idx val="2"/>
          <c:order val="8"/>
          <c:tx>
            <c:strRef>
              <c:f>'3.BP_T1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'3.BP_T1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0F3-404A-BBD5-00D620F01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0.70000000000000007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'3.BP_T1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'3.BP_T1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'3.BP_T1 Gain'!$B$10:$N$10</c:f>
              <c:numCache>
                <c:formatCode>0.000</c:formatCode>
                <c:ptCount val="13"/>
                <c:pt idx="0">
                  <c:v>0.16452292344168698</c:v>
                </c:pt>
                <c:pt idx="1">
                  <c:v>0.16659827474804068</c:v>
                </c:pt>
                <c:pt idx="2">
                  <c:v>0.16873894964861461</c:v>
                </c:pt>
                <c:pt idx="3">
                  <c:v>0.163381928962471</c:v>
                </c:pt>
                <c:pt idx="4">
                  <c:v>0.16224530435392404</c:v>
                </c:pt>
                <c:pt idx="5">
                  <c:v>0.15325749420329821</c:v>
                </c:pt>
                <c:pt idx="6">
                  <c:v>0.1681344591796568</c:v>
                </c:pt>
                <c:pt idx="7">
                  <c:v>0.14403179698739221</c:v>
                </c:pt>
                <c:pt idx="8">
                  <c:v>0.20069056524827319</c:v>
                </c:pt>
                <c:pt idx="9">
                  <c:v>0.19863097257682213</c:v>
                </c:pt>
                <c:pt idx="10">
                  <c:v>0.17963461343359657</c:v>
                </c:pt>
                <c:pt idx="11">
                  <c:v>0.1172139176227467</c:v>
                </c:pt>
                <c:pt idx="12">
                  <c:v>0.16536163550861999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0-49BA-AB70-A5647951E5FA}"/>
            </c:ext>
          </c:extLst>
        </c:ser>
        <c:ser>
          <c:idx val="1"/>
          <c:order val="1"/>
          <c:tx>
            <c:strRef>
              <c:f>'3.BP_T1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'3.BP_T1 Gain'!$B$20:$N$20</c:f>
              <c:numCache>
                <c:formatCode>0.000</c:formatCode>
                <c:ptCount val="13"/>
                <c:pt idx="0">
                  <c:v>0.20189483322811838</c:v>
                </c:pt>
                <c:pt idx="1">
                  <c:v>0.19146199185928628</c:v>
                </c:pt>
                <c:pt idx="2">
                  <c:v>0.16875999233700589</c:v>
                </c:pt>
                <c:pt idx="3">
                  <c:v>0.18170772186978462</c:v>
                </c:pt>
                <c:pt idx="4">
                  <c:v>0.16950120068087335</c:v>
                </c:pt>
                <c:pt idx="5">
                  <c:v>0.17893821680601246</c:v>
                </c:pt>
                <c:pt idx="6">
                  <c:v>0.1751908910192583</c:v>
                </c:pt>
                <c:pt idx="7">
                  <c:v>0.1829621319746132</c:v>
                </c:pt>
                <c:pt idx="8">
                  <c:v>0.20275613151462701</c:v>
                </c:pt>
                <c:pt idx="9">
                  <c:v>0.18080111657458833</c:v>
                </c:pt>
                <c:pt idx="10">
                  <c:v>0.14962114729675377</c:v>
                </c:pt>
                <c:pt idx="11">
                  <c:v>0.12738904877539184</c:v>
                </c:pt>
                <c:pt idx="12">
                  <c:v>0.1883487460994461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0-49BA-AB70-A5647951E5FA}"/>
            </c:ext>
          </c:extLst>
        </c:ser>
        <c:ser>
          <c:idx val="5"/>
          <c:order val="2"/>
          <c:tx>
            <c:strRef>
              <c:f>'3.BP_T1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150-49BA-AB70-A5647951E5FA}"/>
              </c:ext>
            </c:extLst>
          </c:dPt>
          <c:val>
            <c:numRef>
              <c:f>'3.BP_T1 Gain'!$Q$10:$AC$10</c:f>
              <c:numCache>
                <c:formatCode>0.000</c:formatCode>
                <c:ptCount val="13"/>
                <c:pt idx="3">
                  <c:v>0.19862096114684366</c:v>
                </c:pt>
                <c:pt idx="7">
                  <c:v>0.17679702737571257</c:v>
                </c:pt>
                <c:pt idx="8">
                  <c:v>0.17976150867190874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0-49BA-AB70-A5647951E5FA}"/>
            </c:ext>
          </c:extLst>
        </c:ser>
        <c:ser>
          <c:idx val="6"/>
          <c:order val="3"/>
          <c:tx>
            <c:strRef>
              <c:f>'3.BP_T1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'3.BP_T1 Gain'!$Q$20:$AC$20</c:f>
              <c:numCache>
                <c:formatCode>0.000</c:formatCode>
                <c:ptCount val="13"/>
                <c:pt idx="3">
                  <c:v>0.19212503112870652</c:v>
                </c:pt>
                <c:pt idx="7">
                  <c:v>0.15679148906675733</c:v>
                </c:pt>
                <c:pt idx="8">
                  <c:v>0.12942366171039327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50-49BA-AB70-A5647951E5FA}"/>
            </c:ext>
          </c:extLst>
        </c:ser>
        <c:ser>
          <c:idx val="7"/>
          <c:order val="4"/>
          <c:tx>
            <c:strRef>
              <c:f>'3.BP_T1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'3.BP_T1 Gain'!$AF$10:$AR$10</c:f>
              <c:numCache>
                <c:formatCode>0.000</c:formatCode>
                <c:ptCount val="13"/>
                <c:pt idx="3">
                  <c:v>0.14080164285823851</c:v>
                </c:pt>
                <c:pt idx="4">
                  <c:v>0.15276744788594293</c:v>
                </c:pt>
                <c:pt idx="5">
                  <c:v>0.11645618778327033</c:v>
                </c:pt>
                <c:pt idx="6">
                  <c:v>0.11082156526475835</c:v>
                </c:pt>
                <c:pt idx="7">
                  <c:v>0.16893800791295863</c:v>
                </c:pt>
                <c:pt idx="8">
                  <c:v>0.18932474904582361</c:v>
                </c:pt>
                <c:pt idx="9">
                  <c:v>0.21731000234024431</c:v>
                </c:pt>
                <c:pt idx="10">
                  <c:v>0.1836943681102364</c:v>
                </c:pt>
                <c:pt idx="11">
                  <c:v>0.1904041844849704</c:v>
                </c:pt>
                <c:pt idx="12">
                  <c:v>0.16268291899392737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50-49BA-AB70-A5647951E5FA}"/>
            </c:ext>
          </c:extLst>
        </c:ser>
        <c:ser>
          <c:idx val="8"/>
          <c:order val="5"/>
          <c:tx>
            <c:strRef>
              <c:f>'3.BP_T1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'3.BP_T1 Gain'!$AF$20:$AR$20</c:f>
              <c:numCache>
                <c:formatCode>0.000</c:formatCode>
                <c:ptCount val="13"/>
                <c:pt idx="3">
                  <c:v>0.1630166235088634</c:v>
                </c:pt>
                <c:pt idx="4">
                  <c:v>0.19097217570078512</c:v>
                </c:pt>
                <c:pt idx="5">
                  <c:v>0.1833918811529788</c:v>
                </c:pt>
                <c:pt idx="6">
                  <c:v>0.18004052151600425</c:v>
                </c:pt>
                <c:pt idx="7">
                  <c:v>0.22653463669298435</c:v>
                </c:pt>
                <c:pt idx="8">
                  <c:v>0.19176574203913396</c:v>
                </c:pt>
                <c:pt idx="9">
                  <c:v>0.16741625480645003</c:v>
                </c:pt>
                <c:pt idx="10">
                  <c:v>0.2486609959545143</c:v>
                </c:pt>
                <c:pt idx="11">
                  <c:v>0.19493335277810878</c:v>
                </c:pt>
                <c:pt idx="12">
                  <c:v>0.18695995841469012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50-49BA-AB70-A5647951E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'3.BP_T1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'3.BP_T1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'3.BP_T1 Gain'!$B$13:$N$13</c:f>
              <c:numCache>
                <c:formatCode>0.00</c:formatCode>
                <c:ptCount val="13"/>
                <c:pt idx="0">
                  <c:v>2.294415941366577</c:v>
                </c:pt>
                <c:pt idx="1">
                  <c:v>2.2531674478113048</c:v>
                </c:pt>
                <c:pt idx="2">
                  <c:v>2.5310581589340928</c:v>
                </c:pt>
                <c:pt idx="3">
                  <c:v>2.5486480233605171</c:v>
                </c:pt>
                <c:pt idx="4">
                  <c:v>2.4855015310721962</c:v>
                </c:pt>
                <c:pt idx="5">
                  <c:v>2.4030057022210327</c:v>
                </c:pt>
                <c:pt idx="6">
                  <c:v>2.5072393570605929</c:v>
                </c:pt>
                <c:pt idx="7">
                  <c:v>3.1280901430666916</c:v>
                </c:pt>
                <c:pt idx="8">
                  <c:v>2.1604700967177695</c:v>
                </c:pt>
                <c:pt idx="9">
                  <c:v>1.9907583268431526</c:v>
                </c:pt>
                <c:pt idx="10">
                  <c:v>2.1273925221243601</c:v>
                </c:pt>
                <c:pt idx="11">
                  <c:v>3.1044176302689919</c:v>
                </c:pt>
                <c:pt idx="12">
                  <c:v>2.4674029852721153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4-4473-8AD5-0989A7A4BD82}"/>
            </c:ext>
          </c:extLst>
        </c:ser>
        <c:ser>
          <c:idx val="1"/>
          <c:order val="1"/>
          <c:tx>
            <c:strRef>
              <c:f>'3.BP_T1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'3.BP_T1 Gain'!$B$23:$N$23</c:f>
              <c:numCache>
                <c:formatCode>0.00</c:formatCode>
                <c:ptCount val="13"/>
                <c:pt idx="0">
                  <c:v>2.1183470943513414</c:v>
                </c:pt>
                <c:pt idx="1">
                  <c:v>2.6558049947554201</c:v>
                </c:pt>
                <c:pt idx="2">
                  <c:v>2.8744583389335077</c:v>
                </c:pt>
                <c:pt idx="3">
                  <c:v>2.6308618684309155</c:v>
                </c:pt>
                <c:pt idx="4">
                  <c:v>2.9711333291074116</c:v>
                </c:pt>
                <c:pt idx="5">
                  <c:v>2.7200640139550387</c:v>
                </c:pt>
                <c:pt idx="6">
                  <c:v>2.9319061068464998</c:v>
                </c:pt>
                <c:pt idx="7">
                  <c:v>2.6278054573369345</c:v>
                </c:pt>
                <c:pt idx="8">
                  <c:v>2.3987827031483913</c:v>
                </c:pt>
                <c:pt idx="9">
                  <c:v>2.7260379604313796</c:v>
                </c:pt>
                <c:pt idx="10">
                  <c:v>3.436664056771173</c:v>
                </c:pt>
                <c:pt idx="11">
                  <c:v>3.5146177307063611</c:v>
                </c:pt>
                <c:pt idx="12">
                  <c:v>2.154536067112474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94-4473-8AD5-0989A7A4BD82}"/>
            </c:ext>
          </c:extLst>
        </c:ser>
        <c:ser>
          <c:idx val="5"/>
          <c:order val="2"/>
          <c:tx>
            <c:strRef>
              <c:f>'3.BP_T1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694-4473-8AD5-0989A7A4BD82}"/>
              </c:ext>
            </c:extLst>
          </c:dPt>
          <c:val>
            <c:numRef>
              <c:f>'3.BP_T1 Gain'!$Q$13:$AC$13</c:f>
              <c:numCache>
                <c:formatCode>0.00</c:formatCode>
                <c:ptCount val="13"/>
                <c:pt idx="3">
                  <c:v>2.1006510638364397</c:v>
                </c:pt>
                <c:pt idx="7">
                  <c:v>2.5139102079320828</c:v>
                </c:pt>
                <c:pt idx="8">
                  <c:v>2.449356390324986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94-4473-8AD5-0989A7A4BD82}"/>
            </c:ext>
          </c:extLst>
        </c:ser>
        <c:ser>
          <c:idx val="6"/>
          <c:order val="3"/>
          <c:tx>
            <c:strRef>
              <c:f>'3.BP_T1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'3.BP_T1 Gain'!$Q$23:$AC$23</c:f>
              <c:numCache>
                <c:formatCode>0.00</c:formatCode>
                <c:ptCount val="13"/>
                <c:pt idx="3">
                  <c:v>2.6739531560006777</c:v>
                </c:pt>
                <c:pt idx="7">
                  <c:v>2.9505312091347782</c:v>
                </c:pt>
                <c:pt idx="8">
                  <c:v>3.4172010034479703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94-4473-8AD5-0989A7A4BD82}"/>
            </c:ext>
          </c:extLst>
        </c:ser>
        <c:ser>
          <c:idx val="7"/>
          <c:order val="4"/>
          <c:tx>
            <c:strRef>
              <c:f>'3.BP_T1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'3.BP_T1 Gain'!$AF$13:$AR$13</c:f>
              <c:numCache>
                <c:formatCode>0.00</c:formatCode>
                <c:ptCount val="13"/>
                <c:pt idx="3">
                  <c:v>2.9354534384431923</c:v>
                </c:pt>
                <c:pt idx="4">
                  <c:v>2.8354401998412966</c:v>
                </c:pt>
                <c:pt idx="5">
                  <c:v>3.0322373910669258</c:v>
                </c:pt>
                <c:pt idx="6">
                  <c:v>3.1350166382361593</c:v>
                </c:pt>
                <c:pt idx="7">
                  <c:v>2.6706330573276569</c:v>
                </c:pt>
                <c:pt idx="8">
                  <c:v>2.266630056711715</c:v>
                </c:pt>
                <c:pt idx="9">
                  <c:v>1.914479550297757</c:v>
                </c:pt>
                <c:pt idx="10">
                  <c:v>2.3012203175849875</c:v>
                </c:pt>
                <c:pt idx="11">
                  <c:v>2.125373458018426</c:v>
                </c:pt>
                <c:pt idx="12">
                  <c:v>2.4450492061205993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94-4473-8AD5-0989A7A4BD82}"/>
            </c:ext>
          </c:extLst>
        </c:ser>
        <c:ser>
          <c:idx val="8"/>
          <c:order val="5"/>
          <c:tx>
            <c:strRef>
              <c:f>'3.BP_T1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'3.BP_T1 Gain'!$AF$23:$AR$23</c:f>
              <c:numCache>
                <c:formatCode>0.00</c:formatCode>
                <c:ptCount val="13"/>
                <c:pt idx="3">
                  <c:v>2.929830718062584</c:v>
                </c:pt>
                <c:pt idx="4">
                  <c:v>2.5586973505794912</c:v>
                </c:pt>
                <c:pt idx="5">
                  <c:v>2.7354259022094989</c:v>
                </c:pt>
                <c:pt idx="6">
                  <c:v>2.9209720617621366</c:v>
                </c:pt>
                <c:pt idx="7">
                  <c:v>2.0633195000851225</c:v>
                </c:pt>
                <c:pt idx="8">
                  <c:v>2.6041958811060368</c:v>
                </c:pt>
                <c:pt idx="9">
                  <c:v>2.8952037376958009</c:v>
                </c:pt>
                <c:pt idx="10">
                  <c:v>2.0041646412802776</c:v>
                </c:pt>
                <c:pt idx="11">
                  <c:v>2.0463831748044039</c:v>
                </c:pt>
                <c:pt idx="12">
                  <c:v>2.0214457414802824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94-4473-8AD5-0989A7A4B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'4.BP_GT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'4.BP_GT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'4.BP_GT Freq'!$B$9:$N$9</c:f>
              <c:numCache>
                <c:formatCode>0.000</c:formatCode>
                <c:ptCount val="13"/>
                <c:pt idx="0">
                  <c:v>10644.197260273973</c:v>
                </c:pt>
                <c:pt idx="1">
                  <c:v>10680.571428571429</c:v>
                </c:pt>
                <c:pt idx="2">
                  <c:v>10638.742857142857</c:v>
                </c:pt>
                <c:pt idx="3">
                  <c:v>10645.745454545455</c:v>
                </c:pt>
                <c:pt idx="4">
                  <c:v>10605.92</c:v>
                </c:pt>
                <c:pt idx="5">
                  <c:v>10662.83076923077</c:v>
                </c:pt>
                <c:pt idx="6">
                  <c:v>10640.48</c:v>
                </c:pt>
                <c:pt idx="7">
                  <c:v>10558.133333333333</c:v>
                </c:pt>
                <c:pt idx="8">
                  <c:v>10687.873684210526</c:v>
                </c:pt>
                <c:pt idx="9">
                  <c:v>10645.79393939394</c:v>
                </c:pt>
                <c:pt idx="10">
                  <c:v>10645.28</c:v>
                </c:pt>
                <c:pt idx="11">
                  <c:v>10593.942857142858</c:v>
                </c:pt>
                <c:pt idx="12">
                  <c:v>10637.434482758621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E-4EB2-986F-F345201A0302}"/>
            </c:ext>
          </c:extLst>
        </c:ser>
        <c:ser>
          <c:idx val="1"/>
          <c:order val="1"/>
          <c:tx>
            <c:strRef>
              <c:f>'4.BP_GT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'4.BP_GT Freq'!$B$19:$N$19</c:f>
              <c:numCache>
                <c:formatCode>0.000</c:formatCode>
                <c:ptCount val="13"/>
                <c:pt idx="0">
                  <c:v>10744.8</c:v>
                </c:pt>
                <c:pt idx="1">
                  <c:v>10733.828571428572</c:v>
                </c:pt>
                <c:pt idx="2">
                  <c:v>10675.466666666667</c:v>
                </c:pt>
                <c:pt idx="3">
                  <c:v>10751.2</c:v>
                </c:pt>
                <c:pt idx="4">
                  <c:v>10698.335999999999</c:v>
                </c:pt>
                <c:pt idx="5">
                  <c:v>10654.723404255319</c:v>
                </c:pt>
                <c:pt idx="6">
                  <c:v>10682.789189189189</c:v>
                </c:pt>
                <c:pt idx="7">
                  <c:v>10659.466666666667</c:v>
                </c:pt>
                <c:pt idx="8">
                  <c:v>10640.148148148148</c:v>
                </c:pt>
                <c:pt idx="9">
                  <c:v>10709.406060606061</c:v>
                </c:pt>
                <c:pt idx="10">
                  <c:v>10675.771428571428</c:v>
                </c:pt>
                <c:pt idx="11">
                  <c:v>10681.257142857143</c:v>
                </c:pt>
                <c:pt idx="12">
                  <c:v>10649.2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E-4EB2-986F-F345201A0302}"/>
            </c:ext>
          </c:extLst>
        </c:ser>
        <c:ser>
          <c:idx val="5"/>
          <c:order val="2"/>
          <c:tx>
            <c:strRef>
              <c:f>'4.BP_GT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71E-4EB2-986F-F345201A0302}"/>
              </c:ext>
            </c:extLst>
          </c:dPt>
          <c:val>
            <c:numRef>
              <c:f>'4.BP_GT Freq'!$Q$9:$AC$9</c:f>
              <c:numCache>
                <c:formatCode>0.000</c:formatCode>
                <c:ptCount val="13"/>
                <c:pt idx="3">
                  <c:v>10454.666666666666</c:v>
                </c:pt>
                <c:pt idx="7">
                  <c:v>10504.088888888889</c:v>
                </c:pt>
                <c:pt idx="8">
                  <c:v>10556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1E-4EB2-986F-F345201A0302}"/>
            </c:ext>
          </c:extLst>
        </c:ser>
        <c:ser>
          <c:idx val="6"/>
          <c:order val="3"/>
          <c:tx>
            <c:strRef>
              <c:f>'4.BP_GT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'4.BP_GT Freq'!$Q$19:$AC$19</c:f>
              <c:numCache>
                <c:formatCode>0.000</c:formatCode>
                <c:ptCount val="13"/>
                <c:pt idx="3">
                  <c:v>10576.266666666666</c:v>
                </c:pt>
                <c:pt idx="7">
                  <c:v>10573.454545454546</c:v>
                </c:pt>
                <c:pt idx="8">
                  <c:v>10492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1E-4EB2-986F-F345201A0302}"/>
            </c:ext>
          </c:extLst>
        </c:ser>
        <c:ser>
          <c:idx val="7"/>
          <c:order val="4"/>
          <c:tx>
            <c:strRef>
              <c:f>'4.BP_GT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'4.BP_GT Freq'!$AF$9:$AR$9</c:f>
              <c:numCache>
                <c:formatCode>0.000</c:formatCode>
                <c:ptCount val="13"/>
                <c:pt idx="3">
                  <c:v>10759.2</c:v>
                </c:pt>
                <c:pt idx="4">
                  <c:v>10665.155555555555</c:v>
                </c:pt>
                <c:pt idx="5">
                  <c:v>10678.947368421053</c:v>
                </c:pt>
                <c:pt idx="6">
                  <c:v>10683.24705882353</c:v>
                </c:pt>
                <c:pt idx="7">
                  <c:v>10682.171428571428</c:v>
                </c:pt>
                <c:pt idx="8">
                  <c:v>10674</c:v>
                </c:pt>
                <c:pt idx="9">
                  <c:v>10690.4</c:v>
                </c:pt>
                <c:pt idx="10">
                  <c:v>10695.636363636364</c:v>
                </c:pt>
                <c:pt idx="11">
                  <c:v>10709.6</c:v>
                </c:pt>
                <c:pt idx="12">
                  <c:v>10669.548387096775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1E-4EB2-986F-F345201A0302}"/>
            </c:ext>
          </c:extLst>
        </c:ser>
        <c:ser>
          <c:idx val="8"/>
          <c:order val="5"/>
          <c:tx>
            <c:strRef>
              <c:f>'4.BP_GT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'4.BP_GT Freq'!$AF$19:$AR$19</c:f>
              <c:numCache>
                <c:formatCode>0.000</c:formatCode>
                <c:ptCount val="13"/>
                <c:pt idx="3">
                  <c:v>10801.333333333334</c:v>
                </c:pt>
                <c:pt idx="4">
                  <c:v>10618.293333333333</c:v>
                </c:pt>
                <c:pt idx="5">
                  <c:v>10678.35294117647</c:v>
                </c:pt>
                <c:pt idx="6">
                  <c:v>10692.32</c:v>
                </c:pt>
                <c:pt idx="7">
                  <c:v>10679.306666666667</c:v>
                </c:pt>
                <c:pt idx="8">
                  <c:v>10718.133333333333</c:v>
                </c:pt>
                <c:pt idx="9">
                  <c:v>10626.4</c:v>
                </c:pt>
                <c:pt idx="10">
                  <c:v>10684</c:v>
                </c:pt>
                <c:pt idx="11">
                  <c:v>10668</c:v>
                </c:pt>
                <c:pt idx="12">
                  <c:v>10682.117647058823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1E-4EB2-986F-F345201A0302}"/>
            </c:ext>
          </c:extLst>
        </c:ser>
        <c:ser>
          <c:idx val="3"/>
          <c:order val="6"/>
          <c:tx>
            <c:strRef>
              <c:f>'4.BP_GT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'4.BP_GT Freq'!$B$25:$N$25</c:f>
              <c:numCache>
                <c:formatCode>General</c:formatCode>
                <c:ptCount val="13"/>
                <c:pt idx="0">
                  <c:v>12092</c:v>
                </c:pt>
                <c:pt idx="1">
                  <c:v>12092</c:v>
                </c:pt>
                <c:pt idx="2">
                  <c:v>12092</c:v>
                </c:pt>
                <c:pt idx="3">
                  <c:v>12092</c:v>
                </c:pt>
                <c:pt idx="4">
                  <c:v>12092</c:v>
                </c:pt>
                <c:pt idx="5">
                  <c:v>12092</c:v>
                </c:pt>
                <c:pt idx="6">
                  <c:v>12092</c:v>
                </c:pt>
                <c:pt idx="7">
                  <c:v>12092</c:v>
                </c:pt>
                <c:pt idx="8">
                  <c:v>12092</c:v>
                </c:pt>
                <c:pt idx="9">
                  <c:v>12092</c:v>
                </c:pt>
                <c:pt idx="10">
                  <c:v>12092</c:v>
                </c:pt>
                <c:pt idx="11">
                  <c:v>12092</c:v>
                </c:pt>
                <c:pt idx="12">
                  <c:v>12092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1E-4EB2-986F-F345201A0302}"/>
            </c:ext>
          </c:extLst>
        </c:ser>
        <c:ser>
          <c:idx val="4"/>
          <c:order val="7"/>
          <c:tx>
            <c:strRef>
              <c:f>'4.BP_GT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'4.BP_GT Freq'!$B$26:$N$26</c:f>
              <c:numCache>
                <c:formatCode>General</c:formatCode>
                <c:ptCount val="13"/>
                <c:pt idx="0">
                  <c:v>9340</c:v>
                </c:pt>
                <c:pt idx="1">
                  <c:v>9340</c:v>
                </c:pt>
                <c:pt idx="2">
                  <c:v>9340</c:v>
                </c:pt>
                <c:pt idx="3">
                  <c:v>9340</c:v>
                </c:pt>
                <c:pt idx="4">
                  <c:v>9340</c:v>
                </c:pt>
                <c:pt idx="5">
                  <c:v>9340</c:v>
                </c:pt>
                <c:pt idx="6">
                  <c:v>9340</c:v>
                </c:pt>
                <c:pt idx="7">
                  <c:v>9340</c:v>
                </c:pt>
                <c:pt idx="8">
                  <c:v>9340</c:v>
                </c:pt>
                <c:pt idx="9">
                  <c:v>9340</c:v>
                </c:pt>
                <c:pt idx="10">
                  <c:v>9340</c:v>
                </c:pt>
                <c:pt idx="11">
                  <c:v>9340</c:v>
                </c:pt>
                <c:pt idx="12">
                  <c:v>9340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1E-4EB2-986F-F345201A0302}"/>
            </c:ext>
          </c:extLst>
        </c:ser>
        <c:ser>
          <c:idx val="2"/>
          <c:order val="8"/>
          <c:tx>
            <c:strRef>
              <c:f>'4.BP_GT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'4.BP_GT Freq'!$B$24:$N$24</c:f>
              <c:numCache>
                <c:formatCode>General</c:formatCode>
                <c:ptCount val="13"/>
                <c:pt idx="0">
                  <c:v>10600</c:v>
                </c:pt>
                <c:pt idx="1">
                  <c:v>10600</c:v>
                </c:pt>
                <c:pt idx="2">
                  <c:v>10600</c:v>
                </c:pt>
                <c:pt idx="3">
                  <c:v>10600</c:v>
                </c:pt>
                <c:pt idx="4">
                  <c:v>10600</c:v>
                </c:pt>
                <c:pt idx="5">
                  <c:v>10600</c:v>
                </c:pt>
                <c:pt idx="6">
                  <c:v>10600</c:v>
                </c:pt>
                <c:pt idx="7">
                  <c:v>10600</c:v>
                </c:pt>
                <c:pt idx="8">
                  <c:v>10600</c:v>
                </c:pt>
                <c:pt idx="9">
                  <c:v>10600</c:v>
                </c:pt>
                <c:pt idx="10">
                  <c:v>10600</c:v>
                </c:pt>
                <c:pt idx="11">
                  <c:v>10600</c:v>
                </c:pt>
                <c:pt idx="12">
                  <c:v>10600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1E-4EB2-986F-F345201A0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9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5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'4.BP_GT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'4.BP_GT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'4.BP_GT Freq'!$B$10:$N$10</c:f>
              <c:numCache>
                <c:formatCode>0.000</c:formatCode>
                <c:ptCount val="13"/>
                <c:pt idx="0">
                  <c:v>133.60580238909435</c:v>
                </c:pt>
                <c:pt idx="1">
                  <c:v>127.63668891684993</c:v>
                </c:pt>
                <c:pt idx="2">
                  <c:v>106.35555243157782</c:v>
                </c:pt>
                <c:pt idx="3">
                  <c:v>118.40958528734197</c:v>
                </c:pt>
                <c:pt idx="4">
                  <c:v>103.1261608781751</c:v>
                </c:pt>
                <c:pt idx="5">
                  <c:v>88.49455150636372</c:v>
                </c:pt>
                <c:pt idx="6">
                  <c:v>79.239373949056215</c:v>
                </c:pt>
                <c:pt idx="7">
                  <c:v>112.44919923664901</c:v>
                </c:pt>
                <c:pt idx="8">
                  <c:v>116.62042095721661</c:v>
                </c:pt>
                <c:pt idx="9">
                  <c:v>114.12052341925236</c:v>
                </c:pt>
                <c:pt idx="10">
                  <c:v>122.74421790985934</c:v>
                </c:pt>
                <c:pt idx="11">
                  <c:v>92.020773602090088</c:v>
                </c:pt>
                <c:pt idx="12">
                  <c:v>95.478532621584137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8B-4B76-93F0-E1C45A38F5F0}"/>
            </c:ext>
          </c:extLst>
        </c:ser>
        <c:ser>
          <c:idx val="1"/>
          <c:order val="1"/>
          <c:tx>
            <c:strRef>
              <c:f>'4.BP_GT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'4.BP_GT Freq'!$B$20:$N$20</c:f>
              <c:numCache>
                <c:formatCode>0.000</c:formatCode>
                <c:ptCount val="13"/>
                <c:pt idx="0">
                  <c:v>114.15667903553016</c:v>
                </c:pt>
                <c:pt idx="1">
                  <c:v>148.08561193466517</c:v>
                </c:pt>
                <c:pt idx="2">
                  <c:v>202.47245451093028</c:v>
                </c:pt>
                <c:pt idx="3">
                  <c:v>104.64704378808267</c:v>
                </c:pt>
                <c:pt idx="4">
                  <c:v>121.67983796727366</c:v>
                </c:pt>
                <c:pt idx="5">
                  <c:v>119.15229465559958</c:v>
                </c:pt>
                <c:pt idx="6">
                  <c:v>125.29167662026572</c:v>
                </c:pt>
                <c:pt idx="7">
                  <c:v>154.81943580533178</c:v>
                </c:pt>
                <c:pt idx="8">
                  <c:v>193.8908185813014</c:v>
                </c:pt>
                <c:pt idx="9">
                  <c:v>127.53559507770987</c:v>
                </c:pt>
                <c:pt idx="10">
                  <c:v>115.43326845225496</c:v>
                </c:pt>
                <c:pt idx="11">
                  <c:v>88.616935991591447</c:v>
                </c:pt>
                <c:pt idx="12">
                  <c:v>101.47173600341719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8B-4B76-93F0-E1C45A38F5F0}"/>
            </c:ext>
          </c:extLst>
        </c:ser>
        <c:ser>
          <c:idx val="5"/>
          <c:order val="2"/>
          <c:tx>
            <c:strRef>
              <c:f>'4.BP_GT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18B-4B76-93F0-E1C45A38F5F0}"/>
              </c:ext>
            </c:extLst>
          </c:dPt>
          <c:val>
            <c:numRef>
              <c:f>'4.BP_GT Freq'!$Q$10:$AC$10</c:f>
              <c:numCache>
                <c:formatCode>0.000</c:formatCode>
                <c:ptCount val="13"/>
                <c:pt idx="3">
                  <c:v>170.79879942510576</c:v>
                </c:pt>
                <c:pt idx="7">
                  <c:v>73.886836760444993</c:v>
                </c:pt>
                <c:pt idx="8">
                  <c:v>60.537939387322709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8B-4B76-93F0-E1C45A38F5F0}"/>
            </c:ext>
          </c:extLst>
        </c:ser>
        <c:ser>
          <c:idx val="6"/>
          <c:order val="3"/>
          <c:tx>
            <c:strRef>
              <c:f>'4.BP_GT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'4.BP_GT Freq'!$Q$20:$AC$20</c:f>
              <c:numCache>
                <c:formatCode>0.000</c:formatCode>
                <c:ptCount val="13"/>
                <c:pt idx="3">
                  <c:v>109.40306158905003</c:v>
                </c:pt>
                <c:pt idx="7">
                  <c:v>169.19568094717565</c:v>
                </c:pt>
                <c:pt idx="8">
                  <c:v>193.67688773342383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8B-4B76-93F0-E1C45A38F5F0}"/>
            </c:ext>
          </c:extLst>
        </c:ser>
        <c:ser>
          <c:idx val="7"/>
          <c:order val="4"/>
          <c:tx>
            <c:strRef>
              <c:f>'4.BP_GT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'4.BP_GT Freq'!$AF$10:$AR$10</c:f>
              <c:numCache>
                <c:formatCode>0.000</c:formatCode>
                <c:ptCount val="13"/>
                <c:pt idx="3">
                  <c:v>91.265719626524429</c:v>
                </c:pt>
                <c:pt idx="4">
                  <c:v>151.07851304411392</c:v>
                </c:pt>
                <c:pt idx="5">
                  <c:v>113.50390080662538</c:v>
                </c:pt>
                <c:pt idx="6">
                  <c:v>106.81625365466599</c:v>
                </c:pt>
                <c:pt idx="7">
                  <c:v>98.500492374046544</c:v>
                </c:pt>
                <c:pt idx="8">
                  <c:v>103.79727076239297</c:v>
                </c:pt>
                <c:pt idx="9">
                  <c:v>100.78180874033256</c:v>
                </c:pt>
                <c:pt idx="10">
                  <c:v>77.986789868152599</c:v>
                </c:pt>
                <c:pt idx="11">
                  <c:v>115.46816859716651</c:v>
                </c:pt>
                <c:pt idx="12">
                  <c:v>125.06736852376639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8B-4B76-93F0-E1C45A38F5F0}"/>
            </c:ext>
          </c:extLst>
        </c:ser>
        <c:ser>
          <c:idx val="8"/>
          <c:order val="5"/>
          <c:tx>
            <c:strRef>
              <c:f>'4.BP_GT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'4.BP_GT Freq'!$AF$20:$AR$20</c:f>
              <c:numCache>
                <c:formatCode>0.000</c:formatCode>
                <c:ptCount val="13"/>
                <c:pt idx="3">
                  <c:v>98.481341951882797</c:v>
                </c:pt>
                <c:pt idx="4">
                  <c:v>134.42196302741658</c:v>
                </c:pt>
                <c:pt idx="5">
                  <c:v>134.33617265246602</c:v>
                </c:pt>
                <c:pt idx="6">
                  <c:v>146.40138284169029</c:v>
                </c:pt>
                <c:pt idx="7">
                  <c:v>94.648992132572175</c:v>
                </c:pt>
                <c:pt idx="8">
                  <c:v>175.29753342595902</c:v>
                </c:pt>
                <c:pt idx="9">
                  <c:v>222.30971667154424</c:v>
                </c:pt>
                <c:pt idx="10">
                  <c:v>167.97883464558529</c:v>
                </c:pt>
                <c:pt idx="11">
                  <c:v>86.25660862592251</c:v>
                </c:pt>
                <c:pt idx="12">
                  <c:v>104.20234571035625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8B-4B76-93F0-E1C45A38F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2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'4.BP_GT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'4.BP_GT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'4.BP_GT Freq'!$B$13:$N$13</c:f>
              <c:numCache>
                <c:formatCode>0.00</c:formatCode>
                <c:ptCount val="13"/>
                <c:pt idx="0">
                  <c:v>3.2538438624489694</c:v>
                </c:pt>
                <c:pt idx="1">
                  <c:v>3.5010085787187117</c:v>
                </c:pt>
                <c:pt idx="2">
                  <c:v>4.07044367516961</c:v>
                </c:pt>
                <c:pt idx="3">
                  <c:v>3.675787596014942</c:v>
                </c:pt>
                <c:pt idx="4">
                  <c:v>4.0918165646815696</c:v>
                </c:pt>
                <c:pt idx="5">
                  <c:v>4.9827202041007164</c:v>
                </c:pt>
                <c:pt idx="6">
                  <c:v>5.4706809472274527</c:v>
                </c:pt>
                <c:pt idx="7">
                  <c:v>3.610914503623321</c:v>
                </c:pt>
                <c:pt idx="8">
                  <c:v>3.8525948061446504</c:v>
                </c:pt>
                <c:pt idx="9">
                  <c:v>3.8140786023701021</c:v>
                </c:pt>
                <c:pt idx="10">
                  <c:v>3.5447155128142698</c:v>
                </c:pt>
                <c:pt idx="11">
                  <c:v>4.5422455823764016</c:v>
                </c:pt>
                <c:pt idx="12">
                  <c:v>4.5295853323763078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F-42D4-B5B1-2DBBC73C6438}"/>
            </c:ext>
          </c:extLst>
        </c:ser>
        <c:ser>
          <c:idx val="1"/>
          <c:order val="1"/>
          <c:tx>
            <c:strRef>
              <c:f>'4.BP_GT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'4.BP_GT Freq'!$B$23:$N$23</c:f>
              <c:numCache>
                <c:formatCode>0.00</c:formatCode>
                <c:ptCount val="13"/>
                <c:pt idx="0">
                  <c:v>3.933774794963151</c:v>
                </c:pt>
                <c:pt idx="1">
                  <c:v>3.0571762077976179</c:v>
                </c:pt>
                <c:pt idx="2">
                  <c:v>2.1985981087196449</c:v>
                </c:pt>
                <c:pt idx="3">
                  <c:v>4.2708643947783491</c:v>
                </c:pt>
                <c:pt idx="4">
                  <c:v>3.7210656607583856</c:v>
                </c:pt>
                <c:pt idx="5">
                  <c:v>3.6779915654874702</c:v>
                </c:pt>
                <c:pt idx="6">
                  <c:v>3.5724352045584986</c:v>
                </c:pt>
                <c:pt idx="7">
                  <c:v>2.8408721420174268</c:v>
                </c:pt>
                <c:pt idx="8">
                  <c:v>2.235189470138105</c:v>
                </c:pt>
                <c:pt idx="9">
                  <c:v>3.5791473477702596</c:v>
                </c:pt>
                <c:pt idx="10">
                  <c:v>3.8572687824507734</c:v>
                </c:pt>
                <c:pt idx="11">
                  <c:v>5.045149770560073</c:v>
                </c:pt>
                <c:pt idx="12">
                  <c:v>4.3007049764606755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F-42D4-B5B1-2DBBC73C6438}"/>
            </c:ext>
          </c:extLst>
        </c:ser>
        <c:ser>
          <c:idx val="5"/>
          <c:order val="2"/>
          <c:tx>
            <c:strRef>
              <c:f>'4.BP_GT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3CF-42D4-B5B1-2DBBC73C6438}"/>
              </c:ext>
            </c:extLst>
          </c:dPt>
          <c:val>
            <c:numRef>
              <c:f>'4.BP_GT Freq'!$Q$13:$AC$13</c:f>
              <c:numCache>
                <c:formatCode>0.00</c:formatCode>
                <c:ptCount val="13"/>
                <c:pt idx="3">
                  <c:v>2.1753991058847002</c:v>
                </c:pt>
                <c:pt idx="7">
                  <c:v>5.2516746776925203</c:v>
                </c:pt>
                <c:pt idx="8">
                  <c:v>6.6955257716983745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CF-42D4-B5B1-2DBBC73C6438}"/>
            </c:ext>
          </c:extLst>
        </c:ser>
        <c:ser>
          <c:idx val="6"/>
          <c:order val="3"/>
          <c:tx>
            <c:strRef>
              <c:f>'4.BP_GT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'4.BP_GT Freq'!$Q$23:$AC$23</c:f>
              <c:numCache>
                <c:formatCode>0.00</c:formatCode>
                <c:ptCount val="13"/>
                <c:pt idx="3">
                  <c:v>3.7667034441578564</c:v>
                </c:pt>
                <c:pt idx="7">
                  <c:v>2.4300355236602074</c:v>
                </c:pt>
                <c:pt idx="8">
                  <c:v>1.9826836567538004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CF-42D4-B5B1-2DBBC73C6438}"/>
            </c:ext>
          </c:extLst>
        </c:ser>
        <c:ser>
          <c:idx val="7"/>
          <c:order val="4"/>
          <c:tx>
            <c:strRef>
              <c:f>'4.BP_GT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'4.BP_GT Freq'!$AF$13:$AR$13</c:f>
              <c:numCache>
                <c:formatCode>0.00</c:formatCode>
                <c:ptCount val="13"/>
                <c:pt idx="3">
                  <c:v>4.8678372173548254</c:v>
                </c:pt>
                <c:pt idx="4">
                  <c:v>2.9237679774458698</c:v>
                </c:pt>
                <c:pt idx="5">
                  <c:v>3.9321625627128438</c:v>
                </c:pt>
                <c:pt idx="6">
                  <c:v>4.1917686146848361</c:v>
                </c:pt>
                <c:pt idx="7">
                  <c:v>4.5420125870188732</c:v>
                </c:pt>
                <c:pt idx="8">
                  <c:v>4.2839918949754781</c:v>
                </c:pt>
                <c:pt idx="9">
                  <c:v>4.4664145142811993</c:v>
                </c:pt>
                <c:pt idx="10">
                  <c:v>5.7942991196682314</c:v>
                </c:pt>
                <c:pt idx="11">
                  <c:v>3.9537591951080477</c:v>
                </c:pt>
                <c:pt idx="12">
                  <c:v>3.5435525743448215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CF-42D4-B5B1-2DBBC73C6438}"/>
            </c:ext>
          </c:extLst>
        </c:ser>
        <c:ser>
          <c:idx val="8"/>
          <c:order val="5"/>
          <c:tx>
            <c:strRef>
              <c:f>'4.BP_GT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'4.BP_GT Freq'!$AF$23:$AR$23</c:f>
              <c:numCache>
                <c:formatCode>0.00</c:formatCode>
                <c:ptCount val="13"/>
                <c:pt idx="3">
                  <c:v>4.3685657983054815</c:v>
                </c:pt>
                <c:pt idx="4">
                  <c:v>3.1698523677330259</c:v>
                </c:pt>
                <c:pt idx="5">
                  <c:v>3.3209048482641434</c:v>
                </c:pt>
                <c:pt idx="6">
                  <c:v>3.0790237399654385</c:v>
                </c:pt>
                <c:pt idx="7">
                  <c:v>4.7167491749964547</c:v>
                </c:pt>
                <c:pt idx="8">
                  <c:v>2.6124472296068202</c:v>
                </c:pt>
                <c:pt idx="9">
                  <c:v>1.9288405672053404</c:v>
                </c:pt>
                <c:pt idx="10">
                  <c:v>2.6670026670040006</c:v>
                </c:pt>
                <c:pt idx="11">
                  <c:v>5.1319739289359569</c:v>
                </c:pt>
                <c:pt idx="12">
                  <c:v>4.2933059325088232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CF-42D4-B5B1-2DBBC73C6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'5.BP_GT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'5.BP_GT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'5.BP_GT Gain'!$B$9:$N$9</c:f>
              <c:numCache>
                <c:formatCode>0.000</c:formatCode>
                <c:ptCount val="13"/>
                <c:pt idx="0">
                  <c:v>4.5936712328767113</c:v>
                </c:pt>
                <c:pt idx="1">
                  <c:v>4.413314285714284</c:v>
                </c:pt>
                <c:pt idx="2">
                  <c:v>4.5261107142857133</c:v>
                </c:pt>
                <c:pt idx="3">
                  <c:v>4.580350000000001</c:v>
                </c:pt>
                <c:pt idx="4">
                  <c:v>4.6040400000000021</c:v>
                </c:pt>
                <c:pt idx="5">
                  <c:v>4.6806205128205107</c:v>
                </c:pt>
                <c:pt idx="6">
                  <c:v>4.3560100000000004</c:v>
                </c:pt>
                <c:pt idx="7">
                  <c:v>4.0629999999999979</c:v>
                </c:pt>
                <c:pt idx="8">
                  <c:v>4.2769842105263143</c:v>
                </c:pt>
                <c:pt idx="9">
                  <c:v>4.3740969696969714</c:v>
                </c:pt>
                <c:pt idx="10">
                  <c:v>4.4648100000000017</c:v>
                </c:pt>
                <c:pt idx="11">
                  <c:v>4.6395428571428585</c:v>
                </c:pt>
                <c:pt idx="12">
                  <c:v>4.525427586206896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B-45C7-B8E9-B619FE919D85}"/>
            </c:ext>
          </c:extLst>
        </c:ser>
        <c:ser>
          <c:idx val="1"/>
          <c:order val="1"/>
          <c:tx>
            <c:strRef>
              <c:f>'5.BP_GT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'5.BP_GT Gain'!$B$19:$N$19</c:f>
              <c:numCache>
                <c:formatCode>0.000</c:formatCode>
                <c:ptCount val="13"/>
                <c:pt idx="0">
                  <c:v>4.2540999999999993</c:v>
                </c:pt>
                <c:pt idx="1">
                  <c:v>3.884142857142856</c:v>
                </c:pt>
                <c:pt idx="2">
                  <c:v>3.7855438596491258</c:v>
                </c:pt>
                <c:pt idx="3">
                  <c:v>3.8546062500000025</c:v>
                </c:pt>
                <c:pt idx="4">
                  <c:v>3.6699120000000001</c:v>
                </c:pt>
                <c:pt idx="5">
                  <c:v>3.5846000000000009</c:v>
                </c:pt>
                <c:pt idx="6">
                  <c:v>3.6190324324324314</c:v>
                </c:pt>
                <c:pt idx="7">
                  <c:v>3.6169333333333329</c:v>
                </c:pt>
                <c:pt idx="8">
                  <c:v>3.3683333333333345</c:v>
                </c:pt>
                <c:pt idx="9">
                  <c:v>3.7748848484848483</c:v>
                </c:pt>
                <c:pt idx="10">
                  <c:v>3.5899785714285724</c:v>
                </c:pt>
                <c:pt idx="11">
                  <c:v>4.4945714285714278</c:v>
                </c:pt>
                <c:pt idx="12">
                  <c:v>4.1915875000000007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2B-45C7-B8E9-B619FE919D85}"/>
            </c:ext>
          </c:extLst>
        </c:ser>
        <c:ser>
          <c:idx val="5"/>
          <c:order val="2"/>
          <c:tx>
            <c:strRef>
              <c:f>'5.BP_GT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82B-45C7-B8E9-B619FE919D85}"/>
              </c:ext>
            </c:extLst>
          </c:dPt>
          <c:val>
            <c:numRef>
              <c:f>'5.BP_GT Gain'!$Q$9:$AC$9</c:f>
              <c:numCache>
                <c:formatCode>0.000</c:formatCode>
                <c:ptCount val="13"/>
                <c:pt idx="3">
                  <c:v>4.2930999999999999</c:v>
                </c:pt>
                <c:pt idx="7">
                  <c:v>4.1801333333333348</c:v>
                </c:pt>
                <c:pt idx="8">
                  <c:v>4.3104499999999994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2B-45C7-B8E9-B619FE919D85}"/>
            </c:ext>
          </c:extLst>
        </c:ser>
        <c:ser>
          <c:idx val="6"/>
          <c:order val="3"/>
          <c:tx>
            <c:strRef>
              <c:f>'5.BP_GT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'5.BP_GT Gain'!$Q$19:$AC$19</c:f>
              <c:numCache>
                <c:formatCode>0.000</c:formatCode>
                <c:ptCount val="13"/>
                <c:pt idx="3">
                  <c:v>3.7096333333333331</c:v>
                </c:pt>
                <c:pt idx="7">
                  <c:v>3.5879090909090898</c:v>
                </c:pt>
                <c:pt idx="8">
                  <c:v>3.4538500000000001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2B-45C7-B8E9-B619FE919D85}"/>
            </c:ext>
          </c:extLst>
        </c:ser>
        <c:ser>
          <c:idx val="7"/>
          <c:order val="4"/>
          <c:tx>
            <c:strRef>
              <c:f>'5.BP_GT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'5.BP_GT Gain'!$AF$9:$AR$9</c:f>
              <c:numCache>
                <c:formatCode>0.000</c:formatCode>
                <c:ptCount val="13"/>
                <c:pt idx="3">
                  <c:v>4.6927499999999984</c:v>
                </c:pt>
                <c:pt idx="4">
                  <c:v>4.5990444444444449</c:v>
                </c:pt>
                <c:pt idx="5">
                  <c:v>4.6135368421052627</c:v>
                </c:pt>
                <c:pt idx="6">
                  <c:v>4.5737294117647052</c:v>
                </c:pt>
                <c:pt idx="7">
                  <c:v>3.9465142857142843</c:v>
                </c:pt>
                <c:pt idx="8">
                  <c:v>4.1375124999999997</c:v>
                </c:pt>
                <c:pt idx="9">
                  <c:v>4.2996933333333338</c:v>
                </c:pt>
                <c:pt idx="10">
                  <c:v>4.676218181818184</c:v>
                </c:pt>
                <c:pt idx="11">
                  <c:v>4.7440000000000015</c:v>
                </c:pt>
                <c:pt idx="12">
                  <c:v>4.4921354838709666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2B-45C7-B8E9-B619FE919D85}"/>
            </c:ext>
          </c:extLst>
        </c:ser>
        <c:ser>
          <c:idx val="8"/>
          <c:order val="5"/>
          <c:tx>
            <c:strRef>
              <c:f>'5.BP_GT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'5.BP_GT Gain'!$AF$19:$AR$19</c:f>
              <c:numCache>
                <c:formatCode>0.000</c:formatCode>
                <c:ptCount val="13"/>
                <c:pt idx="3">
                  <c:v>4.0257333333333332</c:v>
                </c:pt>
                <c:pt idx="4">
                  <c:v>3.743626666666668</c:v>
                </c:pt>
                <c:pt idx="5">
                  <c:v>3.6720000000000006</c:v>
                </c:pt>
                <c:pt idx="6">
                  <c:v>3.6338600000000003</c:v>
                </c:pt>
                <c:pt idx="7">
                  <c:v>3.6633866666666632</c:v>
                </c:pt>
                <c:pt idx="8">
                  <c:v>3.5233466666666655</c:v>
                </c:pt>
                <c:pt idx="9">
                  <c:v>3.5000875000000002</c:v>
                </c:pt>
                <c:pt idx="10">
                  <c:v>3.3142545454545447</c:v>
                </c:pt>
                <c:pt idx="11">
                  <c:v>4.0625874999999994</c:v>
                </c:pt>
                <c:pt idx="12">
                  <c:v>4.1529529411764718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2B-45C7-B8E9-B619FE919D85}"/>
            </c:ext>
          </c:extLst>
        </c:ser>
        <c:ser>
          <c:idx val="3"/>
          <c:order val="6"/>
          <c:tx>
            <c:strRef>
              <c:f>'5.BP_GT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'5.BP_GT Gain'!$B$25:$N$25</c:f>
              <c:numCache>
                <c:formatCode>General</c:formatCode>
                <c:ptCount val="13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5.5</c:v>
                </c:pt>
                <c:pt idx="10">
                  <c:v>5.5</c:v>
                </c:pt>
                <c:pt idx="11">
                  <c:v>5.5</c:v>
                </c:pt>
                <c:pt idx="12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2B-45C7-B8E9-B619FE919D85}"/>
            </c:ext>
          </c:extLst>
        </c:ser>
        <c:ser>
          <c:idx val="4"/>
          <c:order val="7"/>
          <c:tx>
            <c:strRef>
              <c:f>'5.BP_GT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'5.BP_GT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2B-45C7-B8E9-B619FE919D85}"/>
            </c:ext>
          </c:extLst>
        </c:ser>
        <c:ser>
          <c:idx val="2"/>
          <c:order val="8"/>
          <c:tx>
            <c:strRef>
              <c:f>'5.BP_GT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'5.BP_GT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2B-45C7-B8E9-B619FE919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'5.BP_GT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'5.BP_GT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'5.BP_GT Gain'!$B$10:$N$10</c:f>
              <c:numCache>
                <c:formatCode>0.000</c:formatCode>
                <c:ptCount val="13"/>
                <c:pt idx="0">
                  <c:v>0.39806395666181094</c:v>
                </c:pt>
                <c:pt idx="1">
                  <c:v>0.39131573087891458</c:v>
                </c:pt>
                <c:pt idx="2">
                  <c:v>0.37506340476096289</c:v>
                </c:pt>
                <c:pt idx="3">
                  <c:v>0.40907145131762146</c:v>
                </c:pt>
                <c:pt idx="4">
                  <c:v>0.34987405550089545</c:v>
                </c:pt>
                <c:pt idx="5">
                  <c:v>0.33998996284418048</c:v>
                </c:pt>
                <c:pt idx="6">
                  <c:v>0.30563143761165285</c:v>
                </c:pt>
                <c:pt idx="7">
                  <c:v>0.40865421679894981</c:v>
                </c:pt>
                <c:pt idx="8">
                  <c:v>0.39110898461248828</c:v>
                </c:pt>
                <c:pt idx="9">
                  <c:v>0.41977333059179328</c:v>
                </c:pt>
                <c:pt idx="10">
                  <c:v>0.4008733318416407</c:v>
                </c:pt>
                <c:pt idx="11">
                  <c:v>0.30573919385382226</c:v>
                </c:pt>
                <c:pt idx="12">
                  <c:v>0.32181382093506739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8-4C43-92C6-7A0E4D1E5DB2}"/>
            </c:ext>
          </c:extLst>
        </c:ser>
        <c:ser>
          <c:idx val="1"/>
          <c:order val="1"/>
          <c:tx>
            <c:strRef>
              <c:f>'5.BP_GT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'5.BP_GT Gain'!$B$20:$N$20</c:f>
              <c:numCache>
                <c:formatCode>0.000</c:formatCode>
                <c:ptCount val="13"/>
                <c:pt idx="0">
                  <c:v>0.36185921949957561</c:v>
                </c:pt>
                <c:pt idx="1">
                  <c:v>0.4030425299265693</c:v>
                </c:pt>
                <c:pt idx="2">
                  <c:v>0.39624596990774269</c:v>
                </c:pt>
                <c:pt idx="3">
                  <c:v>0.30369218727978475</c:v>
                </c:pt>
                <c:pt idx="4">
                  <c:v>0.3145323721992544</c:v>
                </c:pt>
                <c:pt idx="5">
                  <c:v>0.35664550859841038</c:v>
                </c:pt>
                <c:pt idx="6">
                  <c:v>0.35995632136447703</c:v>
                </c:pt>
                <c:pt idx="7">
                  <c:v>0.33237929465929017</c:v>
                </c:pt>
                <c:pt idx="8">
                  <c:v>0.39128525304913325</c:v>
                </c:pt>
                <c:pt idx="9">
                  <c:v>0.32769843003822829</c:v>
                </c:pt>
                <c:pt idx="10">
                  <c:v>0.33640345911910152</c:v>
                </c:pt>
                <c:pt idx="11">
                  <c:v>0.35190258392263685</c:v>
                </c:pt>
                <c:pt idx="12">
                  <c:v>0.35198587356409511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8-4C43-92C6-7A0E4D1E5DB2}"/>
            </c:ext>
          </c:extLst>
        </c:ser>
        <c:ser>
          <c:idx val="5"/>
          <c:order val="2"/>
          <c:tx>
            <c:strRef>
              <c:f>'5.BP_GT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688-4C43-92C6-7A0E4D1E5DB2}"/>
              </c:ext>
            </c:extLst>
          </c:dPt>
          <c:val>
            <c:numRef>
              <c:f>'5.BP_GT Gain'!$Q$10:$AC$10</c:f>
              <c:numCache>
                <c:formatCode>0.000</c:formatCode>
                <c:ptCount val="13"/>
                <c:pt idx="3">
                  <c:v>0.41500538841537121</c:v>
                </c:pt>
                <c:pt idx="7">
                  <c:v>0.31852362549738761</c:v>
                </c:pt>
                <c:pt idx="8">
                  <c:v>0.29211397829578351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88-4C43-92C6-7A0E4D1E5DB2}"/>
            </c:ext>
          </c:extLst>
        </c:ser>
        <c:ser>
          <c:idx val="6"/>
          <c:order val="3"/>
          <c:tx>
            <c:strRef>
              <c:f>'5.BP_GT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'5.BP_GT Gain'!$Q$20:$AC$20</c:f>
              <c:numCache>
                <c:formatCode>0.000</c:formatCode>
                <c:ptCount val="13"/>
                <c:pt idx="3">
                  <c:v>0.43199756411616641</c:v>
                </c:pt>
                <c:pt idx="7">
                  <c:v>0.37898203185822404</c:v>
                </c:pt>
                <c:pt idx="8">
                  <c:v>0.43021112014304924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88-4C43-92C6-7A0E4D1E5DB2}"/>
            </c:ext>
          </c:extLst>
        </c:ser>
        <c:ser>
          <c:idx val="7"/>
          <c:order val="4"/>
          <c:tx>
            <c:strRef>
              <c:f>'5.BP_GT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'5.BP_GT Gain'!$AF$10:$AR$10</c:f>
              <c:numCache>
                <c:formatCode>0.000</c:formatCode>
                <c:ptCount val="13"/>
                <c:pt idx="3">
                  <c:v>0.419164441415739</c:v>
                </c:pt>
                <c:pt idx="4">
                  <c:v>0.42496989744314112</c:v>
                </c:pt>
                <c:pt idx="5">
                  <c:v>0.31615986430670207</c:v>
                </c:pt>
                <c:pt idx="6">
                  <c:v>0.34560906858952145</c:v>
                </c:pt>
                <c:pt idx="7">
                  <c:v>0.33861622682370524</c:v>
                </c:pt>
                <c:pt idx="8">
                  <c:v>0.38314015658582118</c:v>
                </c:pt>
                <c:pt idx="9">
                  <c:v>0.5468289167044289</c:v>
                </c:pt>
                <c:pt idx="10">
                  <c:v>0.37672859328252872</c:v>
                </c:pt>
                <c:pt idx="11">
                  <c:v>0.36102806719993735</c:v>
                </c:pt>
                <c:pt idx="12">
                  <c:v>0.3893444720149023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88-4C43-92C6-7A0E4D1E5DB2}"/>
            </c:ext>
          </c:extLst>
        </c:ser>
        <c:ser>
          <c:idx val="8"/>
          <c:order val="5"/>
          <c:tx>
            <c:strRef>
              <c:f>'5.BP_GT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'5.BP_GT Gain'!$AF$20:$AR$20</c:f>
              <c:numCache>
                <c:formatCode>0.000</c:formatCode>
                <c:ptCount val="13"/>
                <c:pt idx="3">
                  <c:v>0.3012099661003283</c:v>
                </c:pt>
                <c:pt idx="4">
                  <c:v>0.33138687986120419</c:v>
                </c:pt>
                <c:pt idx="5">
                  <c:v>0.36840405483524158</c:v>
                </c:pt>
                <c:pt idx="6">
                  <c:v>0.29039030806899901</c:v>
                </c:pt>
                <c:pt idx="7">
                  <c:v>0.34377577125344494</c:v>
                </c:pt>
                <c:pt idx="8">
                  <c:v>0.3920816756243114</c:v>
                </c:pt>
                <c:pt idx="9">
                  <c:v>0.37471052772587576</c:v>
                </c:pt>
                <c:pt idx="10">
                  <c:v>0.29170915361542959</c:v>
                </c:pt>
                <c:pt idx="11">
                  <c:v>0.48815002606067909</c:v>
                </c:pt>
                <c:pt idx="12">
                  <c:v>0.33064485716343367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88-4C43-92C6-7A0E4D1E5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'5.BP_GT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'5.BP_GT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'5.BP_GT Gain'!$B$13:$N$13</c:f>
              <c:numCache>
                <c:formatCode>0.00</c:formatCode>
                <c:ptCount val="13"/>
                <c:pt idx="0">
                  <c:v>0.75894736005391206</c:v>
                </c:pt>
                <c:pt idx="1">
                  <c:v>0.92566831038197372</c:v>
                </c:pt>
                <c:pt idx="2">
                  <c:v>0.86553302130784193</c:v>
                </c:pt>
                <c:pt idx="3">
                  <c:v>0.74938008754363172</c:v>
                </c:pt>
                <c:pt idx="4">
                  <c:v>0.85360239959995621</c:v>
                </c:pt>
                <c:pt idx="5">
                  <c:v>0.80333693807211604</c:v>
                </c:pt>
                <c:pt idx="6">
                  <c:v>1.2476792406562984</c:v>
                </c:pt>
                <c:pt idx="7">
                  <c:v>1.1721401133507934</c:v>
                </c:pt>
                <c:pt idx="8">
                  <c:v>1.0423486697153843</c:v>
                </c:pt>
                <c:pt idx="9">
                  <c:v>0.89405634600919737</c:v>
                </c:pt>
                <c:pt idx="10">
                  <c:v>0.86077896912744778</c:v>
                </c:pt>
                <c:pt idx="11">
                  <c:v>0.93811671314924361</c:v>
                </c:pt>
                <c:pt idx="12">
                  <c:v>1.0094577986751996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5-4E9C-A499-702706103E08}"/>
            </c:ext>
          </c:extLst>
        </c:ser>
        <c:ser>
          <c:idx val="1"/>
          <c:order val="1"/>
          <c:tx>
            <c:strRef>
              <c:f>'5.BP_GT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'5.BP_GT Gain'!$B$23:$N$23</c:f>
              <c:numCache>
                <c:formatCode>0.00</c:formatCode>
                <c:ptCount val="13"/>
                <c:pt idx="0">
                  <c:v>1.1476838992090053</c:v>
                </c:pt>
                <c:pt idx="1">
                  <c:v>1.336382658468275</c:v>
                </c:pt>
                <c:pt idx="2">
                  <c:v>1.4422490662807652</c:v>
                </c:pt>
                <c:pt idx="3">
                  <c:v>1.8059884524722543</c:v>
                </c:pt>
                <c:pt idx="4">
                  <c:v>1.9394802800993831</c:v>
                </c:pt>
                <c:pt idx="5">
                  <c:v>1.7901996556070245</c:v>
                </c:pt>
                <c:pt idx="6">
                  <c:v>1.7418479742555375</c:v>
                </c:pt>
                <c:pt idx="7">
                  <c:v>1.8884716917529714</c:v>
                </c:pt>
                <c:pt idx="8">
                  <c:v>1.815952811966393</c:v>
                </c:pt>
                <c:pt idx="9">
                  <c:v>1.7547791845426348</c:v>
                </c:pt>
                <c:pt idx="10">
                  <c:v>1.8925899608493588</c:v>
                </c:pt>
                <c:pt idx="11">
                  <c:v>0.95237395931294455</c:v>
                </c:pt>
                <c:pt idx="12">
                  <c:v>1.2390767151641984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5-4E9C-A499-702706103E08}"/>
            </c:ext>
          </c:extLst>
        </c:ser>
        <c:ser>
          <c:idx val="5"/>
          <c:order val="2"/>
          <c:tx>
            <c:strRef>
              <c:f>'5.BP_GT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905-4E9C-A499-702706103E08}"/>
              </c:ext>
            </c:extLst>
          </c:dPt>
          <c:val>
            <c:numRef>
              <c:f>'5.BP_GT Gain'!$Q$13:$AC$13</c:f>
              <c:numCache>
                <c:formatCode>0.00</c:formatCode>
                <c:ptCount val="13"/>
                <c:pt idx="3">
                  <c:v>0.96938500373721759</c:v>
                </c:pt>
                <c:pt idx="7">
                  <c:v>1.3812336678905577</c:v>
                </c:pt>
                <c:pt idx="8">
                  <c:v>1.357403945473534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05-4E9C-A499-702706103E08}"/>
            </c:ext>
          </c:extLst>
        </c:ser>
        <c:ser>
          <c:idx val="6"/>
          <c:order val="3"/>
          <c:tx>
            <c:strRef>
              <c:f>'5.BP_GT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'5.BP_GT Gain'!$Q$23:$AC$23</c:f>
              <c:numCache>
                <c:formatCode>0.00</c:formatCode>
                <c:ptCount val="13"/>
                <c:pt idx="3">
                  <c:v>1.3814635508648592</c:v>
                </c:pt>
                <c:pt idx="7">
                  <c:v>1.6817779809731781</c:v>
                </c:pt>
                <c:pt idx="8">
                  <c:v>1.5853844032976459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05-4E9C-A499-702706103E08}"/>
            </c:ext>
          </c:extLst>
        </c:ser>
        <c:ser>
          <c:idx val="7"/>
          <c:order val="4"/>
          <c:tx>
            <c:strRef>
              <c:f>'5.BP_GT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'5.BP_GT Gain'!$AF$13:$AR$13</c:f>
              <c:numCache>
                <c:formatCode>0.00</c:formatCode>
                <c:ptCount val="13"/>
                <c:pt idx="3">
                  <c:v>0.64195171810017515</c:v>
                </c:pt>
                <c:pt idx="4">
                  <c:v>0.70668186223401741</c:v>
                </c:pt>
                <c:pt idx="5">
                  <c:v>0.93461489789734165</c:v>
                </c:pt>
                <c:pt idx="6">
                  <c:v>0.89337025791938229</c:v>
                </c:pt>
                <c:pt idx="7">
                  <c:v>1.5292491334095766</c:v>
                </c:pt>
                <c:pt idx="8">
                  <c:v>1.1853690932505279</c:v>
                </c:pt>
                <c:pt idx="9">
                  <c:v>0.73167714800730754</c:v>
                </c:pt>
                <c:pt idx="10">
                  <c:v>0.72889062388743642</c:v>
                </c:pt>
                <c:pt idx="11">
                  <c:v>0.69800667287300378</c:v>
                </c:pt>
                <c:pt idx="12">
                  <c:v>0.86287301568986707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05-4E9C-A499-702706103E08}"/>
            </c:ext>
          </c:extLst>
        </c:ser>
        <c:ser>
          <c:idx val="8"/>
          <c:order val="5"/>
          <c:tx>
            <c:strRef>
              <c:f>'5.BP_GT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'5.BP_GT Gain'!$AF$23:$AR$23</c:f>
              <c:numCache>
                <c:formatCode>0.00</c:formatCode>
                <c:ptCount val="13"/>
                <c:pt idx="3">
                  <c:v>1.6314938997023003</c:v>
                </c:pt>
                <c:pt idx="4">
                  <c:v>1.7666896710665987</c:v>
                </c:pt>
                <c:pt idx="5">
                  <c:v>1.6539810714239844</c:v>
                </c:pt>
                <c:pt idx="6">
                  <c:v>2.1421054676482636</c:v>
                </c:pt>
                <c:pt idx="7">
                  <c:v>1.7808248737608228</c:v>
                </c:pt>
                <c:pt idx="8">
                  <c:v>1.6804775265135856</c:v>
                </c:pt>
                <c:pt idx="9">
                  <c:v>1.7790733130607075</c:v>
                </c:pt>
                <c:pt idx="10">
                  <c:v>2.497630976442835</c:v>
                </c:pt>
                <c:pt idx="11">
                  <c:v>0.98153738486217235</c:v>
                </c:pt>
                <c:pt idx="12">
                  <c:v>1.3579999100139231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05-4E9C-A499-702706103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'6.BP_1stSway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'6.BP_1stSway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'6.BP_1stSway Freq'!$B$9:$N$9</c:f>
              <c:numCache>
                <c:formatCode>0.000</c:formatCode>
                <c:ptCount val="13"/>
                <c:pt idx="0">
                  <c:v>25380.504109589041</c:v>
                </c:pt>
                <c:pt idx="1">
                  <c:v>25367.885714285716</c:v>
                </c:pt>
                <c:pt idx="2">
                  <c:v>25443.657142857144</c:v>
                </c:pt>
                <c:pt idx="3">
                  <c:v>25523.418181818182</c:v>
                </c:pt>
                <c:pt idx="4">
                  <c:v>25429.417142857143</c:v>
                </c:pt>
                <c:pt idx="5">
                  <c:v>25397.271794871795</c:v>
                </c:pt>
                <c:pt idx="6">
                  <c:v>25246.240000000002</c:v>
                </c:pt>
                <c:pt idx="7">
                  <c:v>25529.866666666665</c:v>
                </c:pt>
                <c:pt idx="8">
                  <c:v>25482.989473684211</c:v>
                </c:pt>
                <c:pt idx="9">
                  <c:v>25478.472727272729</c:v>
                </c:pt>
                <c:pt idx="10">
                  <c:v>25227.040000000001</c:v>
                </c:pt>
                <c:pt idx="11">
                  <c:v>25296.571428571428</c:v>
                </c:pt>
                <c:pt idx="12">
                  <c:v>25537.296551724139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4B-480A-A255-49AE584E777F}"/>
            </c:ext>
          </c:extLst>
        </c:ser>
        <c:ser>
          <c:idx val="1"/>
          <c:order val="1"/>
          <c:tx>
            <c:strRef>
              <c:f>'6.BP_1stSway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'6.BP_1stSway Freq'!$B$19:$N$19</c:f>
              <c:numCache>
                <c:formatCode>0.000</c:formatCode>
                <c:ptCount val="13"/>
                <c:pt idx="0">
                  <c:v>25389.599999999999</c:v>
                </c:pt>
                <c:pt idx="1">
                  <c:v>25495.733333333334</c:v>
                </c:pt>
                <c:pt idx="2">
                  <c:v>25465.642105263159</c:v>
                </c:pt>
                <c:pt idx="3">
                  <c:v>25515.4</c:v>
                </c:pt>
                <c:pt idx="4">
                  <c:v>25542.495999999999</c:v>
                </c:pt>
                <c:pt idx="5">
                  <c:v>25369.821276595743</c:v>
                </c:pt>
                <c:pt idx="6">
                  <c:v>25392.237837837838</c:v>
                </c:pt>
                <c:pt idx="7">
                  <c:v>25288.266666666666</c:v>
                </c:pt>
                <c:pt idx="8">
                  <c:v>25404</c:v>
                </c:pt>
                <c:pt idx="9">
                  <c:v>25363.272727272728</c:v>
                </c:pt>
                <c:pt idx="10">
                  <c:v>25267.314285714285</c:v>
                </c:pt>
                <c:pt idx="11">
                  <c:v>25646.285714285714</c:v>
                </c:pt>
                <c:pt idx="12">
                  <c:v>25344.6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4B-480A-A255-49AE584E777F}"/>
            </c:ext>
          </c:extLst>
        </c:ser>
        <c:ser>
          <c:idx val="5"/>
          <c:order val="2"/>
          <c:tx>
            <c:strRef>
              <c:f>'6.BP_1stSway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24B-480A-A255-49AE584E777F}"/>
              </c:ext>
            </c:extLst>
          </c:dPt>
          <c:val>
            <c:numRef>
              <c:f>'6.BP_1stSway Freq'!$Q$9:$AC$9</c:f>
              <c:numCache>
                <c:formatCode>0.000</c:formatCode>
                <c:ptCount val="13"/>
                <c:pt idx="3">
                  <c:v>25304.799999999999</c:v>
                </c:pt>
                <c:pt idx="7">
                  <c:v>25541.244444444445</c:v>
                </c:pt>
                <c:pt idx="8">
                  <c:v>25512.799999999999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4B-480A-A255-49AE584E777F}"/>
            </c:ext>
          </c:extLst>
        </c:ser>
        <c:ser>
          <c:idx val="6"/>
          <c:order val="3"/>
          <c:tx>
            <c:strRef>
              <c:f>'6.BP_1stSway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'6.BP_1stSway Freq'!$Q$19:$AC$19</c:f>
              <c:numCache>
                <c:formatCode>0.000</c:formatCode>
                <c:ptCount val="13"/>
                <c:pt idx="3">
                  <c:v>25491.466666666667</c:v>
                </c:pt>
                <c:pt idx="7">
                  <c:v>25454.036363636365</c:v>
                </c:pt>
                <c:pt idx="8">
                  <c:v>25439.200000000001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4B-480A-A255-49AE584E777F}"/>
            </c:ext>
          </c:extLst>
        </c:ser>
        <c:ser>
          <c:idx val="7"/>
          <c:order val="4"/>
          <c:tx>
            <c:strRef>
              <c:f>'6.BP_1stSway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'6.BP_1stSway Freq'!$AF$9:$AR$9</c:f>
              <c:numCache>
                <c:formatCode>0.000</c:formatCode>
                <c:ptCount val="13"/>
                <c:pt idx="3">
                  <c:v>25682.400000000001</c:v>
                </c:pt>
                <c:pt idx="4">
                  <c:v>25639.733333333334</c:v>
                </c:pt>
                <c:pt idx="5">
                  <c:v>25240.294736842105</c:v>
                </c:pt>
                <c:pt idx="6">
                  <c:v>25146.117647058825</c:v>
                </c:pt>
                <c:pt idx="7">
                  <c:v>25479.428571428572</c:v>
                </c:pt>
                <c:pt idx="8">
                  <c:v>25634.799999999999</c:v>
                </c:pt>
                <c:pt idx="9">
                  <c:v>25502.560000000001</c:v>
                </c:pt>
                <c:pt idx="10">
                  <c:v>25560.50909090909</c:v>
                </c:pt>
                <c:pt idx="11">
                  <c:v>25578.720000000001</c:v>
                </c:pt>
                <c:pt idx="12">
                  <c:v>25552.438709677419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4B-480A-A255-49AE584E777F}"/>
            </c:ext>
          </c:extLst>
        </c:ser>
        <c:ser>
          <c:idx val="8"/>
          <c:order val="5"/>
          <c:tx>
            <c:strRef>
              <c:f>'6.BP_1stSway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'6.BP_1stSway Freq'!$AF$19:$AR$19</c:f>
              <c:numCache>
                <c:formatCode>0.000</c:formatCode>
                <c:ptCount val="13"/>
                <c:pt idx="3">
                  <c:v>25376.266666666666</c:v>
                </c:pt>
                <c:pt idx="4">
                  <c:v>25351.52</c:v>
                </c:pt>
                <c:pt idx="5">
                  <c:v>25509.788235294116</c:v>
                </c:pt>
                <c:pt idx="6">
                  <c:v>25448.799999999999</c:v>
                </c:pt>
                <c:pt idx="7">
                  <c:v>25334.026666666668</c:v>
                </c:pt>
                <c:pt idx="8">
                  <c:v>25375.84</c:v>
                </c:pt>
                <c:pt idx="9">
                  <c:v>25260.400000000001</c:v>
                </c:pt>
                <c:pt idx="10">
                  <c:v>25181.745454545453</c:v>
                </c:pt>
                <c:pt idx="11">
                  <c:v>25255.200000000001</c:v>
                </c:pt>
                <c:pt idx="12">
                  <c:v>25059.529411764706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4B-480A-A255-49AE584E777F}"/>
            </c:ext>
          </c:extLst>
        </c:ser>
        <c:ser>
          <c:idx val="3"/>
          <c:order val="6"/>
          <c:tx>
            <c:strRef>
              <c:f>'6.BP_1stSway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'6.BP_1stSway Freq'!$B$25:$N$25</c:f>
              <c:numCache>
                <c:formatCode>General</c:formatCode>
                <c:ptCount val="13"/>
                <c:pt idx="0">
                  <c:v>26172</c:v>
                </c:pt>
                <c:pt idx="1">
                  <c:v>26172</c:v>
                </c:pt>
                <c:pt idx="2">
                  <c:v>26172</c:v>
                </c:pt>
                <c:pt idx="3">
                  <c:v>26172</c:v>
                </c:pt>
                <c:pt idx="4">
                  <c:v>26172</c:v>
                </c:pt>
                <c:pt idx="5">
                  <c:v>26172</c:v>
                </c:pt>
                <c:pt idx="6">
                  <c:v>26172</c:v>
                </c:pt>
                <c:pt idx="7">
                  <c:v>26172</c:v>
                </c:pt>
                <c:pt idx="8">
                  <c:v>26172</c:v>
                </c:pt>
                <c:pt idx="9">
                  <c:v>26172</c:v>
                </c:pt>
                <c:pt idx="10">
                  <c:v>26172</c:v>
                </c:pt>
                <c:pt idx="11">
                  <c:v>26172</c:v>
                </c:pt>
                <c:pt idx="12">
                  <c:v>26172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24B-480A-A255-49AE584E777F}"/>
            </c:ext>
          </c:extLst>
        </c:ser>
        <c:ser>
          <c:idx val="4"/>
          <c:order val="7"/>
          <c:tx>
            <c:strRef>
              <c:f>'6.BP_1stSway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'6.BP_1stSway Freq'!$B$26:$N$26</c:f>
              <c:numCache>
                <c:formatCode>General</c:formatCode>
                <c:ptCount val="13"/>
                <c:pt idx="0">
                  <c:v>24034</c:v>
                </c:pt>
                <c:pt idx="1">
                  <c:v>24034</c:v>
                </c:pt>
                <c:pt idx="2">
                  <c:v>24034</c:v>
                </c:pt>
                <c:pt idx="3">
                  <c:v>24034</c:v>
                </c:pt>
                <c:pt idx="4">
                  <c:v>24034</c:v>
                </c:pt>
                <c:pt idx="5">
                  <c:v>24034</c:v>
                </c:pt>
                <c:pt idx="6">
                  <c:v>24034</c:v>
                </c:pt>
                <c:pt idx="7">
                  <c:v>24034</c:v>
                </c:pt>
                <c:pt idx="8">
                  <c:v>24034</c:v>
                </c:pt>
                <c:pt idx="9">
                  <c:v>24034</c:v>
                </c:pt>
                <c:pt idx="10">
                  <c:v>24034</c:v>
                </c:pt>
                <c:pt idx="11">
                  <c:v>24034</c:v>
                </c:pt>
                <c:pt idx="12">
                  <c:v>24034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24B-480A-A255-49AE584E777F}"/>
            </c:ext>
          </c:extLst>
        </c:ser>
        <c:ser>
          <c:idx val="2"/>
          <c:order val="8"/>
          <c:tx>
            <c:strRef>
              <c:f>'6.BP_1stSway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'6.BP_1stSway Freq'!$B$24:$N$24</c:f>
              <c:numCache>
                <c:formatCode>General</c:formatCode>
                <c:ptCount val="13"/>
                <c:pt idx="0">
                  <c:v>25055</c:v>
                </c:pt>
                <c:pt idx="1">
                  <c:v>25055</c:v>
                </c:pt>
                <c:pt idx="2">
                  <c:v>25055</c:v>
                </c:pt>
                <c:pt idx="3">
                  <c:v>25055</c:v>
                </c:pt>
                <c:pt idx="4">
                  <c:v>25055</c:v>
                </c:pt>
                <c:pt idx="5">
                  <c:v>25055</c:v>
                </c:pt>
                <c:pt idx="6">
                  <c:v>25055</c:v>
                </c:pt>
                <c:pt idx="7">
                  <c:v>25055</c:v>
                </c:pt>
                <c:pt idx="8">
                  <c:v>25055</c:v>
                </c:pt>
                <c:pt idx="9">
                  <c:v>25055</c:v>
                </c:pt>
                <c:pt idx="10">
                  <c:v>25055</c:v>
                </c:pt>
                <c:pt idx="11">
                  <c:v>25055</c:v>
                </c:pt>
                <c:pt idx="12">
                  <c:v>25055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24B-480A-A255-49AE584E7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3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'6.BP_1stSway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'6.BP_1stSway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'6.BP_1stSway Freq'!$B$10:$N$10</c:f>
              <c:numCache>
                <c:formatCode>0.000</c:formatCode>
                <c:ptCount val="13"/>
                <c:pt idx="0">
                  <c:v>221.67218671314109</c:v>
                </c:pt>
                <c:pt idx="1">
                  <c:v>199.18795887281425</c:v>
                </c:pt>
                <c:pt idx="2">
                  <c:v>202.84739294195714</c:v>
                </c:pt>
                <c:pt idx="3">
                  <c:v>188.425506122207</c:v>
                </c:pt>
                <c:pt idx="4">
                  <c:v>213.90169281048702</c:v>
                </c:pt>
                <c:pt idx="5">
                  <c:v>226.58164131224643</c:v>
                </c:pt>
                <c:pt idx="6">
                  <c:v>187.65480451234291</c:v>
                </c:pt>
                <c:pt idx="7">
                  <c:v>180.43527824639594</c:v>
                </c:pt>
                <c:pt idx="8">
                  <c:v>229.02671893001599</c:v>
                </c:pt>
                <c:pt idx="9">
                  <c:v>160.35720658231276</c:v>
                </c:pt>
                <c:pt idx="10">
                  <c:v>212.04239713278602</c:v>
                </c:pt>
                <c:pt idx="11">
                  <c:v>153.90459791312011</c:v>
                </c:pt>
                <c:pt idx="12">
                  <c:v>168.57104190394719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0E-4C6E-B5AE-EDD19D951333}"/>
            </c:ext>
          </c:extLst>
        </c:ser>
        <c:ser>
          <c:idx val="1"/>
          <c:order val="1"/>
          <c:tx>
            <c:strRef>
              <c:f>'6.BP_1stSway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'6.BP_1stSway Freq'!$B$20:$N$20</c:f>
              <c:numCache>
                <c:formatCode>0.000</c:formatCode>
                <c:ptCount val="13"/>
                <c:pt idx="0">
                  <c:v>160.66388583165266</c:v>
                </c:pt>
                <c:pt idx="1">
                  <c:v>233.20805203570967</c:v>
                </c:pt>
                <c:pt idx="2">
                  <c:v>255.8834427020891</c:v>
                </c:pt>
                <c:pt idx="3">
                  <c:v>232.78297718134118</c:v>
                </c:pt>
                <c:pt idx="4">
                  <c:v>298.71884029700436</c:v>
                </c:pt>
                <c:pt idx="5">
                  <c:v>230.47928966433224</c:v>
                </c:pt>
                <c:pt idx="6">
                  <c:v>168.55404137802486</c:v>
                </c:pt>
                <c:pt idx="7">
                  <c:v>267.19016402835894</c:v>
                </c:pt>
                <c:pt idx="8">
                  <c:v>175.83710236228353</c:v>
                </c:pt>
                <c:pt idx="9">
                  <c:v>196.89257822838081</c:v>
                </c:pt>
                <c:pt idx="10">
                  <c:v>241.23898075894681</c:v>
                </c:pt>
                <c:pt idx="11">
                  <c:v>164.50792425551157</c:v>
                </c:pt>
                <c:pt idx="12">
                  <c:v>334.59731171408004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0E-4C6E-B5AE-EDD19D951333}"/>
            </c:ext>
          </c:extLst>
        </c:ser>
        <c:ser>
          <c:idx val="5"/>
          <c:order val="2"/>
          <c:tx>
            <c:strRef>
              <c:f>'6.BP_1stSway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B0E-4C6E-B5AE-EDD19D951333}"/>
              </c:ext>
            </c:extLst>
          </c:dPt>
          <c:val>
            <c:numRef>
              <c:f>'6.BP_1stSway Freq'!$Q$10:$AC$10</c:f>
              <c:numCache>
                <c:formatCode>0.000</c:formatCode>
                <c:ptCount val="13"/>
                <c:pt idx="3">
                  <c:v>124.74481538531865</c:v>
                </c:pt>
                <c:pt idx="7">
                  <c:v>155.66823047686381</c:v>
                </c:pt>
                <c:pt idx="8">
                  <c:v>170.09025467922052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0E-4C6E-B5AE-EDD19D951333}"/>
            </c:ext>
          </c:extLst>
        </c:ser>
        <c:ser>
          <c:idx val="6"/>
          <c:order val="3"/>
          <c:tx>
            <c:strRef>
              <c:f>'6.BP_1stSway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'6.BP_1stSway Freq'!$Q$20:$AC$20</c:f>
              <c:numCache>
                <c:formatCode>0.000</c:formatCode>
                <c:ptCount val="13"/>
                <c:pt idx="3">
                  <c:v>222.48684321168042</c:v>
                </c:pt>
                <c:pt idx="7">
                  <c:v>148.15581933001084</c:v>
                </c:pt>
                <c:pt idx="8">
                  <c:v>130.8730200171947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0E-4C6E-B5AE-EDD19D951333}"/>
            </c:ext>
          </c:extLst>
        </c:ser>
        <c:ser>
          <c:idx val="7"/>
          <c:order val="4"/>
          <c:tx>
            <c:strRef>
              <c:f>'6.BP_1stSway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'6.BP_1stSway Freq'!$AF$10:$AR$10</c:f>
              <c:numCache>
                <c:formatCode>0.000</c:formatCode>
                <c:ptCount val="13"/>
                <c:pt idx="3">
                  <c:v>141.63199162841559</c:v>
                </c:pt>
                <c:pt idx="4">
                  <c:v>175.10374452967761</c:v>
                </c:pt>
                <c:pt idx="5">
                  <c:v>254.32914984595499</c:v>
                </c:pt>
                <c:pt idx="6">
                  <c:v>187.13538591368675</c:v>
                </c:pt>
                <c:pt idx="7">
                  <c:v>199.28484976474178</c:v>
                </c:pt>
                <c:pt idx="8">
                  <c:v>213.46320941125165</c:v>
                </c:pt>
                <c:pt idx="9">
                  <c:v>189.73510980282981</c:v>
                </c:pt>
                <c:pt idx="10">
                  <c:v>177.6005581330144</c:v>
                </c:pt>
                <c:pt idx="11">
                  <c:v>211.00101943848912</c:v>
                </c:pt>
                <c:pt idx="12">
                  <c:v>218.00920640249655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0E-4C6E-B5AE-EDD19D951333}"/>
            </c:ext>
          </c:extLst>
        </c:ser>
        <c:ser>
          <c:idx val="8"/>
          <c:order val="5"/>
          <c:tx>
            <c:strRef>
              <c:f>'6.BP_1stSway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'6.BP_1stSway Freq'!$AF$20:$AR$20</c:f>
              <c:numCache>
                <c:formatCode>0.000</c:formatCode>
                <c:ptCount val="13"/>
                <c:pt idx="3">
                  <c:v>178.61052471853353</c:v>
                </c:pt>
                <c:pt idx="4">
                  <c:v>214.18755105520731</c:v>
                </c:pt>
                <c:pt idx="5">
                  <c:v>176.86530347761726</c:v>
                </c:pt>
                <c:pt idx="6">
                  <c:v>177.63985579634698</c:v>
                </c:pt>
                <c:pt idx="7">
                  <c:v>185.0035772724506</c:v>
                </c:pt>
                <c:pt idx="8">
                  <c:v>182.15934812165997</c:v>
                </c:pt>
                <c:pt idx="9">
                  <c:v>203.66226696995619</c:v>
                </c:pt>
                <c:pt idx="10">
                  <c:v>197.68551701215662</c:v>
                </c:pt>
                <c:pt idx="11">
                  <c:v>183.51548756771231</c:v>
                </c:pt>
                <c:pt idx="12">
                  <c:v>259.34232700627717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0E-4C6E-B5AE-EDD19D951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'6.BP_1stSway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'6.BP_1stSway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'6.BP_1stSway Freq'!$B$13:$N$13</c:f>
              <c:numCache>
                <c:formatCode>0.00</c:formatCode>
                <c:ptCount val="13"/>
                <c:pt idx="0">
                  <c:v>1.1901897454177965</c:v>
                </c:pt>
                <c:pt idx="1">
                  <c:v>1.3456541085861657</c:v>
                </c:pt>
                <c:pt idx="2">
                  <c:v>1.1968650366160802</c:v>
                </c:pt>
                <c:pt idx="3">
                  <c:v>1.1473708832907286</c:v>
                </c:pt>
                <c:pt idx="4">
                  <c:v>1.1572027121212363</c:v>
                </c:pt>
                <c:pt idx="5">
                  <c:v>1.1397337116419657</c:v>
                </c:pt>
                <c:pt idx="6">
                  <c:v>1.6444378680769083</c:v>
                </c:pt>
                <c:pt idx="7">
                  <c:v>1.1862671564268801</c:v>
                </c:pt>
                <c:pt idx="8">
                  <c:v>1.0028095259434644</c:v>
                </c:pt>
                <c:pt idx="9">
                  <c:v>1.4416299865955358</c:v>
                </c:pt>
                <c:pt idx="10">
                  <c:v>1.4854890857954892</c:v>
                </c:pt>
                <c:pt idx="11">
                  <c:v>1.89604162426812</c:v>
                </c:pt>
                <c:pt idx="12">
                  <c:v>1.2550661946581918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D-49A2-BEC3-E40FA0C030AC}"/>
            </c:ext>
          </c:extLst>
        </c:ser>
        <c:ser>
          <c:idx val="1"/>
          <c:order val="1"/>
          <c:tx>
            <c:strRef>
              <c:f>'6.BP_1stSway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'6.BP_1stSway Freq'!$B$23:$N$23</c:f>
              <c:numCache>
                <c:formatCode>0.00</c:formatCode>
                <c:ptCount val="13"/>
                <c:pt idx="0">
                  <c:v>1.6232646101518593</c:v>
                </c:pt>
                <c:pt idx="1">
                  <c:v>0.96661423246099865</c:v>
                </c:pt>
                <c:pt idx="2">
                  <c:v>0.92015579082649468</c:v>
                </c:pt>
                <c:pt idx="3">
                  <c:v>0.94021766246320493</c:v>
                </c:pt>
                <c:pt idx="4">
                  <c:v>0.70244871886231419</c:v>
                </c:pt>
                <c:pt idx="5">
                  <c:v>1.1601602390863288</c:v>
                </c:pt>
                <c:pt idx="6">
                  <c:v>1.5420616355189196</c:v>
                </c:pt>
                <c:pt idx="7">
                  <c:v>1.1025023276923924</c:v>
                </c:pt>
                <c:pt idx="8">
                  <c:v>1.4558929632072415</c:v>
                </c:pt>
                <c:pt idx="9">
                  <c:v>1.3691514428901908</c:v>
                </c:pt>
                <c:pt idx="10">
                  <c:v>1.2500546297003083</c:v>
                </c:pt>
                <c:pt idx="11">
                  <c:v>1.0652258608887306</c:v>
                </c:pt>
                <c:pt idx="12">
                  <c:v>0.82427440491714699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D-49A2-BEC3-E40FA0C030AC}"/>
            </c:ext>
          </c:extLst>
        </c:ser>
        <c:ser>
          <c:idx val="5"/>
          <c:order val="2"/>
          <c:tx>
            <c:strRef>
              <c:f>'6.BP_1stSway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BFD-49A2-BEC3-E40FA0C030AC}"/>
              </c:ext>
            </c:extLst>
          </c:dPt>
          <c:val>
            <c:numRef>
              <c:f>'6.BP_1stSway Freq'!$Q$13:$AC$13</c:f>
              <c:numCache>
                <c:formatCode>0.00</c:formatCode>
                <c:ptCount val="13"/>
                <c:pt idx="3">
                  <c:v>2.3172639742484038</c:v>
                </c:pt>
                <c:pt idx="7">
                  <c:v>1.3506407261634576</c:v>
                </c:pt>
                <c:pt idx="8">
                  <c:v>1.2918631566972296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FD-49A2-BEC3-E40FA0C030AC}"/>
            </c:ext>
          </c:extLst>
        </c:ser>
        <c:ser>
          <c:idx val="6"/>
          <c:order val="3"/>
          <c:tx>
            <c:strRef>
              <c:f>'6.BP_1stSway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'6.BP_1stSway Freq'!$Q$23:$AC$23</c:f>
              <c:numCache>
                <c:formatCode>0.00</c:formatCode>
                <c:ptCount val="13"/>
                <c:pt idx="3">
                  <c:v>1.0195858827868662</c:v>
                </c:pt>
                <c:pt idx="7">
                  <c:v>1.6153345390243066</c:v>
                </c:pt>
                <c:pt idx="8">
                  <c:v>1.8664402077263405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FD-49A2-BEC3-E40FA0C030AC}"/>
            </c:ext>
          </c:extLst>
        </c:ser>
        <c:ser>
          <c:idx val="7"/>
          <c:order val="4"/>
          <c:tx>
            <c:strRef>
              <c:f>'6.BP_1stSway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'6.BP_1stSway Freq'!$AF$13:$AR$13</c:f>
              <c:numCache>
                <c:formatCode>0.00</c:formatCode>
                <c:ptCount val="13"/>
                <c:pt idx="3">
                  <c:v>1.1522820382853158</c:v>
                </c:pt>
                <c:pt idx="4">
                  <c:v>1.0132405945902065</c:v>
                </c:pt>
                <c:pt idx="5">
                  <c:v>1.2211279015431007</c:v>
                </c:pt>
                <c:pt idx="6">
                  <c:v>1.8273443188956735</c:v>
                </c:pt>
                <c:pt idx="7">
                  <c:v>1.1584279644422153</c:v>
                </c:pt>
                <c:pt idx="8">
                  <c:v>0.83886430434802739</c:v>
                </c:pt>
                <c:pt idx="9">
                  <c:v>1.1760958048226144</c:v>
                </c:pt>
                <c:pt idx="10">
                  <c:v>1.1476895409171177</c:v>
                </c:pt>
                <c:pt idx="11">
                  <c:v>0.93724665656248396</c:v>
                </c:pt>
                <c:pt idx="12">
                  <c:v>0.94730141683210156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FD-49A2-BEC3-E40FA0C030AC}"/>
            </c:ext>
          </c:extLst>
        </c:ser>
        <c:ser>
          <c:idx val="8"/>
          <c:order val="5"/>
          <c:tx>
            <c:strRef>
              <c:f>'6.BP_1stSway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'6.BP_1stSway Freq'!$AF$23:$AR$23</c:f>
              <c:numCache>
                <c:formatCode>0.00</c:formatCode>
                <c:ptCount val="13"/>
                <c:pt idx="3">
                  <c:v>1.4850437557497496</c:v>
                </c:pt>
                <c:pt idx="4">
                  <c:v>1.2768871579414982</c:v>
                </c:pt>
                <c:pt idx="5">
                  <c:v>1.2480528999284259</c:v>
                </c:pt>
                <c:pt idx="6">
                  <c:v>1.3570528167002951</c:v>
                </c:pt>
                <c:pt idx="7">
                  <c:v>1.5098326668196747</c:v>
                </c:pt>
                <c:pt idx="8">
                  <c:v>1.4568929313988379</c:v>
                </c:pt>
                <c:pt idx="9">
                  <c:v>1.4920125911762139</c:v>
                </c:pt>
                <c:pt idx="10">
                  <c:v>1.6697472504500699</c:v>
                </c:pt>
                <c:pt idx="11">
                  <c:v>1.6652545463621511</c:v>
                </c:pt>
                <c:pt idx="12">
                  <c:v>1.3181154854318402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FD-49A2-BEC3-E40FA0C03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'7.BP_1stSway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'7.BP_1stSway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'7.BP_1stSway Gain'!$B$9:$N$9</c:f>
              <c:numCache>
                <c:formatCode>0.000</c:formatCode>
                <c:ptCount val="13"/>
                <c:pt idx="0">
                  <c:v>40.991742465753461</c:v>
                </c:pt>
                <c:pt idx="1">
                  <c:v>40.113071428571423</c:v>
                </c:pt>
                <c:pt idx="2">
                  <c:v>41.011189285714295</c:v>
                </c:pt>
                <c:pt idx="3">
                  <c:v>40.380645454545459</c:v>
                </c:pt>
                <c:pt idx="4">
                  <c:v>40.43600571428572</c:v>
                </c:pt>
                <c:pt idx="5">
                  <c:v>40.712061538461569</c:v>
                </c:pt>
                <c:pt idx="6">
                  <c:v>40.616140000000001</c:v>
                </c:pt>
                <c:pt idx="7">
                  <c:v>40.128208333333347</c:v>
                </c:pt>
                <c:pt idx="8">
                  <c:v>40.012710526315786</c:v>
                </c:pt>
                <c:pt idx="9">
                  <c:v>40.487969696969685</c:v>
                </c:pt>
                <c:pt idx="10">
                  <c:v>40.666680000000007</c:v>
                </c:pt>
                <c:pt idx="11">
                  <c:v>40.608757142857137</c:v>
                </c:pt>
                <c:pt idx="12">
                  <c:v>39.99615172413796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51-4C69-905B-C08234661FD5}"/>
            </c:ext>
          </c:extLst>
        </c:ser>
        <c:ser>
          <c:idx val="1"/>
          <c:order val="1"/>
          <c:tx>
            <c:strRef>
              <c:f>'7.BP_1stSway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'7.BP_1stSway Gain'!$B$19:$N$19</c:f>
              <c:numCache>
                <c:formatCode>0.000</c:formatCode>
                <c:ptCount val="13"/>
                <c:pt idx="0">
                  <c:v>40.412750000000003</c:v>
                </c:pt>
                <c:pt idx="1">
                  <c:v>38.834490476190474</c:v>
                </c:pt>
                <c:pt idx="2">
                  <c:v>39.425414035087726</c:v>
                </c:pt>
                <c:pt idx="3">
                  <c:v>39.347156250000026</c:v>
                </c:pt>
                <c:pt idx="4">
                  <c:v>38.965968000000011</c:v>
                </c:pt>
                <c:pt idx="5">
                  <c:v>39.1964340425532</c:v>
                </c:pt>
                <c:pt idx="6">
                  <c:v>39.259810810810812</c:v>
                </c:pt>
                <c:pt idx="7">
                  <c:v>39.852499999999985</c:v>
                </c:pt>
                <c:pt idx="8">
                  <c:v>38.888770370370374</c:v>
                </c:pt>
                <c:pt idx="9">
                  <c:v>39.100593939393953</c:v>
                </c:pt>
                <c:pt idx="10">
                  <c:v>39.080014285714299</c:v>
                </c:pt>
                <c:pt idx="11">
                  <c:v>39.502542857142856</c:v>
                </c:pt>
                <c:pt idx="12">
                  <c:v>39.635550000000038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51-4C69-905B-C08234661FD5}"/>
            </c:ext>
          </c:extLst>
        </c:ser>
        <c:ser>
          <c:idx val="5"/>
          <c:order val="2"/>
          <c:tx>
            <c:strRef>
              <c:f>'7.BP_1stSway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051-4C69-905B-C08234661FD5}"/>
              </c:ext>
            </c:extLst>
          </c:dPt>
          <c:val>
            <c:numRef>
              <c:f>'7.BP_1stSway Gain'!$Q$9:$AC$9</c:f>
              <c:numCache>
                <c:formatCode>0.000</c:formatCode>
                <c:ptCount val="13"/>
                <c:pt idx="3">
                  <c:v>39.96426666666666</c:v>
                </c:pt>
                <c:pt idx="7">
                  <c:v>39.647088888888895</c:v>
                </c:pt>
                <c:pt idx="8">
                  <c:v>38.924349999999997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51-4C69-905B-C08234661FD5}"/>
            </c:ext>
          </c:extLst>
        </c:ser>
        <c:ser>
          <c:idx val="6"/>
          <c:order val="3"/>
          <c:tx>
            <c:strRef>
              <c:f>'7.BP_1stSway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'7.BP_1stSway Gain'!$Q$19:$AC$19</c:f>
              <c:numCache>
                <c:formatCode>0.000</c:formatCode>
                <c:ptCount val="13"/>
                <c:pt idx="3">
                  <c:v>39.653733333333342</c:v>
                </c:pt>
                <c:pt idx="7">
                  <c:v>38.861363636363642</c:v>
                </c:pt>
                <c:pt idx="8">
                  <c:v>38.988600000000005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51-4C69-905B-C08234661FD5}"/>
            </c:ext>
          </c:extLst>
        </c:ser>
        <c:ser>
          <c:idx val="7"/>
          <c:order val="4"/>
          <c:tx>
            <c:strRef>
              <c:f>'7.BP_1stSway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'7.BP_1stSway Gain'!$AF$9:$AR$9</c:f>
              <c:numCache>
                <c:formatCode>0.000</c:formatCode>
                <c:ptCount val="13"/>
                <c:pt idx="3">
                  <c:v>39.094649999999994</c:v>
                </c:pt>
                <c:pt idx="4">
                  <c:v>39.813855555555556</c:v>
                </c:pt>
                <c:pt idx="5">
                  <c:v>40.822863157894744</c:v>
                </c:pt>
                <c:pt idx="6">
                  <c:v>41.064235294117658</c:v>
                </c:pt>
                <c:pt idx="7">
                  <c:v>40.160471428571419</c:v>
                </c:pt>
                <c:pt idx="8">
                  <c:v>38.978250000000003</c:v>
                </c:pt>
                <c:pt idx="9">
                  <c:v>39.628773333333342</c:v>
                </c:pt>
                <c:pt idx="10">
                  <c:v>39.250145454545439</c:v>
                </c:pt>
                <c:pt idx="11">
                  <c:v>39.111519999999992</c:v>
                </c:pt>
                <c:pt idx="12">
                  <c:v>39.669606451612921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51-4C69-905B-C08234661FD5}"/>
            </c:ext>
          </c:extLst>
        </c:ser>
        <c:ser>
          <c:idx val="8"/>
          <c:order val="5"/>
          <c:tx>
            <c:strRef>
              <c:f>'7.BP_1stSway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'7.BP_1stSway Gain'!$AF$19:$AR$19</c:f>
              <c:numCache>
                <c:formatCode>0.000</c:formatCode>
                <c:ptCount val="13"/>
                <c:pt idx="3">
                  <c:v>39.244933333333321</c:v>
                </c:pt>
                <c:pt idx="4">
                  <c:v>38.990893333333318</c:v>
                </c:pt>
                <c:pt idx="5">
                  <c:v>38.893082352941178</c:v>
                </c:pt>
                <c:pt idx="6">
                  <c:v>38.80838</c:v>
                </c:pt>
                <c:pt idx="7">
                  <c:v>39.521346666666673</c:v>
                </c:pt>
                <c:pt idx="8">
                  <c:v>38.982240000000004</c:v>
                </c:pt>
                <c:pt idx="9">
                  <c:v>39.404037500000008</c:v>
                </c:pt>
                <c:pt idx="10">
                  <c:v>39.43490909090908</c:v>
                </c:pt>
                <c:pt idx="11">
                  <c:v>40.133212499999999</c:v>
                </c:pt>
                <c:pt idx="12">
                  <c:v>40.071035294117628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51-4C69-905B-C08234661FD5}"/>
            </c:ext>
          </c:extLst>
        </c:ser>
        <c:ser>
          <c:idx val="3"/>
          <c:order val="6"/>
          <c:tx>
            <c:strRef>
              <c:f>'7.BP_1stSway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'7.BP_1stSway Gain'!$B$25:$N$25</c:f>
              <c:numCache>
                <c:formatCode>General</c:formatCode>
                <c:ptCount val="13"/>
                <c:pt idx="0">
                  <c:v>46</c:v>
                </c:pt>
                <c:pt idx="1">
                  <c:v>46</c:v>
                </c:pt>
                <c:pt idx="2">
                  <c:v>46</c:v>
                </c:pt>
                <c:pt idx="3">
                  <c:v>46</c:v>
                </c:pt>
                <c:pt idx="4">
                  <c:v>46</c:v>
                </c:pt>
                <c:pt idx="5">
                  <c:v>46</c:v>
                </c:pt>
                <c:pt idx="6">
                  <c:v>46</c:v>
                </c:pt>
                <c:pt idx="7">
                  <c:v>46</c:v>
                </c:pt>
                <c:pt idx="8">
                  <c:v>46</c:v>
                </c:pt>
                <c:pt idx="9">
                  <c:v>46</c:v>
                </c:pt>
                <c:pt idx="10">
                  <c:v>46</c:v>
                </c:pt>
                <c:pt idx="11">
                  <c:v>46</c:v>
                </c:pt>
                <c:pt idx="12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51-4C69-905B-C08234661FD5}"/>
            </c:ext>
          </c:extLst>
        </c:ser>
        <c:ser>
          <c:idx val="4"/>
          <c:order val="7"/>
          <c:tx>
            <c:strRef>
              <c:f>'7.BP_1stSway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'7.BP_1stSway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51-4C69-905B-C08234661FD5}"/>
            </c:ext>
          </c:extLst>
        </c:ser>
        <c:ser>
          <c:idx val="2"/>
          <c:order val="8"/>
          <c:tx>
            <c:strRef>
              <c:f>'7.BP_1stSway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'7.BP_1stSway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051-4C69-905B-C08234661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"/>
          <c:min val="2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'7.BP_1stSway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'7.BP_1stSway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'7.BP_1stSway Gain'!$B$10:$N$10</c:f>
              <c:numCache>
                <c:formatCode>0.000</c:formatCode>
                <c:ptCount val="13"/>
                <c:pt idx="0">
                  <c:v>1.0391098311469356</c:v>
                </c:pt>
                <c:pt idx="1">
                  <c:v>0.87431475855067553</c:v>
                </c:pt>
                <c:pt idx="2">
                  <c:v>0.7529973676760674</c:v>
                </c:pt>
                <c:pt idx="3">
                  <c:v>0.88080123949460165</c:v>
                </c:pt>
                <c:pt idx="4">
                  <c:v>0.96829921694194154</c:v>
                </c:pt>
                <c:pt idx="5">
                  <c:v>0.87405887903993562</c:v>
                </c:pt>
                <c:pt idx="6">
                  <c:v>1.0307164618101647</c:v>
                </c:pt>
                <c:pt idx="7">
                  <c:v>0.89144306478041424</c:v>
                </c:pt>
                <c:pt idx="8">
                  <c:v>1.0999852165407438</c:v>
                </c:pt>
                <c:pt idx="9">
                  <c:v>0.99526724211262407</c:v>
                </c:pt>
                <c:pt idx="10">
                  <c:v>1.1382932721110735</c:v>
                </c:pt>
                <c:pt idx="11">
                  <c:v>0.82030709053032502</c:v>
                </c:pt>
                <c:pt idx="12">
                  <c:v>0.88507613711284194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6-4C6E-84B4-00CF4CA0391F}"/>
            </c:ext>
          </c:extLst>
        </c:ser>
        <c:ser>
          <c:idx val="1"/>
          <c:order val="1"/>
          <c:tx>
            <c:strRef>
              <c:f>'7.BP_1stSway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'7.BP_1stSway Gain'!$B$20:$N$20</c:f>
              <c:numCache>
                <c:formatCode>0.000</c:formatCode>
                <c:ptCount val="13"/>
                <c:pt idx="0">
                  <c:v>1.0031602629479968</c:v>
                </c:pt>
                <c:pt idx="1">
                  <c:v>0.90498939823273494</c:v>
                </c:pt>
                <c:pt idx="2">
                  <c:v>1.1065177536935151</c:v>
                </c:pt>
                <c:pt idx="3">
                  <c:v>0.94540524435890494</c:v>
                </c:pt>
                <c:pt idx="4">
                  <c:v>1.0509283755711638</c:v>
                </c:pt>
                <c:pt idx="5">
                  <c:v>1.1562037567147414</c:v>
                </c:pt>
                <c:pt idx="6">
                  <c:v>0.9477361480940939</c:v>
                </c:pt>
                <c:pt idx="7">
                  <c:v>1.1629833340569069</c:v>
                </c:pt>
                <c:pt idx="8">
                  <c:v>0.89047299137551883</c:v>
                </c:pt>
                <c:pt idx="9">
                  <c:v>0.86105322557906849</c:v>
                </c:pt>
                <c:pt idx="10">
                  <c:v>1.0442937373490242</c:v>
                </c:pt>
                <c:pt idx="11">
                  <c:v>0.80608627267284227</c:v>
                </c:pt>
                <c:pt idx="12">
                  <c:v>1.012196135317756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76-4C6E-84B4-00CF4CA0391F}"/>
            </c:ext>
          </c:extLst>
        </c:ser>
        <c:ser>
          <c:idx val="5"/>
          <c:order val="2"/>
          <c:tx>
            <c:strRef>
              <c:f>'7.BP_1stSway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676-4C6E-84B4-00CF4CA0391F}"/>
              </c:ext>
            </c:extLst>
          </c:dPt>
          <c:val>
            <c:numRef>
              <c:f>'7.BP_1stSway Gain'!$Q$10:$AC$10</c:f>
              <c:numCache>
                <c:formatCode>0.000</c:formatCode>
                <c:ptCount val="13"/>
                <c:pt idx="3">
                  <c:v>0.50678846388452559</c:v>
                </c:pt>
                <c:pt idx="7">
                  <c:v>0.90166822214619635</c:v>
                </c:pt>
                <c:pt idx="8">
                  <c:v>0.73194105852718461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76-4C6E-84B4-00CF4CA0391F}"/>
            </c:ext>
          </c:extLst>
        </c:ser>
        <c:ser>
          <c:idx val="6"/>
          <c:order val="3"/>
          <c:tx>
            <c:strRef>
              <c:f>'7.BP_1stSway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'7.BP_1stSway Gain'!$Q$20:$AC$20</c:f>
              <c:numCache>
                <c:formatCode>0.000</c:formatCode>
                <c:ptCount val="13"/>
                <c:pt idx="3">
                  <c:v>1.1771975175824572</c:v>
                </c:pt>
                <c:pt idx="7">
                  <c:v>0.76597974936089253</c:v>
                </c:pt>
                <c:pt idx="8">
                  <c:v>0.74685582347105761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76-4C6E-84B4-00CF4CA0391F}"/>
            </c:ext>
          </c:extLst>
        </c:ser>
        <c:ser>
          <c:idx val="7"/>
          <c:order val="4"/>
          <c:tx>
            <c:strRef>
              <c:f>'7.BP_1stSway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'7.BP_1stSway Gain'!$AF$10:$AR$10</c:f>
              <c:numCache>
                <c:formatCode>0.000</c:formatCode>
                <c:ptCount val="13"/>
                <c:pt idx="3">
                  <c:v>0.65854634772752541</c:v>
                </c:pt>
                <c:pt idx="4">
                  <c:v>0.9899142575639267</c:v>
                </c:pt>
                <c:pt idx="5">
                  <c:v>0.89547348239396396</c:v>
                </c:pt>
                <c:pt idx="6">
                  <c:v>0.73599897526874225</c:v>
                </c:pt>
                <c:pt idx="7">
                  <c:v>0.7532853400403251</c:v>
                </c:pt>
                <c:pt idx="8">
                  <c:v>0.8586213338467128</c:v>
                </c:pt>
                <c:pt idx="9">
                  <c:v>1.0439929788173006</c:v>
                </c:pt>
                <c:pt idx="10">
                  <c:v>0.98659660821435391</c:v>
                </c:pt>
                <c:pt idx="11">
                  <c:v>1.0507443278214641</c:v>
                </c:pt>
                <c:pt idx="12">
                  <c:v>1.0599164234190503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76-4C6E-84B4-00CF4CA0391F}"/>
            </c:ext>
          </c:extLst>
        </c:ser>
        <c:ser>
          <c:idx val="8"/>
          <c:order val="5"/>
          <c:tx>
            <c:strRef>
              <c:f>'7.BP_1stSway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'7.BP_1stSway Gain'!$AF$20:$AR$20</c:f>
              <c:numCache>
                <c:formatCode>0.000</c:formatCode>
                <c:ptCount val="13"/>
                <c:pt idx="3">
                  <c:v>0.85972938538353694</c:v>
                </c:pt>
                <c:pt idx="4">
                  <c:v>1.0321874904761705</c:v>
                </c:pt>
                <c:pt idx="5">
                  <c:v>1.0590576472884339</c:v>
                </c:pt>
                <c:pt idx="6">
                  <c:v>1.0162619156617498</c:v>
                </c:pt>
                <c:pt idx="7">
                  <c:v>1.0877148187125365</c:v>
                </c:pt>
                <c:pt idx="8">
                  <c:v>1.0076319689573492</c:v>
                </c:pt>
                <c:pt idx="9">
                  <c:v>1.028159907817993</c:v>
                </c:pt>
                <c:pt idx="10">
                  <c:v>0.7043812696714572</c:v>
                </c:pt>
                <c:pt idx="11">
                  <c:v>0.92448141732595823</c:v>
                </c:pt>
                <c:pt idx="12">
                  <c:v>0.9495465389815696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76-4C6E-84B4-00CF4CA03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'7.BP_1stSway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'7.BP_1stSway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'7.BP_1stSway Gain'!$B$13:$N$13</c:f>
              <c:numCache>
                <c:formatCode>0.00</c:formatCode>
                <c:ptCount val="13"/>
                <c:pt idx="0">
                  <c:v>1.6065858757582239</c:v>
                </c:pt>
                <c:pt idx="1">
                  <c:v>2.244397117420716</c:v>
                </c:pt>
                <c:pt idx="2">
                  <c:v>2.208423264339062</c:v>
                </c:pt>
                <c:pt idx="3">
                  <c:v>2.1266071138739138</c:v>
                </c:pt>
                <c:pt idx="4">
                  <c:v>1.9153839324192743</c:v>
                </c:pt>
                <c:pt idx="5">
                  <c:v>2.0166217586877333</c:v>
                </c:pt>
                <c:pt idx="6">
                  <c:v>1.7411383891630605</c:v>
                </c:pt>
                <c:pt idx="7">
                  <c:v>2.1956128957837699</c:v>
                </c:pt>
                <c:pt idx="8">
                  <c:v>1.8143545275736117</c:v>
                </c:pt>
                <c:pt idx="9">
                  <c:v>1.8460804863258276</c:v>
                </c:pt>
                <c:pt idx="10">
                  <c:v>1.5617884923770839</c:v>
                </c:pt>
                <c:pt idx="11">
                  <c:v>2.1907417028653859</c:v>
                </c:pt>
                <c:pt idx="12">
                  <c:v>2.2611419229411771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56-4C7C-A606-0998A01DADA6}"/>
            </c:ext>
          </c:extLst>
        </c:ser>
        <c:ser>
          <c:idx val="1"/>
          <c:order val="1"/>
          <c:tx>
            <c:strRef>
              <c:f>'7.BP_1stSway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'7.BP_1stSway Gain'!$B$23:$N$23</c:f>
              <c:numCache>
                <c:formatCode>0.00</c:formatCode>
                <c:ptCount val="13"/>
                <c:pt idx="0">
                  <c:v>1.8565494821271766</c:v>
                </c:pt>
                <c:pt idx="1">
                  <c:v>2.6392609452303515</c:v>
                </c:pt>
                <c:pt idx="2">
                  <c:v>1.9805634818379703</c:v>
                </c:pt>
                <c:pt idx="3">
                  <c:v>2.3456762024174362</c:v>
                </c:pt>
                <c:pt idx="4">
                  <c:v>2.2310534074779671</c:v>
                </c:pt>
                <c:pt idx="5">
                  <c:v>1.9614668314111512</c:v>
                </c:pt>
                <c:pt idx="6">
                  <c:v>2.3706278738527842</c:v>
                </c:pt>
                <c:pt idx="7">
                  <c:v>1.7619914289901615</c:v>
                </c:pt>
                <c:pt idx="8">
                  <c:v>2.66196717868065</c:v>
                </c:pt>
                <c:pt idx="9">
                  <c:v>2.6709173740744907</c:v>
                </c:pt>
                <c:pt idx="10">
                  <c:v>2.208824799253744</c:v>
                </c:pt>
                <c:pt idx="11">
                  <c:v>2.6868328131151116</c:v>
                </c:pt>
                <c:pt idx="12">
                  <c:v>2.095921194825872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56-4C7C-A606-0998A01DADA6}"/>
            </c:ext>
          </c:extLst>
        </c:ser>
        <c:ser>
          <c:idx val="5"/>
          <c:order val="2"/>
          <c:tx>
            <c:strRef>
              <c:f>'7.BP_1stSway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256-4C7C-A606-0998A01DADA6}"/>
              </c:ext>
            </c:extLst>
          </c:dPt>
          <c:val>
            <c:numRef>
              <c:f>'7.BP_1stSway Gain'!$Q$13:$AC$13</c:f>
              <c:numCache>
                <c:formatCode>0.00</c:formatCode>
                <c:ptCount val="13"/>
                <c:pt idx="3">
                  <c:v>3.9699228662188681</c:v>
                </c:pt>
                <c:pt idx="7">
                  <c:v>2.3485767658491148</c:v>
                </c:pt>
                <c:pt idx="8">
                  <c:v>3.2223223065883024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56-4C7C-A606-0998A01DADA6}"/>
            </c:ext>
          </c:extLst>
        </c:ser>
        <c:ser>
          <c:idx val="6"/>
          <c:order val="3"/>
          <c:tx>
            <c:strRef>
              <c:f>'7.BP_1stSway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'7.BP_1stSway Gain'!$Q$23:$AC$23</c:f>
              <c:numCache>
                <c:formatCode>0.00</c:formatCode>
                <c:ptCount val="13"/>
                <c:pt idx="3">
                  <c:v>1.7969985415587186</c:v>
                </c:pt>
                <c:pt idx="7">
                  <c:v>3.1065383341150525</c:v>
                </c:pt>
                <c:pt idx="8">
                  <c:v>3.1292965253606289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56-4C7C-A606-0998A01DADA6}"/>
            </c:ext>
          </c:extLst>
        </c:ser>
        <c:ser>
          <c:idx val="7"/>
          <c:order val="4"/>
          <c:tx>
            <c:strRef>
              <c:f>'7.BP_1stSway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'7.BP_1stSway Gain'!$AF$13:$AR$13</c:f>
              <c:numCache>
                <c:formatCode>0.00</c:formatCode>
                <c:ptCount val="13"/>
                <c:pt idx="3">
                  <c:v>3.4952488025728168</c:v>
                </c:pt>
                <c:pt idx="4">
                  <c:v>2.0830573278362801</c:v>
                </c:pt>
                <c:pt idx="5">
                  <c:v>1.9271506243693814</c:v>
                </c:pt>
                <c:pt idx="6">
                  <c:v>2.2354037943599487</c:v>
                </c:pt>
                <c:pt idx="7">
                  <c:v>2.5840268226981902</c:v>
                </c:pt>
                <c:pt idx="8">
                  <c:v>2.7259785438212627</c:v>
                </c:pt>
                <c:pt idx="9">
                  <c:v>2.0342495259193458</c:v>
                </c:pt>
                <c:pt idx="10">
                  <c:v>2.2805181939797246</c:v>
                </c:pt>
                <c:pt idx="11">
                  <c:v>2.1852699455068119</c:v>
                </c:pt>
                <c:pt idx="12">
                  <c:v>1.9908467650580293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56-4C7C-A606-0998A01DADA6}"/>
            </c:ext>
          </c:extLst>
        </c:ser>
        <c:ser>
          <c:idx val="8"/>
          <c:order val="5"/>
          <c:tx>
            <c:strRef>
              <c:f>'7.BP_1stSway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'7.BP_1stSway Gain'!$AF$23:$AR$23</c:f>
              <c:numCache>
                <c:formatCode>0.00</c:formatCode>
                <c:ptCount val="13"/>
                <c:pt idx="3">
                  <c:v>2.6190670310569693</c:v>
                </c:pt>
                <c:pt idx="4">
                  <c:v>2.26351211426819</c:v>
                </c:pt>
                <c:pt idx="5">
                  <c:v>2.2368683660280664</c:v>
                </c:pt>
                <c:pt idx="6">
                  <c:v>2.3588472909620943</c:v>
                </c:pt>
                <c:pt idx="7">
                  <c:v>1.9854019398827731</c:v>
                </c:pt>
                <c:pt idx="8">
                  <c:v>2.3215354468694387</c:v>
                </c:pt>
                <c:pt idx="9">
                  <c:v>2.1384360058667782</c:v>
                </c:pt>
                <c:pt idx="10">
                  <c:v>3.1067885115462439</c:v>
                </c:pt>
                <c:pt idx="11">
                  <c:v>2.1153435825566409</c:v>
                </c:pt>
                <c:pt idx="12">
                  <c:v>2.081331970044511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56-4C7C-A606-0998A01DA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'8.T1 Notch'!$A$7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'8.T1 Notch'!$B$8:$N$8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'8.T1 Notch'!$B$9:$N$9</c:f>
              <c:numCache>
                <c:formatCode>0.000</c:formatCode>
                <c:ptCount val="13"/>
                <c:pt idx="0">
                  <c:v>0.59431963470319615</c:v>
                </c:pt>
                <c:pt idx="1">
                  <c:v>0.59796428571428595</c:v>
                </c:pt>
                <c:pt idx="2">
                  <c:v>0.6147023809523805</c:v>
                </c:pt>
                <c:pt idx="3">
                  <c:v>0.60984090909090893</c:v>
                </c:pt>
                <c:pt idx="4">
                  <c:v>0.60334285714285729</c:v>
                </c:pt>
                <c:pt idx="5">
                  <c:v>0.58879487179487155</c:v>
                </c:pt>
                <c:pt idx="6">
                  <c:v>0.61878333333333335</c:v>
                </c:pt>
                <c:pt idx="7">
                  <c:v>0.63780555555555574</c:v>
                </c:pt>
                <c:pt idx="8">
                  <c:v>0.62821929824561384</c:v>
                </c:pt>
                <c:pt idx="9">
                  <c:v>0.59831313131313135</c:v>
                </c:pt>
                <c:pt idx="10">
                  <c:v>0.58963333333333312</c:v>
                </c:pt>
                <c:pt idx="11">
                  <c:v>0.58378571428571413</c:v>
                </c:pt>
                <c:pt idx="12">
                  <c:v>0.6140459770114941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C-402C-9581-23EA329D314F}"/>
            </c:ext>
          </c:extLst>
        </c:ser>
        <c:ser>
          <c:idx val="1"/>
          <c:order val="1"/>
          <c:tx>
            <c:strRef>
              <c:f>'8.T1 Notch'!$A$17</c:f>
              <c:strCache>
                <c:ptCount val="1"/>
                <c:pt idx="0">
                  <c:v>DN Kame 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'8.T1 Notch'!$B$19:$N$19</c:f>
              <c:numCache>
                <c:formatCode>0.000</c:formatCode>
                <c:ptCount val="13"/>
                <c:pt idx="0">
                  <c:v>0.58074999999999999</c:v>
                </c:pt>
                <c:pt idx="1">
                  <c:v>0.62625396825396862</c:v>
                </c:pt>
                <c:pt idx="2">
                  <c:v>0.59997660818713405</c:v>
                </c:pt>
                <c:pt idx="3">
                  <c:v>0.60080208333333329</c:v>
                </c:pt>
                <c:pt idx="4">
                  <c:v>0.61407999999999996</c:v>
                </c:pt>
                <c:pt idx="5">
                  <c:v>0.60771631205673748</c:v>
                </c:pt>
                <c:pt idx="6">
                  <c:v>0.61901801801801815</c:v>
                </c:pt>
                <c:pt idx="7">
                  <c:v>0.60801388888888885</c:v>
                </c:pt>
                <c:pt idx="8">
                  <c:v>0.61285185185185187</c:v>
                </c:pt>
                <c:pt idx="9">
                  <c:v>0.60854545454545428</c:v>
                </c:pt>
                <c:pt idx="10">
                  <c:v>0.62841666666666673</c:v>
                </c:pt>
                <c:pt idx="11">
                  <c:v>0.61319047619047617</c:v>
                </c:pt>
                <c:pt idx="12">
                  <c:v>0.60471874999999975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C-402C-9581-23EA329D314F}"/>
            </c:ext>
          </c:extLst>
        </c:ser>
        <c:ser>
          <c:idx val="5"/>
          <c:order val="2"/>
          <c:tx>
            <c:strRef>
              <c:f>'8.T1 Notch'!$P$7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60C-402C-9581-23EA329D314F}"/>
              </c:ext>
            </c:extLst>
          </c:dPt>
          <c:val>
            <c:numRef>
              <c:f>'8.T1 Notch'!$Q$9:$AC$9</c:f>
              <c:numCache>
                <c:formatCode>0.000</c:formatCode>
                <c:ptCount val="13"/>
                <c:pt idx="3">
                  <c:v>0.60433333333333339</c:v>
                </c:pt>
                <c:pt idx="7">
                  <c:v>0.64355555555555555</c:v>
                </c:pt>
                <c:pt idx="8">
                  <c:v>0.64866666666666672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0C-402C-9581-23EA329D314F}"/>
            </c:ext>
          </c:extLst>
        </c:ser>
        <c:ser>
          <c:idx val="6"/>
          <c:order val="3"/>
          <c:tx>
            <c:strRef>
              <c:f>'8.T1 Notch'!$P$17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'8.T1 Notch'!$Q$19:$AC$19</c:f>
              <c:numCache>
                <c:formatCode>0.000</c:formatCode>
                <c:ptCount val="13"/>
                <c:pt idx="3">
                  <c:v>0.6119444444444444</c:v>
                </c:pt>
                <c:pt idx="7">
                  <c:v>0.59957575757575743</c:v>
                </c:pt>
                <c:pt idx="8">
                  <c:v>0.59433333333333327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0C-402C-9581-23EA329D314F}"/>
            </c:ext>
          </c:extLst>
        </c:ser>
        <c:ser>
          <c:idx val="7"/>
          <c:order val="4"/>
          <c:tx>
            <c:strRef>
              <c:f>'8.T1 Notch'!$AE$7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'8.T1 Notch'!$AF$9:$AR$9</c:f>
              <c:numCache>
                <c:formatCode>0.000</c:formatCode>
                <c:ptCount val="13"/>
                <c:pt idx="3">
                  <c:v>0.60924999999999996</c:v>
                </c:pt>
                <c:pt idx="4">
                  <c:v>0.62290740740740724</c:v>
                </c:pt>
                <c:pt idx="5">
                  <c:v>0.58324561403508768</c:v>
                </c:pt>
                <c:pt idx="6">
                  <c:v>0.57919607843137255</c:v>
                </c:pt>
                <c:pt idx="7">
                  <c:v>0.63814285714285712</c:v>
                </c:pt>
                <c:pt idx="8">
                  <c:v>0.64564583333333314</c:v>
                </c:pt>
                <c:pt idx="9">
                  <c:v>0.6134666666666666</c:v>
                </c:pt>
                <c:pt idx="10">
                  <c:v>0.61784848484848476</c:v>
                </c:pt>
                <c:pt idx="11">
                  <c:v>0.60806666666666664</c:v>
                </c:pt>
                <c:pt idx="12">
                  <c:v>0.60806451612903245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0C-402C-9581-23EA329D314F}"/>
            </c:ext>
          </c:extLst>
        </c:ser>
        <c:ser>
          <c:idx val="8"/>
          <c:order val="5"/>
          <c:tx>
            <c:strRef>
              <c:f>'8.T1 Notch'!$AE$17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'8.T1 Notch'!$AF$19:$AR$19</c:f>
              <c:numCache>
                <c:formatCode>0.000</c:formatCode>
                <c:ptCount val="13"/>
                <c:pt idx="3">
                  <c:v>0.60561111111111099</c:v>
                </c:pt>
                <c:pt idx="4">
                  <c:v>0.60562222222222217</c:v>
                </c:pt>
                <c:pt idx="5">
                  <c:v>0.61513725490196092</c:v>
                </c:pt>
                <c:pt idx="6">
                  <c:v>0.62770000000000004</c:v>
                </c:pt>
                <c:pt idx="7">
                  <c:v>0.60100000000000009</c:v>
                </c:pt>
                <c:pt idx="8">
                  <c:v>0.62086666666666657</c:v>
                </c:pt>
                <c:pt idx="9">
                  <c:v>0.6106041666666665</c:v>
                </c:pt>
                <c:pt idx="10">
                  <c:v>0.63412121212121209</c:v>
                </c:pt>
                <c:pt idx="11">
                  <c:v>0.59797916666666673</c:v>
                </c:pt>
                <c:pt idx="12">
                  <c:v>0.59052941176470586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0C-402C-9581-23EA329D314F}"/>
            </c:ext>
          </c:extLst>
        </c:ser>
        <c:ser>
          <c:idx val="3"/>
          <c:order val="6"/>
          <c:tx>
            <c:strRef>
              <c:f>'8.T1 Notch'!$A$25</c:f>
              <c:strCache>
                <c:ptCount val="1"/>
                <c:pt idx="0">
                  <c:v>UCL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'8.T1 Notch'!$B$25:$N$25</c:f>
              <c:numCache>
                <c:formatCode>General</c:formatCode>
                <c:ptCount val="13"/>
                <c:pt idx="0">
                  <c:v>0.68499999999999994</c:v>
                </c:pt>
                <c:pt idx="1">
                  <c:v>0.68499999999999994</c:v>
                </c:pt>
                <c:pt idx="2">
                  <c:v>0.68499999999999994</c:v>
                </c:pt>
                <c:pt idx="3">
                  <c:v>0.68499999999999994</c:v>
                </c:pt>
                <c:pt idx="4">
                  <c:v>0.68499999999999994</c:v>
                </c:pt>
                <c:pt idx="5">
                  <c:v>0.68499999999999994</c:v>
                </c:pt>
                <c:pt idx="6">
                  <c:v>0.68499999999999994</c:v>
                </c:pt>
                <c:pt idx="7">
                  <c:v>0.68499999999999994</c:v>
                </c:pt>
                <c:pt idx="8">
                  <c:v>0.68499999999999994</c:v>
                </c:pt>
                <c:pt idx="9">
                  <c:v>0.68499999999999994</c:v>
                </c:pt>
                <c:pt idx="10">
                  <c:v>0.68499999999999994</c:v>
                </c:pt>
                <c:pt idx="11">
                  <c:v>0.68499999999999994</c:v>
                </c:pt>
                <c:pt idx="12">
                  <c:v>0.68499999999999994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0C-402C-9581-23EA329D314F}"/>
            </c:ext>
          </c:extLst>
        </c:ser>
        <c:ser>
          <c:idx val="4"/>
          <c:order val="7"/>
          <c:tx>
            <c:strRef>
              <c:f>'8.T1 Notch'!$A$26</c:f>
              <c:strCache>
                <c:ptCount val="1"/>
                <c:pt idx="0">
                  <c:v>LCL</c:v>
                </c:pt>
              </c:strCache>
            </c:strRef>
          </c:tx>
          <c:spPr>
            <a:ln w="25400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'8.T1 Notch'!$B$26:$N$26</c:f>
              <c:numCache>
                <c:formatCode>General</c:formatCode>
                <c:ptCount val="13"/>
                <c:pt idx="0">
                  <c:v>0.53500000000000003</c:v>
                </c:pt>
                <c:pt idx="1">
                  <c:v>0.53500000000000003</c:v>
                </c:pt>
                <c:pt idx="2">
                  <c:v>0.53500000000000003</c:v>
                </c:pt>
                <c:pt idx="3">
                  <c:v>0.53500000000000003</c:v>
                </c:pt>
                <c:pt idx="4">
                  <c:v>0.53500000000000003</c:v>
                </c:pt>
                <c:pt idx="5">
                  <c:v>0.53500000000000003</c:v>
                </c:pt>
                <c:pt idx="6">
                  <c:v>0.53500000000000003</c:v>
                </c:pt>
                <c:pt idx="7">
                  <c:v>0.53500000000000003</c:v>
                </c:pt>
                <c:pt idx="8">
                  <c:v>0.53500000000000003</c:v>
                </c:pt>
                <c:pt idx="9">
                  <c:v>0.53500000000000003</c:v>
                </c:pt>
                <c:pt idx="10">
                  <c:v>0.53500000000000003</c:v>
                </c:pt>
                <c:pt idx="11">
                  <c:v>0.53500000000000003</c:v>
                </c:pt>
                <c:pt idx="12">
                  <c:v>0.53500000000000003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0C-402C-9581-23EA329D314F}"/>
            </c:ext>
          </c:extLst>
        </c:ser>
        <c:ser>
          <c:idx val="2"/>
          <c:order val="8"/>
          <c:tx>
            <c:strRef>
              <c:f>'8.T1 Notch'!$A$24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'8.T1 Notch'!$B$24:$N$24</c:f>
              <c:numCache>
                <c:formatCode>General</c:formatCode>
                <c:ptCount val="13"/>
                <c:pt idx="0">
                  <c:v>0.61</c:v>
                </c:pt>
                <c:pt idx="1">
                  <c:v>0.61</c:v>
                </c:pt>
                <c:pt idx="2">
                  <c:v>0.61</c:v>
                </c:pt>
                <c:pt idx="3">
                  <c:v>0.61</c:v>
                </c:pt>
                <c:pt idx="4">
                  <c:v>0.61</c:v>
                </c:pt>
                <c:pt idx="5">
                  <c:v>0.61</c:v>
                </c:pt>
                <c:pt idx="6">
                  <c:v>0.61</c:v>
                </c:pt>
                <c:pt idx="7">
                  <c:v>0.61</c:v>
                </c:pt>
                <c:pt idx="8">
                  <c:v>0.61</c:v>
                </c:pt>
                <c:pt idx="9">
                  <c:v>0.61</c:v>
                </c:pt>
                <c:pt idx="10">
                  <c:v>0.61</c:v>
                </c:pt>
                <c:pt idx="11">
                  <c:v>0.61</c:v>
                </c:pt>
                <c:pt idx="12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0C-402C-9581-23EA329D3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'8.T1 Notch'!$A$7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'8.T1 Notch'!$B$8:$N$8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'8.T1 Notch'!$B$10:$N$10</c:f>
              <c:numCache>
                <c:formatCode>0.000</c:formatCode>
                <c:ptCount val="13"/>
                <c:pt idx="0">
                  <c:v>2.2536985460070158E-2</c:v>
                </c:pt>
                <c:pt idx="1">
                  <c:v>2.193937233650484E-2</c:v>
                </c:pt>
                <c:pt idx="2">
                  <c:v>2.0158224283730163E-2</c:v>
                </c:pt>
                <c:pt idx="3">
                  <c:v>2.2558771265281868E-2</c:v>
                </c:pt>
                <c:pt idx="4">
                  <c:v>2.2383814796302384E-2</c:v>
                </c:pt>
                <c:pt idx="5">
                  <c:v>2.0352725167668905E-2</c:v>
                </c:pt>
                <c:pt idx="6">
                  <c:v>2.0566627292584728E-2</c:v>
                </c:pt>
                <c:pt idx="7">
                  <c:v>2.1461159734548377E-2</c:v>
                </c:pt>
                <c:pt idx="8">
                  <c:v>2.3880883891355179E-2</c:v>
                </c:pt>
                <c:pt idx="9">
                  <c:v>2.7262385863162614E-2</c:v>
                </c:pt>
                <c:pt idx="10">
                  <c:v>2.8750219846862698E-2</c:v>
                </c:pt>
                <c:pt idx="11">
                  <c:v>1.6722317079332697E-2</c:v>
                </c:pt>
                <c:pt idx="12">
                  <c:v>2.6471093512866209E-2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6-469F-992E-723051C07880}"/>
            </c:ext>
          </c:extLst>
        </c:ser>
        <c:ser>
          <c:idx val="1"/>
          <c:order val="1"/>
          <c:tx>
            <c:strRef>
              <c:f>'8.T1 Notch'!$A$17</c:f>
              <c:strCache>
                <c:ptCount val="1"/>
                <c:pt idx="0">
                  <c:v>DN Kame 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'8.T1 Notch'!$B$20:$N$20</c:f>
              <c:numCache>
                <c:formatCode>0.000</c:formatCode>
                <c:ptCount val="13"/>
                <c:pt idx="0">
                  <c:v>1.7072705489384877E-2</c:v>
                </c:pt>
                <c:pt idx="1">
                  <c:v>2.3970961268313478E-2</c:v>
                </c:pt>
                <c:pt idx="2">
                  <c:v>1.7925976293496317E-2</c:v>
                </c:pt>
                <c:pt idx="3">
                  <c:v>2.387626868127327E-2</c:v>
                </c:pt>
                <c:pt idx="4">
                  <c:v>1.9785170531814316E-2</c:v>
                </c:pt>
                <c:pt idx="5">
                  <c:v>2.3794755196751963E-2</c:v>
                </c:pt>
                <c:pt idx="6">
                  <c:v>2.0830476790240884E-2</c:v>
                </c:pt>
                <c:pt idx="7">
                  <c:v>2.1330064120104346E-2</c:v>
                </c:pt>
                <c:pt idx="8">
                  <c:v>2.2954362935568004E-2</c:v>
                </c:pt>
                <c:pt idx="9">
                  <c:v>2.4277003785506249E-2</c:v>
                </c:pt>
                <c:pt idx="10">
                  <c:v>2.3755384086399656E-2</c:v>
                </c:pt>
                <c:pt idx="11">
                  <c:v>2.3001345716325072E-2</c:v>
                </c:pt>
                <c:pt idx="12">
                  <c:v>2.067579470884023E-2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6-469F-992E-723051C07880}"/>
            </c:ext>
          </c:extLst>
        </c:ser>
        <c:ser>
          <c:idx val="5"/>
          <c:order val="2"/>
          <c:tx>
            <c:strRef>
              <c:f>'8.T1 Notch'!$P$7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A16-469F-992E-723051C07880}"/>
              </c:ext>
            </c:extLst>
          </c:dPt>
          <c:val>
            <c:numRef>
              <c:f>'8.T1 Notch'!$Q$10:$AC$10</c:f>
              <c:numCache>
                <c:formatCode>0.000</c:formatCode>
                <c:ptCount val="13"/>
                <c:pt idx="3">
                  <c:v>2.6243206403809397E-2</c:v>
                </c:pt>
                <c:pt idx="7">
                  <c:v>2.2846197012822908E-2</c:v>
                </c:pt>
                <c:pt idx="8">
                  <c:v>2.1261716912342871E-2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6-469F-992E-723051C07880}"/>
            </c:ext>
          </c:extLst>
        </c:ser>
        <c:ser>
          <c:idx val="6"/>
          <c:order val="3"/>
          <c:tx>
            <c:strRef>
              <c:f>'8.T1 Notch'!$P$17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'8.T1 Notch'!$Q$20:$AC$20</c:f>
              <c:numCache>
                <c:formatCode>0.000</c:formatCode>
                <c:ptCount val="13"/>
                <c:pt idx="3">
                  <c:v>3.7506818552211232E-2</c:v>
                </c:pt>
                <c:pt idx="7">
                  <c:v>2.1314652095199553E-2</c:v>
                </c:pt>
                <c:pt idx="8">
                  <c:v>2.214552420748361E-2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6-469F-992E-723051C07880}"/>
            </c:ext>
          </c:extLst>
        </c:ser>
        <c:ser>
          <c:idx val="7"/>
          <c:order val="4"/>
          <c:tx>
            <c:strRef>
              <c:f>'8.T1 Notch'!$AE$7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'8.T1 Notch'!$AF$10:$AR$10</c:f>
              <c:numCache>
                <c:formatCode>0.000</c:formatCode>
                <c:ptCount val="13"/>
                <c:pt idx="3">
                  <c:v>1.8878198103536373E-2</c:v>
                </c:pt>
                <c:pt idx="4">
                  <c:v>1.8769976546781759E-2</c:v>
                </c:pt>
                <c:pt idx="5">
                  <c:v>1.9597996163742998E-2</c:v>
                </c:pt>
                <c:pt idx="6">
                  <c:v>1.7575004532395591E-2</c:v>
                </c:pt>
                <c:pt idx="7">
                  <c:v>1.8360311688426414E-2</c:v>
                </c:pt>
                <c:pt idx="8">
                  <c:v>1.7003741244563126E-2</c:v>
                </c:pt>
                <c:pt idx="9">
                  <c:v>2.7889065957826566E-2</c:v>
                </c:pt>
                <c:pt idx="10">
                  <c:v>2.2843381443157146E-2</c:v>
                </c:pt>
                <c:pt idx="11">
                  <c:v>2.3923633291894814E-2</c:v>
                </c:pt>
                <c:pt idx="12">
                  <c:v>3.1447266574935642E-2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6-469F-992E-723051C07880}"/>
            </c:ext>
          </c:extLst>
        </c:ser>
        <c:ser>
          <c:idx val="8"/>
          <c:order val="5"/>
          <c:tx>
            <c:strRef>
              <c:f>'8.T1 Notch'!$AE$17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'8.T1 Notch'!$AF$20:$AR$20</c:f>
              <c:numCache>
                <c:formatCode>0.000</c:formatCode>
                <c:ptCount val="13"/>
                <c:pt idx="3">
                  <c:v>1.9820188426981362E-2</c:v>
                </c:pt>
                <c:pt idx="4">
                  <c:v>2.0537425802321457E-2</c:v>
                </c:pt>
                <c:pt idx="5">
                  <c:v>1.9412387393459012E-2</c:v>
                </c:pt>
                <c:pt idx="6">
                  <c:v>2.2277482059168012E-2</c:v>
                </c:pt>
                <c:pt idx="7">
                  <c:v>2.3608550069066862E-2</c:v>
                </c:pt>
                <c:pt idx="8">
                  <c:v>2.5824231045491162E-2</c:v>
                </c:pt>
                <c:pt idx="9">
                  <c:v>2.7067087325976857E-2</c:v>
                </c:pt>
                <c:pt idx="10">
                  <c:v>2.3026828884691194E-2</c:v>
                </c:pt>
                <c:pt idx="11">
                  <c:v>2.201787434745104E-2</c:v>
                </c:pt>
                <c:pt idx="12">
                  <c:v>2.4534345673913101E-2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16-469F-992E-723051C07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.000000000000001E-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'8.T1 Notch'!$A$7</c:f>
              <c:strCache>
                <c:ptCount val="1"/>
                <c:pt idx="0">
                  <c:v>UP Kame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'8.T1 Notch'!$B$8:$N$8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'8.T1 Notch'!$B$13:$N$13</c:f>
              <c:numCache>
                <c:formatCode>0.00</c:formatCode>
                <c:ptCount val="13"/>
                <c:pt idx="0">
                  <c:v>1.2471297437211855</c:v>
                </c:pt>
                <c:pt idx="1">
                  <c:v>1.3364752701990854</c:v>
                </c:pt>
                <c:pt idx="2">
                  <c:v>1.5758269463006027</c:v>
                </c:pt>
                <c:pt idx="3">
                  <c:v>1.4752710880810087</c:v>
                </c:pt>
                <c:pt idx="4">
                  <c:v>1.3900349872187818</c:v>
                </c:pt>
                <c:pt idx="5">
                  <c:v>1.2904884750608281</c:v>
                </c:pt>
                <c:pt idx="6">
                  <c:v>1.4783928897529164</c:v>
                </c:pt>
                <c:pt idx="7">
                  <c:v>1.1213194027010094</c:v>
                </c:pt>
                <c:pt idx="8">
                  <c:v>1.1415085824355455</c:v>
                </c:pt>
                <c:pt idx="9">
                  <c:v>1.0797921570572135</c:v>
                </c:pt>
                <c:pt idx="10">
                  <c:v>0.92327796398889006</c:v>
                </c:pt>
                <c:pt idx="11">
                  <c:v>1.4708032372879458</c:v>
                </c:pt>
                <c:pt idx="12">
                  <c:v>1.2082868550162418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3-4546-9011-81DD0A2D3619}"/>
            </c:ext>
          </c:extLst>
        </c:ser>
        <c:ser>
          <c:idx val="1"/>
          <c:order val="1"/>
          <c:tx>
            <c:strRef>
              <c:f>'8.T1 Notch'!$A$17</c:f>
              <c:strCache>
                <c:ptCount val="1"/>
                <c:pt idx="0">
                  <c:v>DN Kame 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'8.T1 Notch'!$B$23:$N$23</c:f>
              <c:numCache>
                <c:formatCode>0.00</c:formatCode>
                <c:ptCount val="13"/>
                <c:pt idx="0">
                  <c:v>1.3813471653919465</c:v>
                </c:pt>
                <c:pt idx="1">
                  <c:v>1.1645483717936782</c:v>
                </c:pt>
                <c:pt idx="2">
                  <c:v>1.673114046230558</c:v>
                </c:pt>
                <c:pt idx="3">
                  <c:v>1.2676755114106464</c:v>
                </c:pt>
                <c:pt idx="4">
                  <c:v>1.6160251579292988</c:v>
                </c:pt>
                <c:pt idx="5">
                  <c:v>1.3688774584812142</c:v>
                </c:pt>
                <c:pt idx="6">
                  <c:v>1.4559113376384971</c:v>
                </c:pt>
                <c:pt idx="7">
                  <c:v>1.531701738557008</c:v>
                </c:pt>
                <c:pt idx="8">
                  <c:v>1.4107434016042923</c:v>
                </c:pt>
                <c:pt idx="9">
                  <c:v>1.3530699726667184</c:v>
                </c:pt>
                <c:pt idx="10">
                  <c:v>1.1447697223305968</c:v>
                </c:pt>
                <c:pt idx="11">
                  <c:v>1.4029544909165002</c:v>
                </c:pt>
                <c:pt idx="12">
                  <c:v>1.5270473087627985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3-4546-9011-81DD0A2D3619}"/>
            </c:ext>
          </c:extLst>
        </c:ser>
        <c:ser>
          <c:idx val="5"/>
          <c:order val="2"/>
          <c:tx>
            <c:strRef>
              <c:f>'8.T1 Notch'!$P$7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F73-4546-9011-81DD0A2D3619}"/>
              </c:ext>
            </c:extLst>
          </c:dPt>
          <c:val>
            <c:numRef>
              <c:f>'8.T1 Notch'!$Q$13:$AC$13</c:f>
              <c:numCache>
                <c:formatCode>0.00</c:formatCode>
                <c:ptCount val="13"/>
                <c:pt idx="3">
                  <c:v>1.1981936948024789</c:v>
                </c:pt>
                <c:pt idx="7">
                  <c:v>0.96944573032076309</c:v>
                </c:pt>
                <c:pt idx="8">
                  <c:v>0.9615613136385982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73-4546-9011-81DD0A2D3619}"/>
            </c:ext>
          </c:extLst>
        </c:ser>
        <c:ser>
          <c:idx val="6"/>
          <c:order val="3"/>
          <c:tx>
            <c:strRef>
              <c:f>'8.T1 Notch'!$P$17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'8.T1 Notch'!$Q$23:$AC$23</c:f>
              <c:numCache>
                <c:formatCode>0.00</c:formatCode>
                <c:ptCount val="13"/>
                <c:pt idx="3">
                  <c:v>0.87144648484877207</c:v>
                </c:pt>
                <c:pt idx="7">
                  <c:v>1.4008479108749097</c:v>
                </c:pt>
                <c:pt idx="8">
                  <c:v>1.2693811556563441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73-4546-9011-81DD0A2D3619}"/>
            </c:ext>
          </c:extLst>
        </c:ser>
        <c:ser>
          <c:idx val="7"/>
          <c:order val="4"/>
          <c:tx>
            <c:strRef>
              <c:f>'8.T1 Notch'!$AE$7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'8.T1 Notch'!$AF$13:$AR$13</c:f>
              <c:numCache>
                <c:formatCode>0.00</c:formatCode>
                <c:ptCount val="13"/>
                <c:pt idx="3">
                  <c:v>1.7524624517599461</c:v>
                </c:pt>
                <c:pt idx="4">
                  <c:v>1.5466649159190584</c:v>
                </c:pt>
                <c:pt idx="5">
                  <c:v>1.2458010744757451</c:v>
                </c:pt>
                <c:pt idx="6">
                  <c:v>1.3123956488664539</c:v>
                </c:pt>
                <c:pt idx="7">
                  <c:v>1.3045737653505929</c:v>
                </c:pt>
                <c:pt idx="8">
                  <c:v>1.2615687677409189</c:v>
                </c:pt>
                <c:pt idx="9">
                  <c:v>1.153777535125649</c:v>
                </c:pt>
                <c:pt idx="10">
                  <c:v>1.3446858466907587</c:v>
                </c:pt>
                <c:pt idx="11">
                  <c:v>1.3663847999193199</c:v>
                </c:pt>
                <c:pt idx="12">
                  <c:v>1.0394598832657911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73-4546-9011-81DD0A2D3619}"/>
            </c:ext>
          </c:extLst>
        </c:ser>
        <c:ser>
          <c:idx val="8"/>
          <c:order val="5"/>
          <c:tx>
            <c:strRef>
              <c:f>'8.T1 Notch'!$AE$17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'8.T1 Notch'!$AF$23:$AR$23</c:f>
              <c:numCache>
                <c:formatCode>0.00</c:formatCode>
                <c:ptCount val="13"/>
                <c:pt idx="3">
                  <c:v>1.6079751455331759</c:v>
                </c:pt>
                <c:pt idx="4">
                  <c:v>1.5519994755365667</c:v>
                </c:pt>
                <c:pt idx="5">
                  <c:v>1.6289039772271556</c:v>
                </c:pt>
                <c:pt idx="6">
                  <c:v>1.2314377926765505</c:v>
                </c:pt>
                <c:pt idx="7">
                  <c:v>1.2848452465142135</c:v>
                </c:pt>
                <c:pt idx="8">
                  <c:v>1.1505129062225692</c:v>
                </c:pt>
                <c:pt idx="9">
                  <c:v>1.2240675934365151</c:v>
                </c:pt>
                <c:pt idx="10">
                  <c:v>1.0984113105450077</c:v>
                </c:pt>
                <c:pt idx="11">
                  <c:v>1.3319355186657222</c:v>
                </c:pt>
                <c:pt idx="12">
                  <c:v>1.094104469370208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73-4546-9011-81DD0A2D3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'10.PZT_N_T1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'10.PZT_N_T1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'10.PZT_N_T1 Freq'!$B$9:$N$9</c:f>
              <c:numCache>
                <c:formatCode>0.000</c:formatCode>
                <c:ptCount val="13"/>
                <c:pt idx="0">
                  <c:v>7159.9671232876708</c:v>
                </c:pt>
                <c:pt idx="1">
                  <c:v>7169.028571428571</c:v>
                </c:pt>
                <c:pt idx="2">
                  <c:v>7165.7142857142853</c:v>
                </c:pt>
                <c:pt idx="3">
                  <c:v>7166.0363636363636</c:v>
                </c:pt>
                <c:pt idx="4">
                  <c:v>7169.8514285714282</c:v>
                </c:pt>
                <c:pt idx="5">
                  <c:v>7162.8512820512824</c:v>
                </c:pt>
                <c:pt idx="6">
                  <c:v>7180.64</c:v>
                </c:pt>
                <c:pt idx="7">
                  <c:v>7177.0666666666666</c:v>
                </c:pt>
                <c:pt idx="8">
                  <c:v>7202.5684210526315</c:v>
                </c:pt>
                <c:pt idx="9">
                  <c:v>7187.4666666666662</c:v>
                </c:pt>
                <c:pt idx="10">
                  <c:v>7134.88</c:v>
                </c:pt>
                <c:pt idx="11">
                  <c:v>7154.4</c:v>
                </c:pt>
                <c:pt idx="12">
                  <c:v>7177.9034482758625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AC-403B-B70C-590E76F67191}"/>
            </c:ext>
          </c:extLst>
        </c:ser>
        <c:ser>
          <c:idx val="1"/>
          <c:order val="1"/>
          <c:tx>
            <c:strRef>
              <c:f>'10.PZT_N_T1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'10.PZT_N_T1 Freq'!$B$19:$N$19</c:f>
              <c:numCache>
                <c:formatCode>0.000</c:formatCode>
                <c:ptCount val="13"/>
                <c:pt idx="0">
                  <c:v>7167.2</c:v>
                </c:pt>
                <c:pt idx="1">
                  <c:v>7196.4571428571426</c:v>
                </c:pt>
                <c:pt idx="2">
                  <c:v>7194.5403508771933</c:v>
                </c:pt>
                <c:pt idx="3">
                  <c:v>7190.6</c:v>
                </c:pt>
                <c:pt idx="4">
                  <c:v>7208.0320000000002</c:v>
                </c:pt>
                <c:pt idx="5">
                  <c:v>7180.0680851063826</c:v>
                </c:pt>
                <c:pt idx="6">
                  <c:v>7193.0594594594595</c:v>
                </c:pt>
                <c:pt idx="7">
                  <c:v>7217.0666666666666</c:v>
                </c:pt>
                <c:pt idx="8">
                  <c:v>7219.2296296296299</c:v>
                </c:pt>
                <c:pt idx="9">
                  <c:v>7204.5333333333338</c:v>
                </c:pt>
                <c:pt idx="10">
                  <c:v>7184.1142857142859</c:v>
                </c:pt>
                <c:pt idx="11">
                  <c:v>7203.3142857142857</c:v>
                </c:pt>
                <c:pt idx="12">
                  <c:v>7196.2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AC-403B-B70C-590E76F67191}"/>
            </c:ext>
          </c:extLst>
        </c:ser>
        <c:ser>
          <c:idx val="5"/>
          <c:order val="2"/>
          <c:tx>
            <c:strRef>
              <c:f>'10.PZT_N_T1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6AC-403B-B70C-590E76F67191}"/>
              </c:ext>
            </c:extLst>
          </c:dPt>
          <c:val>
            <c:numRef>
              <c:f>'10.PZT_N_T1 Freq'!$Q$9:$AC$9</c:f>
              <c:numCache>
                <c:formatCode>0.000</c:formatCode>
                <c:ptCount val="13"/>
                <c:pt idx="3">
                  <c:v>7154.4</c:v>
                </c:pt>
                <c:pt idx="7">
                  <c:v>7178.9333333333334</c:v>
                </c:pt>
                <c:pt idx="8">
                  <c:v>7191.2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AC-403B-B70C-590E76F67191}"/>
            </c:ext>
          </c:extLst>
        </c:ser>
        <c:ser>
          <c:idx val="6"/>
          <c:order val="3"/>
          <c:tx>
            <c:strRef>
              <c:f>'10.PZT_N_T1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'10.PZT_N_T1 Freq'!$Q$19:$AC$19</c:f>
              <c:numCache>
                <c:formatCode>0.000</c:formatCode>
                <c:ptCount val="13"/>
                <c:pt idx="3">
                  <c:v>7207.7333333333336</c:v>
                </c:pt>
                <c:pt idx="7">
                  <c:v>7222.181818181818</c:v>
                </c:pt>
                <c:pt idx="8">
                  <c:v>7199.2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AC-403B-B70C-590E76F67191}"/>
            </c:ext>
          </c:extLst>
        </c:ser>
        <c:ser>
          <c:idx val="7"/>
          <c:order val="4"/>
          <c:tx>
            <c:strRef>
              <c:f>'10.PZT_N_T1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'10.PZT_N_T1 Freq'!$AF$9:$AR$9</c:f>
              <c:numCache>
                <c:formatCode>0.000</c:formatCode>
                <c:ptCount val="13"/>
                <c:pt idx="3">
                  <c:v>7164</c:v>
                </c:pt>
                <c:pt idx="4">
                  <c:v>7170.7555555555555</c:v>
                </c:pt>
                <c:pt idx="5">
                  <c:v>7156.5894736842101</c:v>
                </c:pt>
                <c:pt idx="6">
                  <c:v>7150.8235294117649</c:v>
                </c:pt>
                <c:pt idx="7">
                  <c:v>7170.4</c:v>
                </c:pt>
                <c:pt idx="8">
                  <c:v>7207.6</c:v>
                </c:pt>
                <c:pt idx="9">
                  <c:v>7175.9466666666667</c:v>
                </c:pt>
                <c:pt idx="10">
                  <c:v>7193.090909090909</c:v>
                </c:pt>
                <c:pt idx="11">
                  <c:v>7206.88</c:v>
                </c:pt>
                <c:pt idx="12">
                  <c:v>7190.8387096774195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AC-403B-B70C-590E76F67191}"/>
            </c:ext>
          </c:extLst>
        </c:ser>
        <c:ser>
          <c:idx val="8"/>
          <c:order val="5"/>
          <c:tx>
            <c:strRef>
              <c:f>'10.PZT_N_T1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'10.PZT_N_T1 Freq'!$AF$19:$AR$19</c:f>
              <c:numCache>
                <c:formatCode>0.000</c:formatCode>
                <c:ptCount val="13"/>
                <c:pt idx="3">
                  <c:v>7182.1333333333332</c:v>
                </c:pt>
                <c:pt idx="4">
                  <c:v>7168.6933333333336</c:v>
                </c:pt>
                <c:pt idx="5">
                  <c:v>7163.623529411765</c:v>
                </c:pt>
                <c:pt idx="6">
                  <c:v>7200.48</c:v>
                </c:pt>
                <c:pt idx="7">
                  <c:v>7206.666666666667</c:v>
                </c:pt>
                <c:pt idx="8">
                  <c:v>7193.8666666666668</c:v>
                </c:pt>
                <c:pt idx="9">
                  <c:v>7194.8</c:v>
                </c:pt>
                <c:pt idx="10">
                  <c:v>7204.727272727273</c:v>
                </c:pt>
                <c:pt idx="11">
                  <c:v>7218.4</c:v>
                </c:pt>
                <c:pt idx="12">
                  <c:v>7173.7882352941178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AC-403B-B70C-590E76F67191}"/>
            </c:ext>
          </c:extLst>
        </c:ser>
        <c:ser>
          <c:idx val="3"/>
          <c:order val="6"/>
          <c:tx>
            <c:strRef>
              <c:f>'10.PZT_N_T1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'10.PZT_N_T1 Freq'!$B$25:$N$25</c:f>
              <c:numCache>
                <c:formatCode>General</c:formatCode>
                <c:ptCount val="13"/>
                <c:pt idx="0">
                  <c:v>7644</c:v>
                </c:pt>
                <c:pt idx="1">
                  <c:v>7644</c:v>
                </c:pt>
                <c:pt idx="2">
                  <c:v>7644</c:v>
                </c:pt>
                <c:pt idx="3">
                  <c:v>7644</c:v>
                </c:pt>
                <c:pt idx="4">
                  <c:v>7644</c:v>
                </c:pt>
                <c:pt idx="5">
                  <c:v>7644</c:v>
                </c:pt>
                <c:pt idx="6">
                  <c:v>7644</c:v>
                </c:pt>
                <c:pt idx="7">
                  <c:v>7644</c:v>
                </c:pt>
                <c:pt idx="8">
                  <c:v>7644</c:v>
                </c:pt>
                <c:pt idx="9">
                  <c:v>7644</c:v>
                </c:pt>
                <c:pt idx="10">
                  <c:v>7644</c:v>
                </c:pt>
                <c:pt idx="11">
                  <c:v>7644</c:v>
                </c:pt>
                <c:pt idx="12">
                  <c:v>7644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AC-403B-B70C-590E76F67191}"/>
            </c:ext>
          </c:extLst>
        </c:ser>
        <c:ser>
          <c:idx val="4"/>
          <c:order val="7"/>
          <c:tx>
            <c:strRef>
              <c:f>'10.PZT_N_T1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'10.PZT_N_T1 Freq'!$B$26:$N$26</c:f>
              <c:numCache>
                <c:formatCode>General</c:formatCode>
                <c:ptCount val="13"/>
                <c:pt idx="0">
                  <c:v>6588</c:v>
                </c:pt>
                <c:pt idx="1">
                  <c:v>6588</c:v>
                </c:pt>
                <c:pt idx="2">
                  <c:v>6588</c:v>
                </c:pt>
                <c:pt idx="3">
                  <c:v>6588</c:v>
                </c:pt>
                <c:pt idx="4">
                  <c:v>6588</c:v>
                </c:pt>
                <c:pt idx="5">
                  <c:v>6588</c:v>
                </c:pt>
                <c:pt idx="6">
                  <c:v>6588</c:v>
                </c:pt>
                <c:pt idx="7">
                  <c:v>6588</c:v>
                </c:pt>
                <c:pt idx="8">
                  <c:v>6588</c:v>
                </c:pt>
                <c:pt idx="9">
                  <c:v>6588</c:v>
                </c:pt>
                <c:pt idx="10">
                  <c:v>6588</c:v>
                </c:pt>
                <c:pt idx="11">
                  <c:v>6588</c:v>
                </c:pt>
                <c:pt idx="12">
                  <c:v>6588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AC-403B-B70C-590E76F67191}"/>
            </c:ext>
          </c:extLst>
        </c:ser>
        <c:ser>
          <c:idx val="2"/>
          <c:order val="8"/>
          <c:tx>
            <c:strRef>
              <c:f>'10.PZT_N_T1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'10.PZT_N_T1 Freq'!$B$24:$N$24</c:f>
              <c:numCache>
                <c:formatCode>General</c:formatCode>
                <c:ptCount val="13"/>
                <c:pt idx="0">
                  <c:v>7142</c:v>
                </c:pt>
                <c:pt idx="1">
                  <c:v>7142</c:v>
                </c:pt>
                <c:pt idx="2">
                  <c:v>7142</c:v>
                </c:pt>
                <c:pt idx="3">
                  <c:v>7142</c:v>
                </c:pt>
                <c:pt idx="4">
                  <c:v>7142</c:v>
                </c:pt>
                <c:pt idx="5">
                  <c:v>7142</c:v>
                </c:pt>
                <c:pt idx="6">
                  <c:v>7142</c:v>
                </c:pt>
                <c:pt idx="7">
                  <c:v>7142</c:v>
                </c:pt>
                <c:pt idx="8">
                  <c:v>7142</c:v>
                </c:pt>
                <c:pt idx="9">
                  <c:v>7142</c:v>
                </c:pt>
                <c:pt idx="10">
                  <c:v>7142</c:v>
                </c:pt>
                <c:pt idx="11">
                  <c:v>7142</c:v>
                </c:pt>
                <c:pt idx="12">
                  <c:v>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6AC-403B-B70C-590E76F67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643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25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'10.PZT_N_T1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'10.PZT_N_T1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'10.PZT_N_T1 Freq'!$B$10:$N$10</c:f>
              <c:numCache>
                <c:formatCode>0.000</c:formatCode>
                <c:ptCount val="13"/>
                <c:pt idx="0">
                  <c:v>92.632554347505391</c:v>
                </c:pt>
                <c:pt idx="1">
                  <c:v>89.054986074374938</c:v>
                </c:pt>
                <c:pt idx="2">
                  <c:v>81.599975904336674</c:v>
                </c:pt>
                <c:pt idx="3">
                  <c:v>78.71431812019614</c:v>
                </c:pt>
                <c:pt idx="4">
                  <c:v>81.913612230429067</c:v>
                </c:pt>
                <c:pt idx="5">
                  <c:v>78.677689340080704</c:v>
                </c:pt>
                <c:pt idx="6">
                  <c:v>94.586769527756715</c:v>
                </c:pt>
                <c:pt idx="7">
                  <c:v>80.38852434233624</c:v>
                </c:pt>
                <c:pt idx="8">
                  <c:v>98.451787962683937</c:v>
                </c:pt>
                <c:pt idx="9">
                  <c:v>96.07368445900488</c:v>
                </c:pt>
                <c:pt idx="10">
                  <c:v>71.640133213644262</c:v>
                </c:pt>
                <c:pt idx="11">
                  <c:v>81.420433286256497</c:v>
                </c:pt>
                <c:pt idx="12">
                  <c:v>91.433136175046485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2-46EE-8D7E-CBFDB96196AA}"/>
            </c:ext>
          </c:extLst>
        </c:ser>
        <c:ser>
          <c:idx val="1"/>
          <c:order val="1"/>
          <c:tx>
            <c:strRef>
              <c:f>'10.PZT_N_T1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'10.PZT_N_T1 Freq'!$B$20:$N$20</c:f>
              <c:numCache>
                <c:formatCode>0.000</c:formatCode>
                <c:ptCount val="13"/>
                <c:pt idx="0">
                  <c:v>72.601000428078777</c:v>
                </c:pt>
                <c:pt idx="1">
                  <c:v>94.351579968304591</c:v>
                </c:pt>
                <c:pt idx="2">
                  <c:v>90.398195520693733</c:v>
                </c:pt>
                <c:pt idx="3">
                  <c:v>87.853737799156988</c:v>
                </c:pt>
                <c:pt idx="4">
                  <c:v>90.204779216782015</c:v>
                </c:pt>
                <c:pt idx="5">
                  <c:v>89.751006723356483</c:v>
                </c:pt>
                <c:pt idx="6">
                  <c:v>92.979671280583489</c:v>
                </c:pt>
                <c:pt idx="7">
                  <c:v>108.93246179396205</c:v>
                </c:pt>
                <c:pt idx="8">
                  <c:v>100.69548751103851</c:v>
                </c:pt>
                <c:pt idx="9">
                  <c:v>98.194961207304559</c:v>
                </c:pt>
                <c:pt idx="10">
                  <c:v>103.59183085721308</c:v>
                </c:pt>
                <c:pt idx="11">
                  <c:v>98.809314703973655</c:v>
                </c:pt>
                <c:pt idx="12">
                  <c:v>109.00561407272131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E2-46EE-8D7E-CBFDB96196AA}"/>
            </c:ext>
          </c:extLst>
        </c:ser>
        <c:ser>
          <c:idx val="5"/>
          <c:order val="2"/>
          <c:tx>
            <c:strRef>
              <c:f>'10.PZT_N_T1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8E2-46EE-8D7E-CBFDB96196AA}"/>
              </c:ext>
            </c:extLst>
          </c:dPt>
          <c:val>
            <c:numRef>
              <c:f>'10.PZT_N_T1 Freq'!$Q$10:$AC$10</c:f>
              <c:numCache>
                <c:formatCode>0.000</c:formatCode>
                <c:ptCount val="13"/>
                <c:pt idx="3">
                  <c:v>61.839391530217895</c:v>
                </c:pt>
                <c:pt idx="7">
                  <c:v>85.375747035198316</c:v>
                </c:pt>
                <c:pt idx="8">
                  <c:v>77.883583838822872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E2-46EE-8D7E-CBFDB96196AA}"/>
            </c:ext>
          </c:extLst>
        </c:ser>
        <c:ser>
          <c:idx val="6"/>
          <c:order val="3"/>
          <c:tx>
            <c:strRef>
              <c:f>'10.PZT_N_T1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'10.PZT_N_T1 Freq'!$Q$20:$AC$20</c:f>
              <c:numCache>
                <c:formatCode>0.000</c:formatCode>
                <c:ptCount val="13"/>
                <c:pt idx="3">
                  <c:v>110.68655132254399</c:v>
                </c:pt>
                <c:pt idx="7">
                  <c:v>106.14823508399847</c:v>
                </c:pt>
                <c:pt idx="8">
                  <c:v>71.100817968497907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E2-46EE-8D7E-CBFDB96196AA}"/>
            </c:ext>
          </c:extLst>
        </c:ser>
        <c:ser>
          <c:idx val="7"/>
          <c:order val="4"/>
          <c:tx>
            <c:strRef>
              <c:f>'10.PZT_N_T1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'10.PZT_N_T1 Freq'!$AF$10:$AR$10</c:f>
              <c:numCache>
                <c:formatCode>0.000</c:formatCode>
                <c:ptCount val="13"/>
                <c:pt idx="3">
                  <c:v>76.293063766946517</c:v>
                </c:pt>
                <c:pt idx="4">
                  <c:v>82.180714967741949</c:v>
                </c:pt>
                <c:pt idx="5">
                  <c:v>81.44434135703807</c:v>
                </c:pt>
                <c:pt idx="6">
                  <c:v>80.424643296067586</c:v>
                </c:pt>
                <c:pt idx="7">
                  <c:v>83.089335544096329</c:v>
                </c:pt>
                <c:pt idx="8">
                  <c:v>87.338364270334964</c:v>
                </c:pt>
                <c:pt idx="9">
                  <c:v>90.932688698145711</c:v>
                </c:pt>
                <c:pt idx="10">
                  <c:v>67.538541185418993</c:v>
                </c:pt>
                <c:pt idx="11">
                  <c:v>89.490311868756791</c:v>
                </c:pt>
                <c:pt idx="12">
                  <c:v>91.857560814794866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E2-46EE-8D7E-CBFDB96196AA}"/>
            </c:ext>
          </c:extLst>
        </c:ser>
        <c:ser>
          <c:idx val="8"/>
          <c:order val="5"/>
          <c:tx>
            <c:strRef>
              <c:f>'10.PZT_N_T1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'10.PZT_N_T1 Freq'!$AF$20:$AR$20</c:f>
              <c:numCache>
                <c:formatCode>0.000</c:formatCode>
                <c:ptCount val="13"/>
                <c:pt idx="3">
                  <c:v>104.51719321796256</c:v>
                </c:pt>
                <c:pt idx="4">
                  <c:v>99.356575066821861</c:v>
                </c:pt>
                <c:pt idx="5">
                  <c:v>91.246653750854236</c:v>
                </c:pt>
                <c:pt idx="6">
                  <c:v>97.834979763406281</c:v>
                </c:pt>
                <c:pt idx="7">
                  <c:v>97.903059242339367</c:v>
                </c:pt>
                <c:pt idx="8">
                  <c:v>94.30332505864844</c:v>
                </c:pt>
                <c:pt idx="9">
                  <c:v>91.852165206730717</c:v>
                </c:pt>
                <c:pt idx="10">
                  <c:v>91.645341872179642</c:v>
                </c:pt>
                <c:pt idx="11">
                  <c:v>95.444808095595647</c:v>
                </c:pt>
                <c:pt idx="12">
                  <c:v>118.61021538331892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E2-46EE-8D7E-CBFDB9619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  <a:alpha val="99000"/>
              </a:schemeClr>
            </a:solidFill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'10.PZT_N_T1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'10.PZT_N_T1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'10.PZT_N_T1 Freq'!$B$13:$N$13</c:f>
              <c:numCache>
                <c:formatCode>0.00</c:formatCode>
                <c:ptCount val="13"/>
                <c:pt idx="0">
                  <c:v>1.7417666324105645</c:v>
                </c:pt>
                <c:pt idx="1">
                  <c:v>1.7778208329804728</c:v>
                </c:pt>
                <c:pt idx="2">
                  <c:v>1.9537820895373408</c:v>
                </c:pt>
                <c:pt idx="3">
                  <c:v>2.0240436038324043</c:v>
                </c:pt>
                <c:pt idx="4">
                  <c:v>1.9294659276521575</c:v>
                </c:pt>
                <c:pt idx="5">
                  <c:v>2.0384801247741033</c:v>
                </c:pt>
                <c:pt idx="6">
                  <c:v>1.6329274601984214</c:v>
                </c:pt>
                <c:pt idx="7">
                  <c:v>1.936152525721573</c:v>
                </c:pt>
                <c:pt idx="8">
                  <c:v>1.4945778303680437</c:v>
                </c:pt>
                <c:pt idx="9">
                  <c:v>1.5839694150869474</c:v>
                </c:pt>
                <c:pt idx="10">
                  <c:v>2.368877039362415</c:v>
                </c:pt>
                <c:pt idx="11">
                  <c:v>2.0044108513427394</c:v>
                </c:pt>
                <c:pt idx="12">
                  <c:v>1.6992255077408227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18-4AE8-B23A-39EF98FB7265}"/>
            </c:ext>
          </c:extLst>
        </c:ser>
        <c:ser>
          <c:idx val="1"/>
          <c:order val="1"/>
          <c:tx>
            <c:strRef>
              <c:f>'10.PZT_N_T1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'10.PZT_N_T1 Freq'!$B$23:$N$23</c:f>
              <c:numCache>
                <c:formatCode>0.00</c:formatCode>
                <c:ptCount val="13"/>
                <c:pt idx="0">
                  <c:v>2.1891342047108373</c:v>
                </c:pt>
                <c:pt idx="1">
                  <c:v>1.5811176922640473</c:v>
                </c:pt>
                <c:pt idx="2">
                  <c:v>1.657332673268231</c:v>
                </c:pt>
                <c:pt idx="3">
                  <c:v>1.7202834747775915</c:v>
                </c:pt>
                <c:pt idx="4">
                  <c:v>1.611030678512323</c:v>
                </c:pt>
                <c:pt idx="5">
                  <c:v>1.7230332814858755</c:v>
                </c:pt>
                <c:pt idx="6">
                  <c:v>1.6166277148895747</c:v>
                </c:pt>
                <c:pt idx="7">
                  <c:v>1.3064160009555499</c:v>
                </c:pt>
                <c:pt idx="8">
                  <c:v>1.4061218328305778</c:v>
                </c:pt>
                <c:pt idx="9">
                  <c:v>1.4918167601250776</c:v>
                </c:pt>
                <c:pt idx="10">
                  <c:v>1.4798004517029359</c:v>
                </c:pt>
                <c:pt idx="11">
                  <c:v>1.4866537485390601</c:v>
                </c:pt>
                <c:pt idx="12">
                  <c:v>1.3693484316054207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18-4AE8-B23A-39EF98FB7265}"/>
            </c:ext>
          </c:extLst>
        </c:ser>
        <c:ser>
          <c:idx val="5"/>
          <c:order val="2"/>
          <c:tx>
            <c:strRef>
              <c:f>'10.PZT_N_T1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018-4AE8-B23A-39EF98FB7265}"/>
              </c:ext>
            </c:extLst>
          </c:dPt>
          <c:val>
            <c:numRef>
              <c:f>'10.PZT_N_T1 Freq'!$Q$13:$AC$13</c:f>
              <c:numCache>
                <c:formatCode>0.00</c:formatCode>
                <c:ptCount val="13"/>
                <c:pt idx="3">
                  <c:v>2.6390945311978404</c:v>
                </c:pt>
                <c:pt idx="7">
                  <c:v>1.8157641672910967</c:v>
                </c:pt>
                <c:pt idx="8">
                  <c:v>1.9379351320771807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18-4AE8-B23A-39EF98FB7265}"/>
            </c:ext>
          </c:extLst>
        </c:ser>
        <c:ser>
          <c:idx val="6"/>
          <c:order val="3"/>
          <c:tx>
            <c:strRef>
              <c:f>'10.PZT_N_T1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'10.PZT_N_T1 Freq'!$Q$23:$AC$23</c:f>
              <c:numCache>
                <c:formatCode>0.00</c:formatCode>
                <c:ptCount val="13"/>
                <c:pt idx="3">
                  <c:v>1.313820156872151</c:v>
                </c:pt>
                <c:pt idx="7">
                  <c:v>1.3246198629190078</c:v>
                </c:pt>
                <c:pt idx="8">
                  <c:v>2.0853018418488252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18-4AE8-B23A-39EF98FB7265}"/>
            </c:ext>
          </c:extLst>
        </c:ser>
        <c:ser>
          <c:idx val="7"/>
          <c:order val="4"/>
          <c:tx>
            <c:strRef>
              <c:f>'10.PZT_N_T1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'10.PZT_N_T1 Freq'!$AF$13:$AR$13</c:f>
              <c:numCache>
                <c:formatCode>0.00</c:formatCode>
                <c:ptCount val="13"/>
                <c:pt idx="3">
                  <c:v>2.097176232019653</c:v>
                </c:pt>
                <c:pt idx="4">
                  <c:v>1.9195275705506869</c:v>
                </c:pt>
                <c:pt idx="5">
                  <c:v>1.9948614321325915</c:v>
                </c:pt>
                <c:pt idx="6">
                  <c:v>2.0440520482952902</c:v>
                </c:pt>
                <c:pt idx="7">
                  <c:v>1.8999630413807487</c:v>
                </c:pt>
                <c:pt idx="8">
                  <c:v>1.6655529088730052</c:v>
                </c:pt>
                <c:pt idx="9">
                  <c:v>1.715750188534338</c:v>
                </c:pt>
                <c:pt idx="10">
                  <c:v>2.2254408766454006</c:v>
                </c:pt>
                <c:pt idx="11">
                  <c:v>1.6281836952401585</c:v>
                </c:pt>
                <c:pt idx="12">
                  <c:v>1.6444347324377349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18-4AE8-B23A-39EF98FB7265}"/>
            </c:ext>
          </c:extLst>
        </c:ser>
        <c:ser>
          <c:idx val="8"/>
          <c:order val="5"/>
          <c:tx>
            <c:strRef>
              <c:f>'10.PZT_N_T1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'10.PZT_N_T1 Freq'!$AF$23:$AR$23</c:f>
              <c:numCache>
                <c:formatCode>0.00</c:formatCode>
                <c:ptCount val="13"/>
                <c:pt idx="3">
                  <c:v>1.4730165517791236</c:v>
                </c:pt>
                <c:pt idx="4">
                  <c:v>1.5946157106260985</c:v>
                </c:pt>
                <c:pt idx="5">
                  <c:v>1.7548642455787509</c:v>
                </c:pt>
                <c:pt idx="6">
                  <c:v>1.5111159664725307</c:v>
                </c:pt>
                <c:pt idx="7">
                  <c:v>1.4890012519111795</c:v>
                </c:pt>
                <c:pt idx="8">
                  <c:v>1.5910832873722094</c:v>
                </c:pt>
                <c:pt idx="9">
                  <c:v>1.6301557290057345</c:v>
                </c:pt>
                <c:pt idx="10">
                  <c:v>1.5977270577315799</c:v>
                </c:pt>
                <c:pt idx="11">
                  <c:v>1.4863738478532631</c:v>
                </c:pt>
                <c:pt idx="12">
                  <c:v>1.3214481939470781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18-4AE8-B23A-39EF98FB7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.5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1.5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'11.PZT_N_T1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'11.PZT_N_T1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'11.PZT_N_T1 Gain'!$B$9:$N$9</c:f>
              <c:numCache>
                <c:formatCode>0.000</c:formatCode>
                <c:ptCount val="13"/>
                <c:pt idx="0">
                  <c:v>0.20206301369863017</c:v>
                </c:pt>
                <c:pt idx="1">
                  <c:v>0.22729285714285716</c:v>
                </c:pt>
                <c:pt idx="2">
                  <c:v>0.22458928571428569</c:v>
                </c:pt>
                <c:pt idx="3">
                  <c:v>0.25856363636363638</c:v>
                </c:pt>
                <c:pt idx="4">
                  <c:v>0.23382857142857144</c:v>
                </c:pt>
                <c:pt idx="5">
                  <c:v>0.23191282051282056</c:v>
                </c:pt>
                <c:pt idx="6">
                  <c:v>0.23405999999999996</c:v>
                </c:pt>
                <c:pt idx="7">
                  <c:v>0.23023333333333337</c:v>
                </c:pt>
                <c:pt idx="8">
                  <c:v>0.22056315789473702</c:v>
                </c:pt>
                <c:pt idx="9">
                  <c:v>0.20338787878787878</c:v>
                </c:pt>
                <c:pt idx="10">
                  <c:v>0.20605000000000007</c:v>
                </c:pt>
                <c:pt idx="11">
                  <c:v>0.23312857142857141</c:v>
                </c:pt>
                <c:pt idx="12">
                  <c:v>0.25041379310344841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14-4948-8D78-339564A8BD85}"/>
            </c:ext>
          </c:extLst>
        </c:ser>
        <c:ser>
          <c:idx val="1"/>
          <c:order val="1"/>
          <c:tx>
            <c:strRef>
              <c:f>'11.PZT_N_T1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'11.PZT_N_T1 Gain'!$B$19:$N$19</c:f>
              <c:numCache>
                <c:formatCode>0.000</c:formatCode>
                <c:ptCount val="13"/>
                <c:pt idx="0">
                  <c:v>0.22679999999999997</c:v>
                </c:pt>
                <c:pt idx="1">
                  <c:v>0.25561904761904769</c:v>
                </c:pt>
                <c:pt idx="2">
                  <c:v>0.23615087719298256</c:v>
                </c:pt>
                <c:pt idx="3">
                  <c:v>0.2266999999999999</c:v>
                </c:pt>
                <c:pt idx="4">
                  <c:v>0.24458400000000002</c:v>
                </c:pt>
                <c:pt idx="5">
                  <c:v>0.21495319148936162</c:v>
                </c:pt>
                <c:pt idx="6">
                  <c:v>0.22512432432432419</c:v>
                </c:pt>
                <c:pt idx="7">
                  <c:v>0.22583333333333336</c:v>
                </c:pt>
                <c:pt idx="8">
                  <c:v>0.21085185185185185</c:v>
                </c:pt>
                <c:pt idx="9">
                  <c:v>0.21434545454545439</c:v>
                </c:pt>
                <c:pt idx="10">
                  <c:v>0.23405000000000006</c:v>
                </c:pt>
                <c:pt idx="11">
                  <c:v>0.2158285714285714</c:v>
                </c:pt>
                <c:pt idx="12">
                  <c:v>0.23776250000000002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14-4948-8D78-339564A8BD85}"/>
            </c:ext>
          </c:extLst>
        </c:ser>
        <c:ser>
          <c:idx val="5"/>
          <c:order val="2"/>
          <c:tx>
            <c:strRef>
              <c:f>'11.PZT_N_T1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714-4948-8D78-339564A8BD85}"/>
              </c:ext>
            </c:extLst>
          </c:dPt>
          <c:val>
            <c:numRef>
              <c:f>'11.PZT_N_T1 Gain'!$Q$9:$AC$9</c:f>
              <c:numCache>
                <c:formatCode>0.000</c:formatCode>
                <c:ptCount val="13"/>
                <c:pt idx="3">
                  <c:v>0.24060000000000001</c:v>
                </c:pt>
                <c:pt idx="7">
                  <c:v>0.24108888888888888</c:v>
                </c:pt>
                <c:pt idx="8">
                  <c:v>0.26795000000000002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14-4948-8D78-339564A8BD85}"/>
            </c:ext>
          </c:extLst>
        </c:ser>
        <c:ser>
          <c:idx val="6"/>
          <c:order val="3"/>
          <c:tx>
            <c:strRef>
              <c:f>'11.PZT_N_T1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'11.PZT_N_T1 Gain'!$Q$19:$AC$19</c:f>
              <c:numCache>
                <c:formatCode>0.000</c:formatCode>
                <c:ptCount val="13"/>
                <c:pt idx="3">
                  <c:v>0.24203333333333329</c:v>
                </c:pt>
                <c:pt idx="7">
                  <c:v>0.24449090909090912</c:v>
                </c:pt>
                <c:pt idx="8">
                  <c:v>0.22555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14-4948-8D78-339564A8BD85}"/>
            </c:ext>
          </c:extLst>
        </c:ser>
        <c:ser>
          <c:idx val="7"/>
          <c:order val="4"/>
          <c:tx>
            <c:strRef>
              <c:f>'11.PZT_N_T1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'11.PZT_N_T1 Gain'!$AF$9:$AR$9</c:f>
              <c:numCache>
                <c:formatCode>0.000</c:formatCode>
                <c:ptCount val="13"/>
                <c:pt idx="3">
                  <c:v>0.23449999999999999</c:v>
                </c:pt>
                <c:pt idx="4">
                  <c:v>0.26865555555555537</c:v>
                </c:pt>
                <c:pt idx="5">
                  <c:v>0.2248631578947369</c:v>
                </c:pt>
                <c:pt idx="6">
                  <c:v>0.21331764705882358</c:v>
                </c:pt>
                <c:pt idx="7">
                  <c:v>0.20577142857142852</c:v>
                </c:pt>
                <c:pt idx="8">
                  <c:v>0.25201250000000003</c:v>
                </c:pt>
                <c:pt idx="9">
                  <c:v>0.216</c:v>
                </c:pt>
                <c:pt idx="10">
                  <c:v>0.27300000000000002</c:v>
                </c:pt>
                <c:pt idx="11">
                  <c:v>0.25961999999999996</c:v>
                </c:pt>
                <c:pt idx="12">
                  <c:v>0.22560645161290313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14-4948-8D78-339564A8BD85}"/>
            </c:ext>
          </c:extLst>
        </c:ser>
        <c:ser>
          <c:idx val="8"/>
          <c:order val="5"/>
          <c:tx>
            <c:strRef>
              <c:f>'11.PZT_N_T1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'11.PZT_N_T1 Gain'!$AF$19:$AR$19</c:f>
              <c:numCache>
                <c:formatCode>0.000</c:formatCode>
                <c:ptCount val="13"/>
                <c:pt idx="3">
                  <c:v>0.22753333333333334</c:v>
                </c:pt>
                <c:pt idx="4">
                  <c:v>0.20394666666666664</c:v>
                </c:pt>
                <c:pt idx="5">
                  <c:v>0.2393411764705882</c:v>
                </c:pt>
                <c:pt idx="6">
                  <c:v>0.21710000000000002</c:v>
                </c:pt>
                <c:pt idx="7">
                  <c:v>0.21084000000000003</c:v>
                </c:pt>
                <c:pt idx="8">
                  <c:v>0.22874666666666674</c:v>
                </c:pt>
                <c:pt idx="9">
                  <c:v>0.19968749999999996</c:v>
                </c:pt>
                <c:pt idx="10">
                  <c:v>0.20030909090909099</c:v>
                </c:pt>
                <c:pt idx="11">
                  <c:v>0.21183749999999985</c:v>
                </c:pt>
                <c:pt idx="12">
                  <c:v>0.21122352941176464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14-4948-8D78-339564A8BD85}"/>
            </c:ext>
          </c:extLst>
        </c:ser>
        <c:ser>
          <c:idx val="3"/>
          <c:order val="6"/>
          <c:tx>
            <c:strRef>
              <c:f>'11.PZT_N_T1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'11.PZT_N_T1 Gain'!$B$25:$N$25</c:f>
              <c:numCache>
                <c:formatCode>General</c:formatCode>
                <c:ptCount val="13"/>
                <c:pt idx="0">
                  <c:v>0.69</c:v>
                </c:pt>
                <c:pt idx="1">
                  <c:v>0.69</c:v>
                </c:pt>
                <c:pt idx="2">
                  <c:v>0.69</c:v>
                </c:pt>
                <c:pt idx="3">
                  <c:v>0.69</c:v>
                </c:pt>
                <c:pt idx="4">
                  <c:v>0.69</c:v>
                </c:pt>
                <c:pt idx="5">
                  <c:v>0.69</c:v>
                </c:pt>
                <c:pt idx="6">
                  <c:v>0.69</c:v>
                </c:pt>
                <c:pt idx="7">
                  <c:v>0.69</c:v>
                </c:pt>
                <c:pt idx="8">
                  <c:v>0.69</c:v>
                </c:pt>
                <c:pt idx="9">
                  <c:v>0.69</c:v>
                </c:pt>
                <c:pt idx="10">
                  <c:v>0.69</c:v>
                </c:pt>
                <c:pt idx="11">
                  <c:v>0.69</c:v>
                </c:pt>
                <c:pt idx="12">
                  <c:v>0.69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14-4948-8D78-339564A8BD85}"/>
            </c:ext>
          </c:extLst>
        </c:ser>
        <c:ser>
          <c:idx val="4"/>
          <c:order val="7"/>
          <c:tx>
            <c:strRef>
              <c:f>'11.PZT_N_T1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'11.PZT_N_T1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14-4948-8D78-339564A8BD85}"/>
            </c:ext>
          </c:extLst>
        </c:ser>
        <c:ser>
          <c:idx val="2"/>
          <c:order val="8"/>
          <c:tx>
            <c:strRef>
              <c:f>'11.PZT_N_T1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'11.PZT_N_T1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14-4948-8D78-339564A8B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'11.PZT_N_T1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'11.PZT_N_T1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'11.PZT_N_T1 Gain'!$B$10:$N$10</c:f>
              <c:numCache>
                <c:formatCode>0.000</c:formatCode>
                <c:ptCount val="13"/>
                <c:pt idx="0">
                  <c:v>6.7079368085580265E-2</c:v>
                </c:pt>
                <c:pt idx="1">
                  <c:v>6.9012301731931347E-2</c:v>
                </c:pt>
                <c:pt idx="2">
                  <c:v>7.7328414931125952E-2</c:v>
                </c:pt>
                <c:pt idx="3">
                  <c:v>9.1917178054048684E-2</c:v>
                </c:pt>
                <c:pt idx="4">
                  <c:v>7.1695270573867528E-2</c:v>
                </c:pt>
                <c:pt idx="5">
                  <c:v>7.3103426166366559E-2</c:v>
                </c:pt>
                <c:pt idx="6">
                  <c:v>7.2519007609360669E-2</c:v>
                </c:pt>
                <c:pt idx="7">
                  <c:v>7.074807160519847E-2</c:v>
                </c:pt>
                <c:pt idx="8">
                  <c:v>7.0271760534365277E-2</c:v>
                </c:pt>
                <c:pt idx="9">
                  <c:v>5.4712395246815287E-2</c:v>
                </c:pt>
                <c:pt idx="10">
                  <c:v>6.9932344650260214E-2</c:v>
                </c:pt>
                <c:pt idx="11">
                  <c:v>8.5151513969294518E-2</c:v>
                </c:pt>
                <c:pt idx="12">
                  <c:v>9.4403580014426225E-2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6D-41F7-826D-618D3AFEC02D}"/>
            </c:ext>
          </c:extLst>
        </c:ser>
        <c:ser>
          <c:idx val="1"/>
          <c:order val="1"/>
          <c:tx>
            <c:strRef>
              <c:f>'11.PZT_N_T1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'11.PZT_N_T1 Gain'!$B$20:$N$20</c:f>
              <c:numCache>
                <c:formatCode>0.000</c:formatCode>
                <c:ptCount val="13"/>
                <c:pt idx="0">
                  <c:v>6.8990922362446069E-2</c:v>
                </c:pt>
                <c:pt idx="1">
                  <c:v>6.8472588159292858E-2</c:v>
                </c:pt>
                <c:pt idx="2">
                  <c:v>7.1076097690856599E-2</c:v>
                </c:pt>
                <c:pt idx="3">
                  <c:v>6.4144373322457884E-2</c:v>
                </c:pt>
                <c:pt idx="4">
                  <c:v>6.6042042327888892E-2</c:v>
                </c:pt>
                <c:pt idx="5">
                  <c:v>5.856899230334283E-2</c:v>
                </c:pt>
                <c:pt idx="6">
                  <c:v>7.0993345544729983E-2</c:v>
                </c:pt>
                <c:pt idx="7">
                  <c:v>7.5653048540699319E-2</c:v>
                </c:pt>
                <c:pt idx="8">
                  <c:v>6.5151547617787089E-2</c:v>
                </c:pt>
                <c:pt idx="9">
                  <c:v>6.1228246963016278E-2</c:v>
                </c:pt>
                <c:pt idx="10">
                  <c:v>6.6391939031370917E-2</c:v>
                </c:pt>
                <c:pt idx="11">
                  <c:v>9.6757576299887571E-2</c:v>
                </c:pt>
                <c:pt idx="12">
                  <c:v>8.7328231223089928E-2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6D-41F7-826D-618D3AFEC02D}"/>
            </c:ext>
          </c:extLst>
        </c:ser>
        <c:ser>
          <c:idx val="5"/>
          <c:order val="2"/>
          <c:tx>
            <c:strRef>
              <c:f>'11.PZT_N_T1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B6D-41F7-826D-618D3AFEC02D}"/>
              </c:ext>
            </c:extLst>
          </c:dPt>
          <c:val>
            <c:numRef>
              <c:f>'11.PZT_N_T1 Gain'!$Q$10:$AC$10</c:f>
              <c:numCache>
                <c:formatCode>0.000</c:formatCode>
                <c:ptCount val="13"/>
                <c:pt idx="3">
                  <c:v>6.8053528627255555E-2</c:v>
                </c:pt>
                <c:pt idx="7">
                  <c:v>8.7553573786729469E-2</c:v>
                </c:pt>
                <c:pt idx="8">
                  <c:v>9.333610741491434E-2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6D-41F7-826D-618D3AFEC02D}"/>
            </c:ext>
          </c:extLst>
        </c:ser>
        <c:ser>
          <c:idx val="6"/>
          <c:order val="3"/>
          <c:tx>
            <c:strRef>
              <c:f>'11.PZT_N_T1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'11.PZT_N_T1 Gain'!$Q$20:$AC$20</c:f>
              <c:numCache>
                <c:formatCode>0.000</c:formatCode>
                <c:ptCount val="13"/>
                <c:pt idx="3">
                  <c:v>5.7471722182084704E-2</c:v>
                </c:pt>
                <c:pt idx="7">
                  <c:v>6.7325872173875742E-2</c:v>
                </c:pt>
                <c:pt idx="8">
                  <c:v>6.1304653382233502E-2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6D-41F7-826D-618D3AFEC02D}"/>
            </c:ext>
          </c:extLst>
        </c:ser>
        <c:ser>
          <c:idx val="7"/>
          <c:order val="4"/>
          <c:tx>
            <c:strRef>
              <c:f>'11.PZT_N_T1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'11.PZT_N_T1 Gain'!$AF$10:$AR$10</c:f>
              <c:numCache>
                <c:formatCode>0.000</c:formatCode>
                <c:ptCount val="13"/>
                <c:pt idx="3">
                  <c:v>6.0514895947848757E-2</c:v>
                </c:pt>
                <c:pt idx="4">
                  <c:v>9.6732941893859295E-2</c:v>
                </c:pt>
                <c:pt idx="5">
                  <c:v>8.0490069498006647E-2</c:v>
                </c:pt>
                <c:pt idx="6">
                  <c:v>6.9814927412665928E-2</c:v>
                </c:pt>
                <c:pt idx="7">
                  <c:v>6.1479859180760564E-2</c:v>
                </c:pt>
                <c:pt idx="8">
                  <c:v>7.5986756632615157E-2</c:v>
                </c:pt>
                <c:pt idx="9">
                  <c:v>6.9177015398609529E-2</c:v>
                </c:pt>
                <c:pt idx="10">
                  <c:v>0.10215311673786183</c:v>
                </c:pt>
                <c:pt idx="11">
                  <c:v>9.1906982702011197E-2</c:v>
                </c:pt>
                <c:pt idx="12">
                  <c:v>9.9730122634556967E-2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6D-41F7-826D-618D3AFEC02D}"/>
            </c:ext>
          </c:extLst>
        </c:ser>
        <c:ser>
          <c:idx val="8"/>
          <c:order val="5"/>
          <c:tx>
            <c:strRef>
              <c:f>'11.PZT_N_T1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'11.PZT_N_T1 Gain'!$AF$20:$AR$20</c:f>
              <c:numCache>
                <c:formatCode>0.000</c:formatCode>
                <c:ptCount val="13"/>
                <c:pt idx="3">
                  <c:v>5.923985921269765E-2</c:v>
                </c:pt>
                <c:pt idx="4">
                  <c:v>6.1571293182327749E-2</c:v>
                </c:pt>
                <c:pt idx="5">
                  <c:v>6.8060818905064727E-2</c:v>
                </c:pt>
                <c:pt idx="6">
                  <c:v>6.8123012983566503E-2</c:v>
                </c:pt>
                <c:pt idx="7">
                  <c:v>7.3657358671666229E-2</c:v>
                </c:pt>
                <c:pt idx="8">
                  <c:v>7.0770106174343775E-2</c:v>
                </c:pt>
                <c:pt idx="9">
                  <c:v>6.4172156458677257E-2</c:v>
                </c:pt>
                <c:pt idx="10">
                  <c:v>7.6274570474110695E-2</c:v>
                </c:pt>
                <c:pt idx="11">
                  <c:v>7.5007585059484405E-2</c:v>
                </c:pt>
                <c:pt idx="12">
                  <c:v>6.5757921208632331E-2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6D-41F7-826D-618D3AFEC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2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0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4.0000000000000008E-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'11.PZT_N_T1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'11.PZT_N_T1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'11.PZT_N_T1 Gain'!$B$13:$N$13</c:f>
              <c:numCache>
                <c:formatCode>0.00</c:formatCode>
                <c:ptCount val="13"/>
                <c:pt idx="0">
                  <c:v>2.4246749297481793</c:v>
                </c:pt>
                <c:pt idx="1">
                  <c:v>2.234901755411975</c:v>
                </c:pt>
                <c:pt idx="2">
                  <c:v>2.0062082599272264</c:v>
                </c:pt>
                <c:pt idx="3">
                  <c:v>1.5645837291431806</c:v>
                </c:pt>
                <c:pt idx="4">
                  <c:v>2.1208810796031323</c:v>
                </c:pt>
                <c:pt idx="5">
                  <c:v>2.0887629281317972</c:v>
                </c:pt>
                <c:pt idx="6">
                  <c:v>2.0957264172542622</c:v>
                </c:pt>
                <c:pt idx="7">
                  <c:v>2.1662153056380196</c:v>
                </c:pt>
                <c:pt idx="8">
                  <c:v>2.2267685650468008</c:v>
                </c:pt>
                <c:pt idx="9">
                  <c:v>2.9646671411901306</c:v>
                </c:pt>
                <c:pt idx="10">
                  <c:v>2.3067532981116257</c:v>
                </c:pt>
                <c:pt idx="11">
                  <c:v>1.7884646918361526</c:v>
                </c:pt>
                <c:pt idx="12">
                  <c:v>1.5521523189035009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80-4D18-9C3B-4151D4F1F43D}"/>
            </c:ext>
          </c:extLst>
        </c:ser>
        <c:ser>
          <c:idx val="1"/>
          <c:order val="1"/>
          <c:tx>
            <c:strRef>
              <c:f>'11.PZT_N_T1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'11.PZT_N_T1 Gain'!$B$23:$N$23</c:f>
              <c:numCache>
                <c:formatCode>0.00</c:formatCode>
                <c:ptCount val="13"/>
                <c:pt idx="0">
                  <c:v>2.2379755874092324</c:v>
                </c:pt>
                <c:pt idx="1">
                  <c:v>2.1146221383775732</c:v>
                </c:pt>
                <c:pt idx="2">
                  <c:v>2.1284657690926365</c:v>
                </c:pt>
                <c:pt idx="3">
                  <c:v>2.4075897126157435</c:v>
                </c:pt>
                <c:pt idx="4">
                  <c:v>2.2481436788834999</c:v>
                </c:pt>
                <c:pt idx="5">
                  <c:v>2.7036308794606829</c:v>
                </c:pt>
                <c:pt idx="6">
                  <c:v>2.1827194840525661</c:v>
                </c:pt>
                <c:pt idx="7">
                  <c:v>2.0451551551023854</c:v>
                </c:pt>
                <c:pt idx="8">
                  <c:v>2.4514544200806028</c:v>
                </c:pt>
                <c:pt idx="9">
                  <c:v>2.5895158364943085</c:v>
                </c:pt>
                <c:pt idx="10">
                  <c:v>2.2891835296679539</c:v>
                </c:pt>
                <c:pt idx="11">
                  <c:v>1.6335376401664428</c:v>
                </c:pt>
                <c:pt idx="12">
                  <c:v>1.7261981746571267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80-4D18-9C3B-4151D4F1F43D}"/>
            </c:ext>
          </c:extLst>
        </c:ser>
        <c:ser>
          <c:idx val="5"/>
          <c:order val="2"/>
          <c:tx>
            <c:strRef>
              <c:f>'11.PZT_N_T1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080-4D18-9C3B-4151D4F1F43D}"/>
              </c:ext>
            </c:extLst>
          </c:dPt>
          <c:val>
            <c:numRef>
              <c:f>'11.PZT_N_T1 Gain'!$Q$13:$AC$13</c:f>
              <c:numCache>
                <c:formatCode>0.00</c:formatCode>
                <c:ptCount val="13"/>
                <c:pt idx="3">
                  <c:v>2.201208416693397</c:v>
                </c:pt>
                <c:pt idx="7">
                  <c:v>1.709091137747681</c:v>
                </c:pt>
                <c:pt idx="8">
                  <c:v>1.5072766288392832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80-4D18-9C3B-4151D4F1F43D}"/>
            </c:ext>
          </c:extLst>
        </c:ser>
        <c:ser>
          <c:idx val="6"/>
          <c:order val="3"/>
          <c:tx>
            <c:strRef>
              <c:f>'11.PZT_N_T1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'11.PZT_N_T1 Gain'!$Q$23:$AC$23</c:f>
              <c:numCache>
                <c:formatCode>0.00</c:formatCode>
                <c:ptCount val="13"/>
                <c:pt idx="3">
                  <c:v>2.5981859695996632</c:v>
                </c:pt>
                <c:pt idx="7">
                  <c:v>2.205734964999881</c:v>
                </c:pt>
                <c:pt idx="8">
                  <c:v>2.5253656635392305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80-4D18-9C3B-4151D4F1F43D}"/>
            </c:ext>
          </c:extLst>
        </c:ser>
        <c:ser>
          <c:idx val="7"/>
          <c:order val="4"/>
          <c:tx>
            <c:strRef>
              <c:f>'11.PZT_N_T1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'11.PZT_N_T1 Gain'!$AF$13:$AR$13</c:f>
              <c:numCache>
                <c:formatCode>0.00</c:formatCode>
                <c:ptCount val="13"/>
                <c:pt idx="3">
                  <c:v>2.5090241163792473</c:v>
                </c:pt>
                <c:pt idx="4">
                  <c:v>1.451916435067752</c:v>
                </c:pt>
                <c:pt idx="5">
                  <c:v>1.9262700976910874</c:v>
                </c:pt>
                <c:pt idx="6">
                  <c:v>2.2759332930027791</c:v>
                </c:pt>
                <c:pt idx="7">
                  <c:v>2.6254049043110874</c:v>
                </c:pt>
                <c:pt idx="8">
                  <c:v>1.9213326085123197</c:v>
                </c:pt>
                <c:pt idx="9">
                  <c:v>2.28399561746886</c:v>
                </c:pt>
                <c:pt idx="10">
                  <c:v>1.3607024869999027</c:v>
                </c:pt>
                <c:pt idx="11">
                  <c:v>1.5609260121740529</c:v>
                </c:pt>
                <c:pt idx="12">
                  <c:v>1.5521674432267007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80-4D18-9C3B-4151D4F1F43D}"/>
            </c:ext>
          </c:extLst>
        </c:ser>
        <c:ser>
          <c:idx val="8"/>
          <c:order val="5"/>
          <c:tx>
            <c:strRef>
              <c:f>'11.PZT_N_T1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'11.PZT_N_T1 Gain'!$AF$23:$AR$23</c:f>
              <c:numCache>
                <c:formatCode>0.00</c:formatCode>
                <c:ptCount val="13"/>
                <c:pt idx="3">
                  <c:v>2.602226906078017</c:v>
                </c:pt>
                <c:pt idx="4">
                  <c:v>2.6313850075879239</c:v>
                </c:pt>
                <c:pt idx="5">
                  <c:v>2.2071378255479486</c:v>
                </c:pt>
                <c:pt idx="6">
                  <c:v>2.3139512835605149</c:v>
                </c:pt>
                <c:pt idx="7">
                  <c:v>2.1684187823237742</c:v>
                </c:pt>
                <c:pt idx="8">
                  <c:v>2.1725431742654404</c:v>
                </c:pt>
                <c:pt idx="9">
                  <c:v>2.5468600249586943</c:v>
                </c:pt>
                <c:pt idx="10">
                  <c:v>2.1400356896890953</c:v>
                </c:pt>
                <c:pt idx="11">
                  <c:v>2.1249517615264981</c:v>
                </c:pt>
                <c:pt idx="12">
                  <c:v>2.4269647508533883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80-4D18-9C3B-4151D4F1F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'12.PZT_N_G1T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'12.PZT_N_G1T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'12.PZT_N_G1T Freq'!$B$9:$N$9</c:f>
              <c:numCache>
                <c:formatCode>0.000</c:formatCode>
                <c:ptCount val="13"/>
                <c:pt idx="0">
                  <c:v>10524.78904109589</c:v>
                </c:pt>
                <c:pt idx="1">
                  <c:v>10547.314285714287</c:v>
                </c:pt>
                <c:pt idx="2">
                  <c:v>10525.257142857143</c:v>
                </c:pt>
                <c:pt idx="3">
                  <c:v>10532.727272727272</c:v>
                </c:pt>
                <c:pt idx="4">
                  <c:v>10496.205714285714</c:v>
                </c:pt>
                <c:pt idx="5">
                  <c:v>10550.420512820512</c:v>
                </c:pt>
                <c:pt idx="6">
                  <c:v>10515.36</c:v>
                </c:pt>
                <c:pt idx="7">
                  <c:v>10456.533333333333</c:v>
                </c:pt>
                <c:pt idx="8">
                  <c:v>10574.021052631579</c:v>
                </c:pt>
                <c:pt idx="9">
                  <c:v>10528.266666666666</c:v>
                </c:pt>
                <c:pt idx="10">
                  <c:v>10540.64</c:v>
                </c:pt>
                <c:pt idx="11">
                  <c:v>10493.371428571429</c:v>
                </c:pt>
                <c:pt idx="12">
                  <c:v>10551.144827586208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9-48D2-94B7-E35A6877F65C}"/>
            </c:ext>
          </c:extLst>
        </c:ser>
        <c:ser>
          <c:idx val="1"/>
          <c:order val="1"/>
          <c:tx>
            <c:strRef>
              <c:f>'12.PZT_N_G1T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'12.PZT_N_G1T Freq'!$B$19:$N$19</c:f>
              <c:numCache>
                <c:formatCode>0.000</c:formatCode>
                <c:ptCount val="13"/>
                <c:pt idx="0">
                  <c:v>10607.2</c:v>
                </c:pt>
                <c:pt idx="1">
                  <c:v>10561.333333333334</c:v>
                </c:pt>
                <c:pt idx="2">
                  <c:v>10516.926315789473</c:v>
                </c:pt>
                <c:pt idx="3">
                  <c:v>10583.8</c:v>
                </c:pt>
                <c:pt idx="4">
                  <c:v>10512.224</c:v>
                </c:pt>
                <c:pt idx="5">
                  <c:v>10505.617021276596</c:v>
                </c:pt>
                <c:pt idx="6">
                  <c:v>10543.2</c:v>
                </c:pt>
                <c:pt idx="7">
                  <c:v>10530.4</c:v>
                </c:pt>
                <c:pt idx="8">
                  <c:v>10516.177777777777</c:v>
                </c:pt>
                <c:pt idx="9">
                  <c:v>10557.939393939394</c:v>
                </c:pt>
                <c:pt idx="10">
                  <c:v>10540.457142857143</c:v>
                </c:pt>
                <c:pt idx="11">
                  <c:v>10611.771428571428</c:v>
                </c:pt>
                <c:pt idx="12">
                  <c:v>10535.8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79-48D2-94B7-E35A6877F65C}"/>
            </c:ext>
          </c:extLst>
        </c:ser>
        <c:ser>
          <c:idx val="5"/>
          <c:order val="2"/>
          <c:tx>
            <c:strRef>
              <c:f>'12.PZT_N_G1T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A79-48D2-94B7-E35A6877F65C}"/>
              </c:ext>
            </c:extLst>
          </c:dPt>
          <c:val>
            <c:numRef>
              <c:f>'12.PZT_N_G1T Freq'!$Q$9:$AC$9</c:f>
              <c:numCache>
                <c:formatCode>0.000</c:formatCode>
                <c:ptCount val="13"/>
                <c:pt idx="3">
                  <c:v>10401.333333333334</c:v>
                </c:pt>
                <c:pt idx="7">
                  <c:v>10403.111111111111</c:v>
                </c:pt>
                <c:pt idx="8">
                  <c:v>10452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79-48D2-94B7-E35A6877F65C}"/>
            </c:ext>
          </c:extLst>
        </c:ser>
        <c:ser>
          <c:idx val="6"/>
          <c:order val="3"/>
          <c:tx>
            <c:strRef>
              <c:f>'12.PZT_N_G1T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'12.PZT_N_G1T Freq'!$Q$19:$AC$19</c:f>
              <c:numCache>
                <c:formatCode>0.000</c:formatCode>
                <c:ptCount val="13"/>
                <c:pt idx="3">
                  <c:v>10466.4</c:v>
                </c:pt>
                <c:pt idx="7">
                  <c:v>10454.181818181818</c:v>
                </c:pt>
                <c:pt idx="8">
                  <c:v>10391.200000000001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79-48D2-94B7-E35A6877F65C}"/>
            </c:ext>
          </c:extLst>
        </c:ser>
        <c:ser>
          <c:idx val="7"/>
          <c:order val="4"/>
          <c:tx>
            <c:strRef>
              <c:f>'12.PZT_N_G1T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'12.PZT_N_G1T Freq'!$AF$9:$AR$9</c:f>
              <c:numCache>
                <c:formatCode>0.000</c:formatCode>
                <c:ptCount val="13"/>
                <c:pt idx="3">
                  <c:v>10655.2</c:v>
                </c:pt>
                <c:pt idx="4">
                  <c:v>10556</c:v>
                </c:pt>
                <c:pt idx="5">
                  <c:v>10565.431578947368</c:v>
                </c:pt>
                <c:pt idx="6">
                  <c:v>10575.2</c:v>
                </c:pt>
                <c:pt idx="7">
                  <c:v>10588</c:v>
                </c:pt>
                <c:pt idx="8">
                  <c:v>10568.8</c:v>
                </c:pt>
                <c:pt idx="9">
                  <c:v>10586.72</c:v>
                </c:pt>
                <c:pt idx="10">
                  <c:v>10571.127272727274</c:v>
                </c:pt>
                <c:pt idx="11">
                  <c:v>10613.6</c:v>
                </c:pt>
                <c:pt idx="12">
                  <c:v>10579.535483870968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79-48D2-94B7-E35A6877F65C}"/>
            </c:ext>
          </c:extLst>
        </c:ser>
        <c:ser>
          <c:idx val="8"/>
          <c:order val="5"/>
          <c:tx>
            <c:strRef>
              <c:f>'12.PZT_N_G1T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'12.PZT_N_G1T Freq'!$AF$19:$AR$19</c:f>
              <c:numCache>
                <c:formatCode>0.000</c:formatCode>
                <c:ptCount val="13"/>
                <c:pt idx="3">
                  <c:v>10712.8</c:v>
                </c:pt>
                <c:pt idx="4">
                  <c:v>10515.893333333333</c:v>
                </c:pt>
                <c:pt idx="5">
                  <c:v>10562.4</c:v>
                </c:pt>
                <c:pt idx="6">
                  <c:v>10520.8</c:v>
                </c:pt>
                <c:pt idx="7">
                  <c:v>10542.346666666666</c:v>
                </c:pt>
                <c:pt idx="8">
                  <c:v>10553.866666666667</c:v>
                </c:pt>
                <c:pt idx="9">
                  <c:v>10558.4</c:v>
                </c:pt>
                <c:pt idx="10">
                  <c:v>10510.036363636364</c:v>
                </c:pt>
                <c:pt idx="11">
                  <c:v>10581.2</c:v>
                </c:pt>
                <c:pt idx="12">
                  <c:v>10596.282352941176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79-48D2-94B7-E35A6877F65C}"/>
            </c:ext>
          </c:extLst>
        </c:ser>
        <c:ser>
          <c:idx val="3"/>
          <c:order val="6"/>
          <c:tx>
            <c:strRef>
              <c:f>'12.PZT_N_G1T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'12.PZT_N_G1T Freq'!$B$25:$N$25</c:f>
              <c:numCache>
                <c:formatCode>General</c:formatCode>
                <c:ptCount val="13"/>
                <c:pt idx="0">
                  <c:v>11258</c:v>
                </c:pt>
                <c:pt idx="1">
                  <c:v>11258</c:v>
                </c:pt>
                <c:pt idx="2">
                  <c:v>11258</c:v>
                </c:pt>
                <c:pt idx="3">
                  <c:v>11258</c:v>
                </c:pt>
                <c:pt idx="4">
                  <c:v>11258</c:v>
                </c:pt>
                <c:pt idx="5">
                  <c:v>11258</c:v>
                </c:pt>
                <c:pt idx="6">
                  <c:v>11258</c:v>
                </c:pt>
                <c:pt idx="7">
                  <c:v>11258</c:v>
                </c:pt>
                <c:pt idx="8">
                  <c:v>11258</c:v>
                </c:pt>
                <c:pt idx="9">
                  <c:v>11258</c:v>
                </c:pt>
                <c:pt idx="10">
                  <c:v>11258</c:v>
                </c:pt>
                <c:pt idx="11">
                  <c:v>11258</c:v>
                </c:pt>
                <c:pt idx="12">
                  <c:v>11258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79-48D2-94B7-E35A6877F65C}"/>
            </c:ext>
          </c:extLst>
        </c:ser>
        <c:ser>
          <c:idx val="4"/>
          <c:order val="7"/>
          <c:tx>
            <c:strRef>
              <c:f>'12.PZT_N_G1T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'12.PZT_N_G1T Freq'!$B$26:$N$26</c:f>
              <c:numCache>
                <c:formatCode>General</c:formatCode>
                <c:ptCount val="13"/>
                <c:pt idx="0">
                  <c:v>9780</c:v>
                </c:pt>
                <c:pt idx="1">
                  <c:v>9780</c:v>
                </c:pt>
                <c:pt idx="2">
                  <c:v>9780</c:v>
                </c:pt>
                <c:pt idx="3">
                  <c:v>9780</c:v>
                </c:pt>
                <c:pt idx="4">
                  <c:v>9780</c:v>
                </c:pt>
                <c:pt idx="5">
                  <c:v>9780</c:v>
                </c:pt>
                <c:pt idx="6">
                  <c:v>9780</c:v>
                </c:pt>
                <c:pt idx="7">
                  <c:v>9780</c:v>
                </c:pt>
                <c:pt idx="8">
                  <c:v>9780</c:v>
                </c:pt>
                <c:pt idx="9">
                  <c:v>9780</c:v>
                </c:pt>
                <c:pt idx="10">
                  <c:v>9780</c:v>
                </c:pt>
                <c:pt idx="11">
                  <c:v>9780</c:v>
                </c:pt>
                <c:pt idx="12">
                  <c:v>9780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A79-48D2-94B7-E35A6877F65C}"/>
            </c:ext>
          </c:extLst>
        </c:ser>
        <c:ser>
          <c:idx val="2"/>
          <c:order val="8"/>
          <c:tx>
            <c:strRef>
              <c:f>'12.PZT_N_G1T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'12.PZT_N_G1T Freq'!$B$24:$N$24</c:f>
              <c:numCache>
                <c:formatCode>General</c:formatCode>
                <c:ptCount val="13"/>
                <c:pt idx="0">
                  <c:v>10581</c:v>
                </c:pt>
                <c:pt idx="1">
                  <c:v>10581</c:v>
                </c:pt>
                <c:pt idx="2">
                  <c:v>10581</c:v>
                </c:pt>
                <c:pt idx="3">
                  <c:v>10581</c:v>
                </c:pt>
                <c:pt idx="4">
                  <c:v>10581</c:v>
                </c:pt>
                <c:pt idx="5">
                  <c:v>10581</c:v>
                </c:pt>
                <c:pt idx="6">
                  <c:v>10581</c:v>
                </c:pt>
                <c:pt idx="7">
                  <c:v>10581</c:v>
                </c:pt>
                <c:pt idx="8">
                  <c:v>10581</c:v>
                </c:pt>
                <c:pt idx="9">
                  <c:v>10581</c:v>
                </c:pt>
                <c:pt idx="10">
                  <c:v>10581</c:v>
                </c:pt>
                <c:pt idx="11">
                  <c:v>10581</c:v>
                </c:pt>
                <c:pt idx="12">
                  <c:v>10581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A79-48D2-94B7-E35A6877F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9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'12.PZT_N_G1T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'12.PZT_N_G1T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'12.PZT_N_G1T Freq'!$B$10:$N$10</c:f>
              <c:numCache>
                <c:formatCode>0.000</c:formatCode>
                <c:ptCount val="13"/>
                <c:pt idx="0">
                  <c:v>130.98473986451538</c:v>
                </c:pt>
                <c:pt idx="1">
                  <c:v>129.02284030213411</c:v>
                </c:pt>
                <c:pt idx="2">
                  <c:v>116.85639696448268</c:v>
                </c:pt>
                <c:pt idx="3">
                  <c:v>114.74035880078785</c:v>
                </c:pt>
                <c:pt idx="4">
                  <c:v>135.19931209199166</c:v>
                </c:pt>
                <c:pt idx="5">
                  <c:v>105.63527795291338</c:v>
                </c:pt>
                <c:pt idx="6">
                  <c:v>116.30224643252824</c:v>
                </c:pt>
                <c:pt idx="7">
                  <c:v>132.41435686798425</c:v>
                </c:pt>
                <c:pt idx="8">
                  <c:v>123.36018403106057</c:v>
                </c:pt>
                <c:pt idx="9">
                  <c:v>140.93356562117907</c:v>
                </c:pt>
                <c:pt idx="10">
                  <c:v>112.56239751059556</c:v>
                </c:pt>
                <c:pt idx="11">
                  <c:v>100.37353011952027</c:v>
                </c:pt>
                <c:pt idx="12">
                  <c:v>120.99328375014741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9-4A80-9462-1B4F1501C38F}"/>
            </c:ext>
          </c:extLst>
        </c:ser>
        <c:ser>
          <c:idx val="1"/>
          <c:order val="1"/>
          <c:tx>
            <c:strRef>
              <c:f>'12.PZT_N_G1T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'12.PZT_N_G1T Freq'!$B$20:$N$20</c:f>
              <c:numCache>
                <c:formatCode>0.000</c:formatCode>
                <c:ptCount val="13"/>
                <c:pt idx="0">
                  <c:v>72.228875986794847</c:v>
                </c:pt>
                <c:pt idx="1">
                  <c:v>135.24322704860279</c:v>
                </c:pt>
                <c:pt idx="2">
                  <c:v>169.1477753434325</c:v>
                </c:pt>
                <c:pt idx="3">
                  <c:v>94.691076665121827</c:v>
                </c:pt>
                <c:pt idx="4">
                  <c:v>112.37070448211333</c:v>
                </c:pt>
                <c:pt idx="5">
                  <c:v>124.5596951576068</c:v>
                </c:pt>
                <c:pt idx="6">
                  <c:v>133.3324057938753</c:v>
                </c:pt>
                <c:pt idx="7">
                  <c:v>149.55341925239975</c:v>
                </c:pt>
                <c:pt idx="8">
                  <c:v>158.10056626946775</c:v>
                </c:pt>
                <c:pt idx="9">
                  <c:v>106.93477023399036</c:v>
                </c:pt>
                <c:pt idx="10">
                  <c:v>120.25401002473789</c:v>
                </c:pt>
                <c:pt idx="11">
                  <c:v>94.527644793743264</c:v>
                </c:pt>
                <c:pt idx="12">
                  <c:v>143.18132059049358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9-4A80-9462-1B4F1501C38F}"/>
            </c:ext>
          </c:extLst>
        </c:ser>
        <c:ser>
          <c:idx val="5"/>
          <c:order val="2"/>
          <c:tx>
            <c:strRef>
              <c:f>'12.PZT_N_G1T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469-4A80-9462-1B4F1501C38F}"/>
              </c:ext>
            </c:extLst>
          </c:dPt>
          <c:val>
            <c:numRef>
              <c:f>'12.PZT_N_G1T Freq'!$Q$10:$AC$10</c:f>
              <c:numCache>
                <c:formatCode>0.000</c:formatCode>
                <c:ptCount val="13"/>
                <c:pt idx="3">
                  <c:v>175.08644827003627</c:v>
                </c:pt>
                <c:pt idx="7">
                  <c:v>104.33822236584557</c:v>
                </c:pt>
                <c:pt idx="8">
                  <c:v>104.79051785146854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69-4A80-9462-1B4F1501C38F}"/>
            </c:ext>
          </c:extLst>
        </c:ser>
        <c:ser>
          <c:idx val="6"/>
          <c:order val="3"/>
          <c:tx>
            <c:strRef>
              <c:f>'12.PZT_N_G1T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'12.PZT_N_G1T Freq'!$Q$20:$AC$20</c:f>
              <c:numCache>
                <c:formatCode>0.000</c:formatCode>
                <c:ptCount val="13"/>
                <c:pt idx="3">
                  <c:v>112.24406903922707</c:v>
                </c:pt>
                <c:pt idx="7">
                  <c:v>178.49713047896753</c:v>
                </c:pt>
                <c:pt idx="8">
                  <c:v>162.26605832462474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69-4A80-9462-1B4F1501C38F}"/>
            </c:ext>
          </c:extLst>
        </c:ser>
        <c:ser>
          <c:idx val="7"/>
          <c:order val="4"/>
          <c:tx>
            <c:strRef>
              <c:f>'12.PZT_N_G1T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'12.PZT_N_G1T Freq'!$AF$10:$AR$10</c:f>
              <c:numCache>
                <c:formatCode>0.000</c:formatCode>
                <c:ptCount val="13"/>
                <c:pt idx="3">
                  <c:v>104.80337479499909</c:v>
                </c:pt>
                <c:pt idx="4">
                  <c:v>160.96785916882058</c:v>
                </c:pt>
                <c:pt idx="5">
                  <c:v>143.78224172238532</c:v>
                </c:pt>
                <c:pt idx="6">
                  <c:v>136.23061679512787</c:v>
                </c:pt>
                <c:pt idx="7">
                  <c:v>117.98501501511089</c:v>
                </c:pt>
                <c:pt idx="8">
                  <c:v>147.70809393076013</c:v>
                </c:pt>
                <c:pt idx="9">
                  <c:v>149.57982231318252</c:v>
                </c:pt>
                <c:pt idx="10">
                  <c:v>101.1656241105817</c:v>
                </c:pt>
                <c:pt idx="11">
                  <c:v>104.04394675877531</c:v>
                </c:pt>
                <c:pt idx="12">
                  <c:v>139.91682489451722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69-4A80-9462-1B4F1501C38F}"/>
            </c:ext>
          </c:extLst>
        </c:ser>
        <c:ser>
          <c:idx val="8"/>
          <c:order val="5"/>
          <c:tx>
            <c:strRef>
              <c:f>'12.PZT_N_G1T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'12.PZT_N_G1T Freq'!$AF$20:$AR$20</c:f>
              <c:numCache>
                <c:formatCode>0.000</c:formatCode>
                <c:ptCount val="13"/>
                <c:pt idx="3">
                  <c:v>109.68242558750519</c:v>
                </c:pt>
                <c:pt idx="4">
                  <c:v>117.99766068837101</c:v>
                </c:pt>
                <c:pt idx="5">
                  <c:v>133.2083223483321</c:v>
                </c:pt>
                <c:pt idx="6">
                  <c:v>138.54521106918156</c:v>
                </c:pt>
                <c:pt idx="7">
                  <c:v>100.11689024191533</c:v>
                </c:pt>
                <c:pt idx="8">
                  <c:v>159.85579086749988</c:v>
                </c:pt>
                <c:pt idx="9">
                  <c:v>139.78877374747506</c:v>
                </c:pt>
                <c:pt idx="10">
                  <c:v>134.74996923470593</c:v>
                </c:pt>
                <c:pt idx="11">
                  <c:v>109.75766170886418</c:v>
                </c:pt>
                <c:pt idx="12">
                  <c:v>81.157784558215795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69-4A80-9462-1B4F1501C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'12.PZT_N_G1T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'12.PZT_N_G1T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'12.PZT_N_G1T Freq'!$B$13:$N$13</c:f>
              <c:numCache>
                <c:formatCode>0.00</c:formatCode>
                <c:ptCount val="13"/>
                <c:pt idx="0">
                  <c:v>1.8658940974409439</c:v>
                </c:pt>
                <c:pt idx="1">
                  <c:v>1.8360721058418632</c:v>
                </c:pt>
                <c:pt idx="2">
                  <c:v>2.0901518906308199</c:v>
                </c:pt>
                <c:pt idx="3">
                  <c:v>2.1069968604274223</c:v>
                </c:pt>
                <c:pt idx="4">
                  <c:v>1.7658021657151546</c:v>
                </c:pt>
                <c:pt idx="5">
                  <c:v>2.2327752019071045</c:v>
                </c:pt>
                <c:pt idx="6">
                  <c:v>2.1076119122273749</c:v>
                </c:pt>
                <c:pt idx="7">
                  <c:v>1.7030714527122099</c:v>
                </c:pt>
                <c:pt idx="8">
                  <c:v>1.8481893833648515</c:v>
                </c:pt>
                <c:pt idx="9">
                  <c:v>1.7259511130107283</c:v>
                </c:pt>
                <c:pt idx="10">
                  <c:v>2.1243328614912604</c:v>
                </c:pt>
                <c:pt idx="11">
                  <c:v>2.3690556255949757</c:v>
                </c:pt>
                <c:pt idx="12">
                  <c:v>1.9473675191025666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C-4273-BCEC-757A93577BB1}"/>
            </c:ext>
          </c:extLst>
        </c:ser>
        <c:ser>
          <c:idx val="1"/>
          <c:order val="1"/>
          <c:tx>
            <c:strRef>
              <c:f>'12.PZT_N_G1T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'12.PZT_N_G1T Freq'!$B$23:$N$23</c:f>
              <c:numCache>
                <c:formatCode>0.00</c:formatCode>
                <c:ptCount val="13"/>
                <c:pt idx="0">
                  <c:v>3.003415605872001</c:v>
                </c:pt>
                <c:pt idx="1">
                  <c:v>1.7170709934240742</c:v>
                </c:pt>
                <c:pt idx="2">
                  <c:v>1.4522337332809336</c:v>
                </c:pt>
                <c:pt idx="3">
                  <c:v>2.3733316934193343</c:v>
                </c:pt>
                <c:pt idx="4">
                  <c:v>2.1720489142747827</c:v>
                </c:pt>
                <c:pt idx="5">
                  <c:v>1.9418186606790266</c:v>
                </c:pt>
                <c:pt idx="6">
                  <c:v>1.7870124314340643</c:v>
                </c:pt>
                <c:pt idx="7">
                  <c:v>1.6217170730413892</c:v>
                </c:pt>
                <c:pt idx="8">
                  <c:v>1.5521297512264658</c:v>
                </c:pt>
                <c:pt idx="9">
                  <c:v>2.1822044863697796</c:v>
                </c:pt>
                <c:pt idx="10">
                  <c:v>1.9889644622391336</c:v>
                </c:pt>
                <c:pt idx="11">
                  <c:v>2.2787992261897734</c:v>
                </c:pt>
                <c:pt idx="12">
                  <c:v>1.6813180122974565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0C-4273-BCEC-757A93577BB1}"/>
            </c:ext>
          </c:extLst>
        </c:ser>
        <c:ser>
          <c:idx val="5"/>
          <c:order val="2"/>
          <c:tx>
            <c:strRef>
              <c:f>'12.PZT_N_G1T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50C-4273-BCEC-757A93577BB1}"/>
              </c:ext>
            </c:extLst>
          </c:dPt>
          <c:val>
            <c:numRef>
              <c:f>'12.PZT_N_G1T Freq'!$Q$13:$AC$13</c:f>
              <c:numCache>
                <c:formatCode>0.00</c:formatCode>
                <c:ptCount val="13"/>
                <c:pt idx="3">
                  <c:v>1.1829077187726336</c:v>
                </c:pt>
                <c:pt idx="7">
                  <c:v>1.9906770404370453</c:v>
                </c:pt>
                <c:pt idx="8">
                  <c:v>2.1375979868474411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0C-4273-BCEC-757A93577BB1}"/>
            </c:ext>
          </c:extLst>
        </c:ser>
        <c:ser>
          <c:idx val="6"/>
          <c:order val="3"/>
          <c:tx>
            <c:strRef>
              <c:f>'12.PZT_N_G1T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'12.PZT_N_G1T Freq'!$Q$23:$AC$23</c:f>
              <c:numCache>
                <c:formatCode>0.00</c:formatCode>
                <c:ptCount val="13"/>
                <c:pt idx="3">
                  <c:v>2.0384150535387202</c:v>
                </c:pt>
                <c:pt idx="7">
                  <c:v>1.258996557111334</c:v>
                </c:pt>
                <c:pt idx="8">
                  <c:v>1.255551132731348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0C-4273-BCEC-757A93577BB1}"/>
            </c:ext>
          </c:extLst>
        </c:ser>
        <c:ser>
          <c:idx val="7"/>
          <c:order val="4"/>
          <c:tx>
            <c:strRef>
              <c:f>'12.PZT_N_G1T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'12.PZT_N_G1T Freq'!$AF$13:$AR$13</c:f>
              <c:numCache>
                <c:formatCode>0.00</c:formatCode>
                <c:ptCount val="13"/>
                <c:pt idx="3">
                  <c:v>1.917241059520929</c:v>
                </c:pt>
                <c:pt idx="4">
                  <c:v>1.4537063560905314</c:v>
                </c:pt>
                <c:pt idx="5">
                  <c:v>1.6055956395269897</c:v>
                </c:pt>
                <c:pt idx="6">
                  <c:v>1.6706963922968863</c:v>
                </c:pt>
                <c:pt idx="7">
                  <c:v>1.8928957487078337</c:v>
                </c:pt>
                <c:pt idx="8">
                  <c:v>1.5553198692078698</c:v>
                </c:pt>
                <c:pt idx="9">
                  <c:v>1.4959236917095879</c:v>
                </c:pt>
                <c:pt idx="10">
                  <c:v>2.2631954062509165</c:v>
                </c:pt>
                <c:pt idx="11">
                  <c:v>2.0645122248006529</c:v>
                </c:pt>
                <c:pt idx="12">
                  <c:v>1.6163519925511072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0C-4273-BCEC-757A93577BB1}"/>
            </c:ext>
          </c:extLst>
        </c:ser>
        <c:ser>
          <c:idx val="8"/>
          <c:order val="5"/>
          <c:tx>
            <c:strRef>
              <c:f>'12.PZT_N_G1T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'12.PZT_N_G1T Freq'!$AF$23:$AR$23</c:f>
              <c:numCache>
                <c:formatCode>0.00</c:formatCode>
                <c:ptCount val="13"/>
                <c:pt idx="3">
                  <c:v>1.6569047626353395</c:v>
                </c:pt>
                <c:pt idx="4">
                  <c:v>2.0788359391768227</c:v>
                </c:pt>
                <c:pt idx="5">
                  <c:v>1.7406319858931094</c:v>
                </c:pt>
                <c:pt idx="6">
                  <c:v>1.7736689087768496</c:v>
                </c:pt>
                <c:pt idx="7">
                  <c:v>2.3827259369991745</c:v>
                </c:pt>
                <c:pt idx="8">
                  <c:v>1.4682678046093227</c:v>
                </c:pt>
                <c:pt idx="9">
                  <c:v>1.6682312445294791</c:v>
                </c:pt>
                <c:pt idx="10">
                  <c:v>1.8059036000342104</c:v>
                </c:pt>
                <c:pt idx="11">
                  <c:v>2.0554373743712873</c:v>
                </c:pt>
                <c:pt idx="12">
                  <c:v>2.7178236840778673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0C-4273-BCEC-757A93577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'13.PZT_N_G1T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'13.PZT_N_G1T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'13.PZT_N_G1T Gain'!$B$9:$N$9</c:f>
              <c:numCache>
                <c:formatCode>0.000</c:formatCode>
                <c:ptCount val="13"/>
                <c:pt idx="0">
                  <c:v>1.4489232876712335</c:v>
                </c:pt>
                <c:pt idx="1">
                  <c:v>1.2187071428571425</c:v>
                </c:pt>
                <c:pt idx="2">
                  <c:v>1.3269250000000001</c:v>
                </c:pt>
                <c:pt idx="3">
                  <c:v>1.2359181818181819</c:v>
                </c:pt>
                <c:pt idx="4">
                  <c:v>1.3491028571428569</c:v>
                </c:pt>
                <c:pt idx="5">
                  <c:v>1.3022410256410255</c:v>
                </c:pt>
                <c:pt idx="6">
                  <c:v>1.0915600000000003</c:v>
                </c:pt>
                <c:pt idx="7">
                  <c:v>1.107991666666666</c:v>
                </c:pt>
                <c:pt idx="8">
                  <c:v>1.1884052631578945</c:v>
                </c:pt>
                <c:pt idx="9">
                  <c:v>1.2925272727272725</c:v>
                </c:pt>
                <c:pt idx="10">
                  <c:v>1.12948</c:v>
                </c:pt>
                <c:pt idx="11">
                  <c:v>1.143285714285714</c:v>
                </c:pt>
                <c:pt idx="12">
                  <c:v>1.0691379310344822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4-4EFD-8967-687DD1405C41}"/>
            </c:ext>
          </c:extLst>
        </c:ser>
        <c:ser>
          <c:idx val="1"/>
          <c:order val="1"/>
          <c:tx>
            <c:strRef>
              <c:f>'13.PZT_N_G1T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'13.PZT_N_G1T Gain'!$B$19:$N$19</c:f>
              <c:numCache>
                <c:formatCode>0.000</c:formatCode>
                <c:ptCount val="13"/>
                <c:pt idx="0">
                  <c:v>1.2321</c:v>
                </c:pt>
                <c:pt idx="1">
                  <c:v>1.3910619047619053</c:v>
                </c:pt>
                <c:pt idx="2">
                  <c:v>1.3211333333333342</c:v>
                </c:pt>
                <c:pt idx="3">
                  <c:v>1.3397062499999999</c:v>
                </c:pt>
                <c:pt idx="4">
                  <c:v>1.3512880000000003</c:v>
                </c:pt>
                <c:pt idx="5">
                  <c:v>1.3334510638297872</c:v>
                </c:pt>
                <c:pt idx="6">
                  <c:v>1.3165999999999995</c:v>
                </c:pt>
                <c:pt idx="7">
                  <c:v>1.1689833333333333</c:v>
                </c:pt>
                <c:pt idx="8">
                  <c:v>1.1854666666666667</c:v>
                </c:pt>
                <c:pt idx="9">
                  <c:v>1.3826545454545458</c:v>
                </c:pt>
                <c:pt idx="10">
                  <c:v>1.3858000000000001</c:v>
                </c:pt>
                <c:pt idx="11">
                  <c:v>1.1609999999999998</c:v>
                </c:pt>
                <c:pt idx="12">
                  <c:v>1.2306750000000006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4-4EFD-8967-687DD1405C41}"/>
            </c:ext>
          </c:extLst>
        </c:ser>
        <c:ser>
          <c:idx val="5"/>
          <c:order val="2"/>
          <c:tx>
            <c:strRef>
              <c:f>'13.PZT_N_G1T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214-4EFD-8967-687DD1405C41}"/>
              </c:ext>
            </c:extLst>
          </c:dPt>
          <c:val>
            <c:numRef>
              <c:f>'13.PZT_N_G1T Gain'!$Q$9:$AC$9</c:f>
              <c:numCache>
                <c:formatCode>0.000</c:formatCode>
                <c:ptCount val="13"/>
                <c:pt idx="3">
                  <c:v>1.3242666666666665</c:v>
                </c:pt>
                <c:pt idx="7">
                  <c:v>1.3123333333333336</c:v>
                </c:pt>
                <c:pt idx="8">
                  <c:v>1.2900499999999999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14-4EFD-8967-687DD1405C41}"/>
            </c:ext>
          </c:extLst>
        </c:ser>
        <c:ser>
          <c:idx val="6"/>
          <c:order val="3"/>
          <c:tx>
            <c:strRef>
              <c:f>'13.PZT_N_G1T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'13.PZT_N_G1T Gain'!$Q$19:$AC$19</c:f>
              <c:numCache>
                <c:formatCode>0.000</c:formatCode>
                <c:ptCount val="13"/>
                <c:pt idx="3">
                  <c:v>1.1595333333333331</c:v>
                </c:pt>
                <c:pt idx="7">
                  <c:v>1.1891818181818179</c:v>
                </c:pt>
                <c:pt idx="8">
                  <c:v>1.4343999999999999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14-4EFD-8967-687DD1405C41}"/>
            </c:ext>
          </c:extLst>
        </c:ser>
        <c:ser>
          <c:idx val="7"/>
          <c:order val="4"/>
          <c:tx>
            <c:strRef>
              <c:f>'13.PZT_N_G1T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'13.PZT_N_G1T Gain'!$AF$9:$AR$9</c:f>
              <c:numCache>
                <c:formatCode>0.000</c:formatCode>
                <c:ptCount val="13"/>
                <c:pt idx="3">
                  <c:v>1.0068000000000001</c:v>
                </c:pt>
                <c:pt idx="4">
                  <c:v>1.1816555555555555</c:v>
                </c:pt>
                <c:pt idx="5">
                  <c:v>1.1946526315789474</c:v>
                </c:pt>
                <c:pt idx="6">
                  <c:v>1.1516352941176471</c:v>
                </c:pt>
                <c:pt idx="7">
                  <c:v>1.0387857142857146</c:v>
                </c:pt>
                <c:pt idx="8">
                  <c:v>0.97143749999999984</c:v>
                </c:pt>
                <c:pt idx="9">
                  <c:v>1.0749466666666669</c:v>
                </c:pt>
                <c:pt idx="10">
                  <c:v>0.95983636363636382</c:v>
                </c:pt>
                <c:pt idx="11">
                  <c:v>0.95415999999999979</c:v>
                </c:pt>
                <c:pt idx="12">
                  <c:v>1.0973419354838707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14-4EFD-8967-687DD1405C41}"/>
            </c:ext>
          </c:extLst>
        </c:ser>
        <c:ser>
          <c:idx val="8"/>
          <c:order val="5"/>
          <c:tx>
            <c:strRef>
              <c:f>'13.PZT_N_G1T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'13.PZT_N_G1T Gain'!$AF$19:$AR$19</c:f>
              <c:numCache>
                <c:formatCode>0.000</c:formatCode>
                <c:ptCount val="13"/>
                <c:pt idx="3">
                  <c:v>1.4198333333333333</c:v>
                </c:pt>
                <c:pt idx="4">
                  <c:v>1.2265866666666667</c:v>
                </c:pt>
                <c:pt idx="5">
                  <c:v>1.2196117647058826</c:v>
                </c:pt>
                <c:pt idx="6">
                  <c:v>1.1692399999999996</c:v>
                </c:pt>
                <c:pt idx="7">
                  <c:v>1.1650000000000003</c:v>
                </c:pt>
                <c:pt idx="8">
                  <c:v>1.2011066666666665</c:v>
                </c:pt>
                <c:pt idx="9">
                  <c:v>1.0613375000000005</c:v>
                </c:pt>
                <c:pt idx="10">
                  <c:v>0.984509090909091</c:v>
                </c:pt>
                <c:pt idx="11">
                  <c:v>1.0765749999999998</c:v>
                </c:pt>
                <c:pt idx="12">
                  <c:v>1.1335764705882354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14-4EFD-8967-687DD1405C41}"/>
            </c:ext>
          </c:extLst>
        </c:ser>
        <c:ser>
          <c:idx val="3"/>
          <c:order val="6"/>
          <c:tx>
            <c:strRef>
              <c:f>'13.PZT_N_G1T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'13.PZT_N_G1T Gain'!$B$25:$N$25</c:f>
              <c:numCache>
                <c:formatCode>General</c:formatCode>
                <c:ptCount val="13"/>
                <c:pt idx="0">
                  <c:v>3.54</c:v>
                </c:pt>
                <c:pt idx="1">
                  <c:v>3.54</c:v>
                </c:pt>
                <c:pt idx="2">
                  <c:v>3.54</c:v>
                </c:pt>
                <c:pt idx="3">
                  <c:v>3.54</c:v>
                </c:pt>
                <c:pt idx="4">
                  <c:v>3.54</c:v>
                </c:pt>
                <c:pt idx="5">
                  <c:v>3.54</c:v>
                </c:pt>
                <c:pt idx="6">
                  <c:v>3.54</c:v>
                </c:pt>
                <c:pt idx="7">
                  <c:v>3.54</c:v>
                </c:pt>
                <c:pt idx="8">
                  <c:v>3.54</c:v>
                </c:pt>
                <c:pt idx="9">
                  <c:v>3.54</c:v>
                </c:pt>
                <c:pt idx="10">
                  <c:v>3.54</c:v>
                </c:pt>
                <c:pt idx="11">
                  <c:v>3.54</c:v>
                </c:pt>
                <c:pt idx="12">
                  <c:v>3.54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14-4EFD-8967-687DD1405C41}"/>
            </c:ext>
          </c:extLst>
        </c:ser>
        <c:ser>
          <c:idx val="4"/>
          <c:order val="7"/>
          <c:tx>
            <c:strRef>
              <c:f>'13.PZT_N_G1T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'13.PZT_N_G1T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14-4EFD-8967-687DD1405C41}"/>
            </c:ext>
          </c:extLst>
        </c:ser>
        <c:ser>
          <c:idx val="2"/>
          <c:order val="8"/>
          <c:tx>
            <c:strRef>
              <c:f>'13.PZT_N_G1T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'13.PZT_N_G1T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214-4EFD-8967-687DD1405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'13.PZT_N_G1T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'13.PZT_N_G1T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'13.PZT_N_G1T Gain'!$B$10:$N$10</c:f>
              <c:numCache>
                <c:formatCode>0.000</c:formatCode>
                <c:ptCount val="13"/>
                <c:pt idx="0">
                  <c:v>0.54027991791611629</c:v>
                </c:pt>
                <c:pt idx="1">
                  <c:v>0.42666296736229309</c:v>
                </c:pt>
                <c:pt idx="2">
                  <c:v>0.45644877238309572</c:v>
                </c:pt>
                <c:pt idx="3">
                  <c:v>0.39311516970757127</c:v>
                </c:pt>
                <c:pt idx="4">
                  <c:v>0.45479218538618527</c:v>
                </c:pt>
                <c:pt idx="5">
                  <c:v>0.45447642738704064</c:v>
                </c:pt>
                <c:pt idx="6">
                  <c:v>0.33744025494384161</c:v>
                </c:pt>
                <c:pt idx="7">
                  <c:v>0.37353007136733751</c:v>
                </c:pt>
                <c:pt idx="8">
                  <c:v>0.39829979798222503</c:v>
                </c:pt>
                <c:pt idx="9">
                  <c:v>0.50194696012233586</c:v>
                </c:pt>
                <c:pt idx="10">
                  <c:v>0.38612533894285728</c:v>
                </c:pt>
                <c:pt idx="11">
                  <c:v>0.43407286314350368</c:v>
                </c:pt>
                <c:pt idx="12">
                  <c:v>0.36413116952643715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F-4A08-A961-0D7825658F3C}"/>
            </c:ext>
          </c:extLst>
        </c:ser>
        <c:ser>
          <c:idx val="1"/>
          <c:order val="1"/>
          <c:tx>
            <c:strRef>
              <c:f>'13.PZT_N_G1T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'13.PZT_N_G1T Gain'!$B$20:$N$20</c:f>
              <c:numCache>
                <c:formatCode>0.000</c:formatCode>
                <c:ptCount val="13"/>
                <c:pt idx="0">
                  <c:v>0.40622613614120195</c:v>
                </c:pt>
                <c:pt idx="1">
                  <c:v>0.54022719921480455</c:v>
                </c:pt>
                <c:pt idx="2">
                  <c:v>0.48160296799266067</c:v>
                </c:pt>
                <c:pt idx="3">
                  <c:v>0.42803988817941174</c:v>
                </c:pt>
                <c:pt idx="4">
                  <c:v>0.49769171725010031</c:v>
                </c:pt>
                <c:pt idx="5">
                  <c:v>0.49568259155368333</c:v>
                </c:pt>
                <c:pt idx="6">
                  <c:v>0.45872644116737749</c:v>
                </c:pt>
                <c:pt idx="7">
                  <c:v>0.44213688483316183</c:v>
                </c:pt>
                <c:pt idx="8">
                  <c:v>0.44248048780658344</c:v>
                </c:pt>
                <c:pt idx="9">
                  <c:v>0.50701826414576179</c:v>
                </c:pt>
                <c:pt idx="10">
                  <c:v>0.54590902607321035</c:v>
                </c:pt>
                <c:pt idx="11">
                  <c:v>0.28564241322901379</c:v>
                </c:pt>
                <c:pt idx="12">
                  <c:v>0.49300589443705845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F-4A08-A961-0D7825658F3C}"/>
            </c:ext>
          </c:extLst>
        </c:ser>
        <c:ser>
          <c:idx val="5"/>
          <c:order val="2"/>
          <c:tx>
            <c:strRef>
              <c:f>'13.PZT_N_G1T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AAF-4A08-A961-0D7825658F3C}"/>
              </c:ext>
            </c:extLst>
          </c:dPt>
          <c:val>
            <c:numRef>
              <c:f>'13.PZT_N_G1T Gain'!$Q$10:$AC$10</c:f>
              <c:numCache>
                <c:formatCode>0.000</c:formatCode>
                <c:ptCount val="13"/>
                <c:pt idx="3">
                  <c:v>0.38279443779814143</c:v>
                </c:pt>
                <c:pt idx="7">
                  <c:v>0.52067246727843941</c:v>
                </c:pt>
                <c:pt idx="8">
                  <c:v>0.3751774983433282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AF-4A08-A961-0D7825658F3C}"/>
            </c:ext>
          </c:extLst>
        </c:ser>
        <c:ser>
          <c:idx val="6"/>
          <c:order val="3"/>
          <c:tx>
            <c:strRef>
              <c:f>'13.PZT_N_G1T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'13.PZT_N_G1T Gain'!$Q$20:$AC$20</c:f>
              <c:numCache>
                <c:formatCode>0.000</c:formatCode>
                <c:ptCount val="13"/>
                <c:pt idx="3">
                  <c:v>0.43579469488734501</c:v>
                </c:pt>
                <c:pt idx="7">
                  <c:v>0.44177399496378594</c:v>
                </c:pt>
                <c:pt idx="8">
                  <c:v>0.46086821954814128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AF-4A08-A961-0D7825658F3C}"/>
            </c:ext>
          </c:extLst>
        </c:ser>
        <c:ser>
          <c:idx val="7"/>
          <c:order val="4"/>
          <c:tx>
            <c:strRef>
              <c:f>'13.PZT_N_G1T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'13.PZT_N_G1T Gain'!$AF$10:$AR$10</c:f>
              <c:numCache>
                <c:formatCode>0.000</c:formatCode>
                <c:ptCount val="13"/>
                <c:pt idx="3">
                  <c:v>0.24464853415289026</c:v>
                </c:pt>
                <c:pt idx="4">
                  <c:v>0.44539885322251926</c:v>
                </c:pt>
                <c:pt idx="5">
                  <c:v>0.3967333304605497</c:v>
                </c:pt>
                <c:pt idx="6">
                  <c:v>0.34911980639271473</c:v>
                </c:pt>
                <c:pt idx="7">
                  <c:v>0.31061537299027442</c:v>
                </c:pt>
                <c:pt idx="8">
                  <c:v>0.31790297237014342</c:v>
                </c:pt>
                <c:pt idx="9">
                  <c:v>0.38705628102988332</c:v>
                </c:pt>
                <c:pt idx="10">
                  <c:v>0.36345694959479508</c:v>
                </c:pt>
                <c:pt idx="11">
                  <c:v>0.30095177998734535</c:v>
                </c:pt>
                <c:pt idx="12">
                  <c:v>0.39607297043009804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AF-4A08-A961-0D7825658F3C}"/>
            </c:ext>
          </c:extLst>
        </c:ser>
        <c:ser>
          <c:idx val="8"/>
          <c:order val="5"/>
          <c:tx>
            <c:strRef>
              <c:f>'13.PZT_N_G1T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'13.PZT_N_G1T Gain'!$AF$20:$AR$20</c:f>
              <c:numCache>
                <c:formatCode>0.000</c:formatCode>
                <c:ptCount val="13"/>
                <c:pt idx="3">
                  <c:v>0.56347995609386181</c:v>
                </c:pt>
                <c:pt idx="4">
                  <c:v>0.42932892617065382</c:v>
                </c:pt>
                <c:pt idx="5">
                  <c:v>0.47266924643624764</c:v>
                </c:pt>
                <c:pt idx="6">
                  <c:v>0.37256285923536897</c:v>
                </c:pt>
                <c:pt idx="7">
                  <c:v>0.40541456926579805</c:v>
                </c:pt>
                <c:pt idx="8">
                  <c:v>0.45011348639052173</c:v>
                </c:pt>
                <c:pt idx="9">
                  <c:v>0.35488450407727862</c:v>
                </c:pt>
                <c:pt idx="10">
                  <c:v>0.31773975332298465</c:v>
                </c:pt>
                <c:pt idx="11">
                  <c:v>0.40202663099018249</c:v>
                </c:pt>
                <c:pt idx="12">
                  <c:v>0.38009883979197362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AF-4A08-A961-0D7825658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'13.PZT_N_G1T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'13.PZT_N_G1T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'13.PZT_N_G1T Gain'!$B$13:$N$13</c:f>
              <c:numCache>
                <c:formatCode>0.00</c:formatCode>
                <c:ptCount val="13"/>
                <c:pt idx="0">
                  <c:v>1.2901193393689594</c:v>
                </c:pt>
                <c:pt idx="1">
                  <c:v>1.813525768354904</c:v>
                </c:pt>
                <c:pt idx="2">
                  <c:v>1.6161543448024105</c:v>
                </c:pt>
                <c:pt idx="3">
                  <c:v>1.9536953338600223</c:v>
                </c:pt>
                <c:pt idx="4">
                  <c:v>1.6057862713690139</c:v>
                </c:pt>
                <c:pt idx="5">
                  <c:v>1.6412724910909822</c:v>
                </c:pt>
                <c:pt idx="6">
                  <c:v>2.4186404991973869</c:v>
                </c:pt>
                <c:pt idx="7">
                  <c:v>2.1702923180372671</c:v>
                </c:pt>
                <c:pt idx="8">
                  <c:v>1.968027391055025</c:v>
                </c:pt>
                <c:pt idx="9">
                  <c:v>1.4925034620689586</c:v>
                </c:pt>
                <c:pt idx="10">
                  <c:v>2.0809477794607458</c:v>
                </c:pt>
                <c:pt idx="11">
                  <c:v>1.840485387912042</c:v>
                </c:pt>
                <c:pt idx="12">
                  <c:v>2.2618791209945432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B8-4354-89DF-F7E42C4D600B}"/>
            </c:ext>
          </c:extLst>
        </c:ser>
        <c:ser>
          <c:idx val="1"/>
          <c:order val="1"/>
          <c:tx>
            <c:strRef>
              <c:f>'13.PZT_N_G1T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'13.PZT_N_G1T Gain'!$B$23:$N$23</c:f>
              <c:numCache>
                <c:formatCode>0.00</c:formatCode>
                <c:ptCount val="13"/>
                <c:pt idx="0">
                  <c:v>1.8937727820954278</c:v>
                </c:pt>
                <c:pt idx="1">
                  <c:v>1.325947119015529</c:v>
                </c:pt>
                <c:pt idx="2">
                  <c:v>1.5357509637139393</c:v>
                </c:pt>
                <c:pt idx="3">
                  <c:v>1.7134647266625405</c:v>
                </c:pt>
                <c:pt idx="4">
                  <c:v>1.4659087973128602</c:v>
                </c:pt>
                <c:pt idx="5">
                  <c:v>1.4838453570687482</c:v>
                </c:pt>
                <c:pt idx="6">
                  <c:v>1.6156324702959799</c:v>
                </c:pt>
                <c:pt idx="7">
                  <c:v>1.7875434418621723</c:v>
                </c:pt>
                <c:pt idx="8">
                  <c:v>1.7737379750573652</c:v>
                </c:pt>
                <c:pt idx="9">
                  <c:v>1.4183219863425161</c:v>
                </c:pt>
                <c:pt idx="10">
                  <c:v>1.3153595789243622</c:v>
                </c:pt>
                <c:pt idx="11">
                  <c:v>2.77619836296584</c:v>
                </c:pt>
                <c:pt idx="12">
                  <c:v>1.5613910679079643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B8-4354-89DF-F7E42C4D600B}"/>
            </c:ext>
          </c:extLst>
        </c:ser>
        <c:ser>
          <c:idx val="5"/>
          <c:order val="2"/>
          <c:tx>
            <c:strRef>
              <c:f>'13.PZT_N_G1T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2B8-4354-89DF-F7E42C4D600B}"/>
              </c:ext>
            </c:extLst>
          </c:dPt>
          <c:val>
            <c:numRef>
              <c:f>'13.PZT_N_G1T Gain'!$Q$13:$AC$13</c:f>
              <c:numCache>
                <c:formatCode>0.00</c:formatCode>
                <c:ptCount val="13"/>
                <c:pt idx="3">
                  <c:v>1.9294370681719553</c:v>
                </c:pt>
                <c:pt idx="7">
                  <c:v>1.4261471505050025</c:v>
                </c:pt>
                <c:pt idx="8">
                  <c:v>1.9990093666198954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B8-4354-89DF-F7E42C4D600B}"/>
            </c:ext>
          </c:extLst>
        </c:ser>
        <c:ser>
          <c:idx val="6"/>
          <c:order val="3"/>
          <c:tx>
            <c:strRef>
              <c:f>'13.PZT_N_G1T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'13.PZT_N_G1T Gain'!$Q$23:$AC$23</c:f>
              <c:numCache>
                <c:formatCode>0.00</c:formatCode>
                <c:ptCount val="13"/>
                <c:pt idx="3">
                  <c:v>1.8207860219455165</c:v>
                </c:pt>
                <c:pt idx="7">
                  <c:v>1.7737713616898074</c:v>
                </c:pt>
                <c:pt idx="8">
                  <c:v>1.5229226856970361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B8-4354-89DF-F7E42C4D600B}"/>
            </c:ext>
          </c:extLst>
        </c:ser>
        <c:ser>
          <c:idx val="7"/>
          <c:order val="4"/>
          <c:tx>
            <c:strRef>
              <c:f>'13.PZT_N_G1T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'13.PZT_N_G1T Gain'!$AF$13:$AR$13</c:f>
              <c:numCache>
                <c:formatCode>0.00</c:formatCode>
                <c:ptCount val="13"/>
                <c:pt idx="3">
                  <c:v>3.451481951133629</c:v>
                </c:pt>
                <c:pt idx="4">
                  <c:v>1.7649682057490064</c:v>
                </c:pt>
                <c:pt idx="5">
                  <c:v>1.970548971100601</c:v>
                </c:pt>
                <c:pt idx="6">
                  <c:v>2.2803678108480527</c:v>
                </c:pt>
                <c:pt idx="7">
                  <c:v>2.68414949077295</c:v>
                </c:pt>
                <c:pt idx="8">
                  <c:v>2.6932352774705004</c:v>
                </c:pt>
                <c:pt idx="9">
                  <c:v>2.1229068864561453</c:v>
                </c:pt>
                <c:pt idx="10">
                  <c:v>2.3663175141193169</c:v>
                </c:pt>
                <c:pt idx="11">
                  <c:v>2.8640690103341822</c:v>
                </c:pt>
                <c:pt idx="12">
                  <c:v>2.0557306749676556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B8-4354-89DF-F7E42C4D600B}"/>
            </c:ext>
          </c:extLst>
        </c:ser>
        <c:ser>
          <c:idx val="8"/>
          <c:order val="5"/>
          <c:tx>
            <c:strRef>
              <c:f>'13.PZT_N_G1T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'13.PZT_N_G1T Gain'!$AF$23:$AR$23</c:f>
              <c:numCache>
                <c:formatCode>0.00</c:formatCode>
                <c:ptCount val="13"/>
                <c:pt idx="3">
                  <c:v>1.2542100470109712</c:v>
                </c:pt>
                <c:pt idx="4">
                  <c:v>1.7961468020704907</c:v>
                </c:pt>
                <c:pt idx="5">
                  <c:v>1.6363720528248111</c:v>
                </c:pt>
                <c:pt idx="6">
                  <c:v>2.1211275191392227</c:v>
                </c:pt>
                <c:pt idx="7">
                  <c:v>1.9527336378176232</c:v>
                </c:pt>
                <c:pt idx="8">
                  <c:v>1.7320767643800337</c:v>
                </c:pt>
                <c:pt idx="9">
                  <c:v>2.3281400676582309</c:v>
                </c:pt>
                <c:pt idx="10">
                  <c:v>2.6809056598102528</c:v>
                </c:pt>
                <c:pt idx="11">
                  <c:v>2.0425056535290045</c:v>
                </c:pt>
                <c:pt idx="12">
                  <c:v>2.1103489211111413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B8-4354-89DF-F7E42C4D6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'14.PZT_N_G1T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'14.PZT_N_G1T Phase'!$B$8:$N$8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'14.PZT_N_G1T Phase'!$B$9:$N$9</c:f>
              <c:numCache>
                <c:formatCode>0.000</c:formatCode>
                <c:ptCount val="13"/>
                <c:pt idx="0">
                  <c:v>-11.203024657534243</c:v>
                </c:pt>
                <c:pt idx="1">
                  <c:v>-8.2386714285714309</c:v>
                </c:pt>
                <c:pt idx="2">
                  <c:v>-10.264428571428574</c:v>
                </c:pt>
                <c:pt idx="3">
                  <c:v>-9.1064818181818215</c:v>
                </c:pt>
                <c:pt idx="4">
                  <c:v>-10.476491428571427</c:v>
                </c:pt>
                <c:pt idx="5">
                  <c:v>-9.315420512820511</c:v>
                </c:pt>
                <c:pt idx="6">
                  <c:v>-6.8343399999999983</c:v>
                </c:pt>
                <c:pt idx="7">
                  <c:v>-6.5314416666666668</c:v>
                </c:pt>
                <c:pt idx="8">
                  <c:v>-7.2227052631578932</c:v>
                </c:pt>
                <c:pt idx="9">
                  <c:v>-9.3053696969696986</c:v>
                </c:pt>
                <c:pt idx="10">
                  <c:v>-7.2303499999999987</c:v>
                </c:pt>
                <c:pt idx="11">
                  <c:v>-7.616314285714286</c:v>
                </c:pt>
                <c:pt idx="12">
                  <c:v>-5.7973999999999979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E-436D-86C0-4F711118A33C}"/>
            </c:ext>
          </c:extLst>
        </c:ser>
        <c:ser>
          <c:idx val="1"/>
          <c:order val="1"/>
          <c:tx>
            <c:strRef>
              <c:f>'14.PZT_N_G1T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'14.PZT_N_G1T Phase'!$B$19:$N$19</c:f>
              <c:numCache>
                <c:formatCode>0.000</c:formatCode>
                <c:ptCount val="13"/>
                <c:pt idx="0">
                  <c:v>-7.4859000000000009</c:v>
                </c:pt>
                <c:pt idx="1">
                  <c:v>-11.120419047619039</c:v>
                </c:pt>
                <c:pt idx="2">
                  <c:v>-10.225859649122809</c:v>
                </c:pt>
                <c:pt idx="3">
                  <c:v>-8.8542687499999957</c:v>
                </c:pt>
                <c:pt idx="4">
                  <c:v>-10.931439999999998</c:v>
                </c:pt>
                <c:pt idx="5">
                  <c:v>-10.599017021276598</c:v>
                </c:pt>
                <c:pt idx="6">
                  <c:v>-9.5325297297297258</c:v>
                </c:pt>
                <c:pt idx="7">
                  <c:v>-6.6063833333333308</c:v>
                </c:pt>
                <c:pt idx="8">
                  <c:v>-7.4019259259259265</c:v>
                </c:pt>
                <c:pt idx="9">
                  <c:v>-10.755381818181817</c:v>
                </c:pt>
                <c:pt idx="10">
                  <c:v>-10.948464285714287</c:v>
                </c:pt>
                <c:pt idx="11">
                  <c:v>-1.5780285714285713</c:v>
                </c:pt>
                <c:pt idx="12">
                  <c:v>-7.6925499999999971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2E-436D-86C0-4F711118A33C}"/>
            </c:ext>
          </c:extLst>
        </c:ser>
        <c:ser>
          <c:idx val="5"/>
          <c:order val="2"/>
          <c:tx>
            <c:strRef>
              <c:f>'14.PZT_N_G1T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02E-436D-86C0-4F711118A33C}"/>
              </c:ext>
            </c:extLst>
          </c:dPt>
          <c:val>
            <c:numRef>
              <c:f>'14.PZT_N_G1T Phase'!$Q$9:$AC$9</c:f>
              <c:numCache>
                <c:formatCode>0.000</c:formatCode>
                <c:ptCount val="13"/>
                <c:pt idx="3">
                  <c:v>-11.163866666666665</c:v>
                </c:pt>
                <c:pt idx="7">
                  <c:v>-10.109844444444445</c:v>
                </c:pt>
                <c:pt idx="8">
                  <c:v>-9.9660999999999991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2E-436D-86C0-4F711118A33C}"/>
            </c:ext>
          </c:extLst>
        </c:ser>
        <c:ser>
          <c:idx val="6"/>
          <c:order val="3"/>
          <c:tx>
            <c:strRef>
              <c:f>'14.PZT_N_G1T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'14.PZT_N_G1T Phase'!$Q$19:$AC$19</c:f>
              <c:numCache>
                <c:formatCode>0.000</c:formatCode>
                <c:ptCount val="13"/>
                <c:pt idx="3">
                  <c:v>-8.1119000000000003</c:v>
                </c:pt>
                <c:pt idx="7">
                  <c:v>-7.7871999999999968</c:v>
                </c:pt>
                <c:pt idx="8">
                  <c:v>-11.403700000000001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2E-436D-86C0-4F711118A33C}"/>
            </c:ext>
          </c:extLst>
        </c:ser>
        <c:ser>
          <c:idx val="7"/>
          <c:order val="4"/>
          <c:tx>
            <c:strRef>
              <c:f>'14.PZT_N_G1T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'14.PZT_N_G1T Phase'!$AF$9:$AR$9</c:f>
              <c:numCache>
                <c:formatCode>0.000</c:formatCode>
                <c:ptCount val="13"/>
                <c:pt idx="3">
                  <c:v>-1.93245</c:v>
                </c:pt>
                <c:pt idx="4">
                  <c:v>-6.1030333333333333</c:v>
                </c:pt>
                <c:pt idx="5">
                  <c:v>-8.0156631578947373</c:v>
                </c:pt>
                <c:pt idx="6">
                  <c:v>-7.5307882352941196</c:v>
                </c:pt>
                <c:pt idx="7">
                  <c:v>-1.8186714285714287</c:v>
                </c:pt>
                <c:pt idx="8">
                  <c:v>-3.4956500000000004</c:v>
                </c:pt>
                <c:pt idx="9">
                  <c:v>-6.2427333333333337</c:v>
                </c:pt>
                <c:pt idx="10">
                  <c:v>-5.0192545454545447</c:v>
                </c:pt>
                <c:pt idx="11">
                  <c:v>-2.5324200000000006</c:v>
                </c:pt>
                <c:pt idx="12">
                  <c:v>-2.4325870967741929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2E-436D-86C0-4F711118A33C}"/>
            </c:ext>
          </c:extLst>
        </c:ser>
        <c:ser>
          <c:idx val="8"/>
          <c:order val="5"/>
          <c:tx>
            <c:strRef>
              <c:f>'14.PZT_N_G1T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'14.PZT_N_G1T Phase'!$AF$19:$AR$19</c:f>
              <c:numCache>
                <c:formatCode>0.000</c:formatCode>
                <c:ptCount val="13"/>
                <c:pt idx="3">
                  <c:v>-5.7470666666666679</c:v>
                </c:pt>
                <c:pt idx="4">
                  <c:v>-7.6310133333333354</c:v>
                </c:pt>
                <c:pt idx="5">
                  <c:v>-7.0165647058823515</c:v>
                </c:pt>
                <c:pt idx="6">
                  <c:v>-5.6354600000000001</c:v>
                </c:pt>
                <c:pt idx="7">
                  <c:v>-6.742826666666665</c:v>
                </c:pt>
                <c:pt idx="8">
                  <c:v>-3.75908</c:v>
                </c:pt>
                <c:pt idx="9">
                  <c:v>-2.1316625</c:v>
                </c:pt>
                <c:pt idx="10">
                  <c:v>-3.5180727272727279</c:v>
                </c:pt>
                <c:pt idx="11">
                  <c:v>-3.7453124999999998</c:v>
                </c:pt>
                <c:pt idx="12">
                  <c:v>-1.3860823529411761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2E-436D-86C0-4F711118A33C}"/>
            </c:ext>
          </c:extLst>
        </c:ser>
        <c:ser>
          <c:idx val="3"/>
          <c:order val="6"/>
          <c:tx>
            <c:strRef>
              <c:f>'14.PZT_N_G1T Phase'!$A$25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'14.PZT_N_G1T Phase'!$B$25:$N$25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02E-436D-86C0-4F711118A33C}"/>
            </c:ext>
          </c:extLst>
        </c:ser>
        <c:ser>
          <c:idx val="4"/>
          <c:order val="7"/>
          <c:tx>
            <c:strRef>
              <c:f>'14.PZT_N_G1T Phase'!$A$26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'14.PZT_N_G1T Phase'!$B$26:$N$26</c:f>
              <c:numCache>
                <c:formatCode>General</c:formatCode>
                <c:ptCount val="13"/>
                <c:pt idx="0">
                  <c:v>-38</c:v>
                </c:pt>
                <c:pt idx="1">
                  <c:v>-38</c:v>
                </c:pt>
                <c:pt idx="2">
                  <c:v>-38</c:v>
                </c:pt>
                <c:pt idx="3">
                  <c:v>-38</c:v>
                </c:pt>
                <c:pt idx="4">
                  <c:v>-38</c:v>
                </c:pt>
                <c:pt idx="5">
                  <c:v>-38</c:v>
                </c:pt>
                <c:pt idx="6">
                  <c:v>-38</c:v>
                </c:pt>
                <c:pt idx="7">
                  <c:v>-38</c:v>
                </c:pt>
                <c:pt idx="8">
                  <c:v>-38</c:v>
                </c:pt>
                <c:pt idx="9">
                  <c:v>-38</c:v>
                </c:pt>
                <c:pt idx="10">
                  <c:v>-38</c:v>
                </c:pt>
                <c:pt idx="11">
                  <c:v>-38</c:v>
                </c:pt>
                <c:pt idx="12">
                  <c:v>-38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02E-436D-86C0-4F711118A33C}"/>
            </c:ext>
          </c:extLst>
        </c:ser>
        <c:ser>
          <c:idx val="2"/>
          <c:order val="8"/>
          <c:tx>
            <c:strRef>
              <c:f>'14.PZT_N_G1T Phase'!$A$24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'14.PZT_N_G1T Phase'!$B$24:$N$24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02E-436D-86C0-4F711118A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100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'14.PZT_N_G1T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'14.PZT_N_G1T Phase'!$B$8:$N$8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'14.PZT_N_G1T Phase'!$B$10:$N$10</c:f>
              <c:numCache>
                <c:formatCode>0.000</c:formatCode>
                <c:ptCount val="13"/>
                <c:pt idx="0">
                  <c:v>8.5582439255988625</c:v>
                </c:pt>
                <c:pt idx="1">
                  <c:v>6.724856868785575</c:v>
                </c:pt>
                <c:pt idx="2">
                  <c:v>6.8425533540836785</c:v>
                </c:pt>
                <c:pt idx="3">
                  <c:v>6.6142857999562921</c:v>
                </c:pt>
                <c:pt idx="4">
                  <c:v>6.812220924047427</c:v>
                </c:pt>
                <c:pt idx="5">
                  <c:v>7.7827639286213248</c:v>
                </c:pt>
                <c:pt idx="6">
                  <c:v>5.9054415895918249</c:v>
                </c:pt>
                <c:pt idx="7">
                  <c:v>6.8914730173969208</c:v>
                </c:pt>
                <c:pt idx="8">
                  <c:v>7.3392740048291971</c:v>
                </c:pt>
                <c:pt idx="9">
                  <c:v>8.1319024820975585</c:v>
                </c:pt>
                <c:pt idx="10">
                  <c:v>6.0584910652219133</c:v>
                </c:pt>
                <c:pt idx="11">
                  <c:v>7.0861772314037843</c:v>
                </c:pt>
                <c:pt idx="12">
                  <c:v>6.7739214131189263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F7-416C-9CDD-1B542541716A}"/>
            </c:ext>
          </c:extLst>
        </c:ser>
        <c:ser>
          <c:idx val="1"/>
          <c:order val="1"/>
          <c:tx>
            <c:strRef>
              <c:f>'14.PZT_N_G1T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'14.PZT_N_G1T Phase'!$B$20:$N$20</c:f>
              <c:numCache>
                <c:formatCode>0.000</c:formatCode>
                <c:ptCount val="13"/>
                <c:pt idx="0">
                  <c:v>7.3923382448529615</c:v>
                </c:pt>
                <c:pt idx="1">
                  <c:v>7.9323393223559551</c:v>
                </c:pt>
                <c:pt idx="2">
                  <c:v>7.5394150206413109</c:v>
                </c:pt>
                <c:pt idx="3">
                  <c:v>8.2753196838983527</c:v>
                </c:pt>
                <c:pt idx="4">
                  <c:v>6.9317394042002105</c:v>
                </c:pt>
                <c:pt idx="5">
                  <c:v>6.8296901326049406</c:v>
                </c:pt>
                <c:pt idx="6">
                  <c:v>7.8887495606658016</c:v>
                </c:pt>
                <c:pt idx="7">
                  <c:v>8.2496673619554635</c:v>
                </c:pt>
                <c:pt idx="8">
                  <c:v>7.5721109239906381</c:v>
                </c:pt>
                <c:pt idx="9">
                  <c:v>8.0034029343870507</c:v>
                </c:pt>
                <c:pt idx="10">
                  <c:v>7.8943621367073069</c:v>
                </c:pt>
                <c:pt idx="11">
                  <c:v>9.5499516860056417</c:v>
                </c:pt>
                <c:pt idx="12">
                  <c:v>8.3504738914220198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F7-416C-9CDD-1B542541716A}"/>
            </c:ext>
          </c:extLst>
        </c:ser>
        <c:ser>
          <c:idx val="5"/>
          <c:order val="2"/>
          <c:tx>
            <c:strRef>
              <c:f>'14.PZT_N_G1T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8F7-416C-9CDD-1B542541716A}"/>
              </c:ext>
            </c:extLst>
          </c:dPt>
          <c:val>
            <c:numRef>
              <c:f>'14.PZT_N_G1T Phase'!$Q$10:$AC$10</c:f>
              <c:numCache>
                <c:formatCode>0.000</c:formatCode>
                <c:ptCount val="13"/>
                <c:pt idx="3">
                  <c:v>4.7162374156651206</c:v>
                </c:pt>
                <c:pt idx="7">
                  <c:v>7.4863795593778661</c:v>
                </c:pt>
                <c:pt idx="8">
                  <c:v>4.4755656143577074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F7-416C-9CDD-1B542541716A}"/>
            </c:ext>
          </c:extLst>
        </c:ser>
        <c:ser>
          <c:idx val="6"/>
          <c:order val="3"/>
          <c:tx>
            <c:strRef>
              <c:f>'14.PZT_N_G1T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'14.PZT_N_G1T Phase'!$Q$20:$AC$20</c:f>
              <c:numCache>
                <c:formatCode>0.000</c:formatCode>
                <c:ptCount val="13"/>
                <c:pt idx="3">
                  <c:v>6.3169955939895006</c:v>
                </c:pt>
                <c:pt idx="7">
                  <c:v>7.5553403884395092</c:v>
                </c:pt>
                <c:pt idx="8">
                  <c:v>7.9311727287098961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F7-416C-9CDD-1B542541716A}"/>
            </c:ext>
          </c:extLst>
        </c:ser>
        <c:ser>
          <c:idx val="7"/>
          <c:order val="4"/>
          <c:tx>
            <c:strRef>
              <c:f>'14.PZT_N_G1T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'14.PZT_N_G1T Phase'!$AF$10:$AR$10</c:f>
              <c:numCache>
                <c:formatCode>0.000</c:formatCode>
                <c:ptCount val="13"/>
                <c:pt idx="3">
                  <c:v>6.4818152304411569</c:v>
                </c:pt>
                <c:pt idx="4">
                  <c:v>8.894966343798238</c:v>
                </c:pt>
                <c:pt idx="5">
                  <c:v>6.7199871115164642</c:v>
                </c:pt>
                <c:pt idx="6">
                  <c:v>6.042115303068468</c:v>
                </c:pt>
                <c:pt idx="7">
                  <c:v>7.7971341757240724</c:v>
                </c:pt>
                <c:pt idx="8">
                  <c:v>6.706222678238964</c:v>
                </c:pt>
                <c:pt idx="9">
                  <c:v>6.5057172015317635</c:v>
                </c:pt>
                <c:pt idx="10">
                  <c:v>6.1690975545626152</c:v>
                </c:pt>
                <c:pt idx="11">
                  <c:v>6.4109866383531671</c:v>
                </c:pt>
                <c:pt idx="12">
                  <c:v>8.7805677890745581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F7-416C-9CDD-1B542541716A}"/>
            </c:ext>
          </c:extLst>
        </c:ser>
        <c:ser>
          <c:idx val="8"/>
          <c:order val="5"/>
          <c:tx>
            <c:strRef>
              <c:f>'14.PZT_N_G1T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'14.PZT_N_G1T Phase'!$AF$20:$AR$20</c:f>
              <c:numCache>
                <c:formatCode>0.000</c:formatCode>
                <c:ptCount val="13"/>
                <c:pt idx="3">
                  <c:v>11.884469645466851</c:v>
                </c:pt>
                <c:pt idx="4">
                  <c:v>8.3555542920171852</c:v>
                </c:pt>
                <c:pt idx="5">
                  <c:v>8.3541485466333274</c:v>
                </c:pt>
                <c:pt idx="6">
                  <c:v>8.3266452568283</c:v>
                </c:pt>
                <c:pt idx="7">
                  <c:v>7.5810457657226937</c:v>
                </c:pt>
                <c:pt idx="8">
                  <c:v>9.8449425248620841</c:v>
                </c:pt>
                <c:pt idx="9">
                  <c:v>7.8493384417579719</c:v>
                </c:pt>
                <c:pt idx="10">
                  <c:v>6.288662022374063</c:v>
                </c:pt>
                <c:pt idx="11">
                  <c:v>7.8752069558399622</c:v>
                </c:pt>
                <c:pt idx="12">
                  <c:v>8.8107553635582576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F7-416C-9CDD-1B5425417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'14.PZT_N_G1T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'14.PZT_N_G1T Phase'!$B$8:$N$8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'14.PZT_N_G1T Phase'!$B$13:$N$13</c:f>
              <c:numCache>
                <c:formatCode>0.00</c:formatCode>
                <c:ptCount val="13"/>
                <c:pt idx="0">
                  <c:v>1.0437100404952777</c:v>
                </c:pt>
                <c:pt idx="1">
                  <c:v>1.4751901863056849</c:v>
                </c:pt>
                <c:pt idx="2">
                  <c:v>1.3511316606209416</c:v>
                </c:pt>
                <c:pt idx="3">
                  <c:v>1.4561168081573328</c:v>
                </c:pt>
                <c:pt idx="4">
                  <c:v>1.346771186582701</c:v>
                </c:pt>
                <c:pt idx="5">
                  <c:v>1.2285515253217079</c:v>
                </c:pt>
                <c:pt idx="6">
                  <c:v>1.7591492821879515</c:v>
                </c:pt>
                <c:pt idx="7">
                  <c:v>1.5221012137702015</c:v>
                </c:pt>
                <c:pt idx="8">
                  <c:v>1.3978355677773595</c:v>
                </c:pt>
                <c:pt idx="9">
                  <c:v>1.1762163637271734</c:v>
                </c:pt>
                <c:pt idx="10">
                  <c:v>1.6929215360036713</c:v>
                </c:pt>
                <c:pt idx="11">
                  <c:v>1.4292466738217446</c:v>
                </c:pt>
                <c:pt idx="12">
                  <c:v>1.5846360395045738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C-4126-BA59-0BCBD27AD963}"/>
            </c:ext>
          </c:extLst>
        </c:ser>
        <c:ser>
          <c:idx val="1"/>
          <c:order val="1"/>
          <c:tx>
            <c:strRef>
              <c:f>'14.PZT_N_G1T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'14.PZT_N_G1T Phase'!$B$23:$N$23</c:f>
              <c:numCache>
                <c:formatCode>0.00</c:formatCode>
                <c:ptCount val="13"/>
                <c:pt idx="0">
                  <c:v>1.3759336125817361</c:v>
                </c:pt>
                <c:pt idx="1">
                  <c:v>1.1295356834028105</c:v>
                </c:pt>
                <c:pt idx="2">
                  <c:v>1.227952932459504</c:v>
                </c:pt>
                <c:pt idx="3">
                  <c:v>1.1740022284460345</c:v>
                </c:pt>
                <c:pt idx="4">
                  <c:v>1.3016723230919554</c:v>
                </c:pt>
                <c:pt idx="5">
                  <c:v>1.3373463240013927</c:v>
                </c:pt>
                <c:pt idx="6">
                  <c:v>1.2028721008042602</c:v>
                </c:pt>
                <c:pt idx="7">
                  <c:v>1.2684801010459681</c:v>
                </c:pt>
                <c:pt idx="8">
                  <c:v>1.3469636310235289</c:v>
                </c:pt>
                <c:pt idx="9">
                  <c:v>1.1347097563862583</c:v>
                </c:pt>
                <c:pt idx="10">
                  <c:v>1.1422301656900662</c:v>
                </c:pt>
                <c:pt idx="11">
                  <c:v>1.2712794307271611</c:v>
                </c:pt>
                <c:pt idx="12">
                  <c:v>1.2098095826287243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4C-4126-BA59-0BCBD27AD963}"/>
            </c:ext>
          </c:extLst>
        </c:ser>
        <c:ser>
          <c:idx val="5"/>
          <c:order val="2"/>
          <c:tx>
            <c:strRef>
              <c:f>'14.PZT_N_G1T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34C-4126-BA59-0BCBD27AD963}"/>
              </c:ext>
            </c:extLst>
          </c:dPt>
          <c:val>
            <c:numRef>
              <c:f>'14.PZT_N_G1T Phase'!$Q$13:$AC$13</c:f>
              <c:numCache>
                <c:formatCode>0.00</c:formatCode>
                <c:ptCount val="13"/>
                <c:pt idx="3">
                  <c:v>1.8967191405728314</c:v>
                </c:pt>
                <c:pt idx="7">
                  <c:v>1.2418176830044529</c:v>
                </c:pt>
                <c:pt idx="8">
                  <c:v>2.0879223183223048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4C-4126-BA59-0BCBD27AD963}"/>
            </c:ext>
          </c:extLst>
        </c:ser>
        <c:ser>
          <c:idx val="6"/>
          <c:order val="3"/>
          <c:tx>
            <c:strRef>
              <c:f>'14.PZT_N_G1T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'14.PZT_N_G1T Phase'!$Q$23:$AC$23</c:f>
              <c:numCache>
                <c:formatCode>0.00</c:formatCode>
                <c:ptCount val="13"/>
                <c:pt idx="3">
                  <c:v>1.5771263176880028</c:v>
                </c:pt>
                <c:pt idx="7">
                  <c:v>1.3329556069694697</c:v>
                </c:pt>
                <c:pt idx="8">
                  <c:v>1.1177960229313284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4C-4126-BA59-0BCBD27AD963}"/>
            </c:ext>
          </c:extLst>
        </c:ser>
        <c:ser>
          <c:idx val="7"/>
          <c:order val="4"/>
          <c:tx>
            <c:strRef>
              <c:f>'14.PZT_N_G1T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'14.PZT_N_G1T Phase'!$AF$13:$AR$13</c:f>
              <c:numCache>
                <c:formatCode>0.00</c:formatCode>
                <c:ptCount val="13"/>
                <c:pt idx="3">
                  <c:v>1.854807062411189</c:v>
                </c:pt>
                <c:pt idx="4">
                  <c:v>1.1953189940550262</c:v>
                </c:pt>
                <c:pt idx="5">
                  <c:v>1.4873211483158564</c:v>
                </c:pt>
                <c:pt idx="6">
                  <c:v>1.6809351381312982</c:v>
                </c:pt>
                <c:pt idx="7">
                  <c:v>1.54677892996793</c:v>
                </c:pt>
                <c:pt idx="8">
                  <c:v>1.7150414699650638</c:v>
                </c:pt>
                <c:pt idx="9">
                  <c:v>1.6271465893204138</c:v>
                </c:pt>
                <c:pt idx="10">
                  <c:v>1.7820405206675736</c:v>
                </c:pt>
                <c:pt idx="11">
                  <c:v>1.8441040878075512</c:v>
                </c:pt>
                <c:pt idx="12">
                  <c:v>1.3502320790492786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4C-4126-BA59-0BCBD27AD963}"/>
            </c:ext>
          </c:extLst>
        </c:ser>
        <c:ser>
          <c:idx val="8"/>
          <c:order val="5"/>
          <c:tx>
            <c:strRef>
              <c:f>'14.PZT_N_G1T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'14.PZT_N_G1T Phase'!$AF$23:$AR$23</c:f>
              <c:numCache>
                <c:formatCode>0.00</c:formatCode>
                <c:ptCount val="13"/>
                <c:pt idx="3">
                  <c:v>0.90462411016200228</c:v>
                </c:pt>
                <c:pt idx="4">
                  <c:v>1.211528906613289</c:v>
                </c:pt>
                <c:pt idx="5">
                  <c:v>1.2362494761800626</c:v>
                </c:pt>
                <c:pt idx="6">
                  <c:v>1.2956214258260981</c:v>
                </c:pt>
                <c:pt idx="7">
                  <c:v>1.3743562695383016</c:v>
                </c:pt>
                <c:pt idx="8">
                  <c:v>1.1593404401474545</c:v>
                </c:pt>
                <c:pt idx="9">
                  <c:v>1.5232000236343815</c:v>
                </c:pt>
                <c:pt idx="10">
                  <c:v>1.8277299235802482</c:v>
                </c:pt>
                <c:pt idx="11">
                  <c:v>1.449895759018667</c:v>
                </c:pt>
                <c:pt idx="12">
                  <c:v>1.3851978306156698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4C-4126-BA59-0BCBD27AD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'15.PZT_N_G2T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'15.PZT_N_G2T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'15.PZT_N_G2T Freq'!$B$9:$N$9</c:f>
              <c:numCache>
                <c:formatCode>0.000</c:formatCode>
                <c:ptCount val="13"/>
                <c:pt idx="0">
                  <c:v>14546.969863013699</c:v>
                </c:pt>
                <c:pt idx="1">
                  <c:v>14609.485714285714</c:v>
                </c:pt>
                <c:pt idx="2">
                  <c:v>14536.914285714285</c:v>
                </c:pt>
                <c:pt idx="3">
                  <c:v>14518.90909090909</c:v>
                </c:pt>
                <c:pt idx="4">
                  <c:v>14403.68</c:v>
                </c:pt>
                <c:pt idx="5">
                  <c:v>14463.117948717949</c:v>
                </c:pt>
                <c:pt idx="6">
                  <c:v>14337.12</c:v>
                </c:pt>
                <c:pt idx="7">
                  <c:v>14310.666666666666</c:v>
                </c:pt>
                <c:pt idx="8">
                  <c:v>14375.115789473684</c:v>
                </c:pt>
                <c:pt idx="9">
                  <c:v>14368.848484848484</c:v>
                </c:pt>
                <c:pt idx="10">
                  <c:v>14447.84</c:v>
                </c:pt>
                <c:pt idx="11">
                  <c:v>14380.457142857143</c:v>
                </c:pt>
                <c:pt idx="12">
                  <c:v>14417.848275862068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42-40EF-9DD7-7853825D3CAE}"/>
            </c:ext>
          </c:extLst>
        </c:ser>
        <c:ser>
          <c:idx val="1"/>
          <c:order val="1"/>
          <c:tx>
            <c:strRef>
              <c:f>'15.PZT_N_G2T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'15.PZT_N_G2T Freq'!$B$19:$N$19</c:f>
              <c:numCache>
                <c:formatCode>0.000</c:formatCode>
                <c:ptCount val="13"/>
                <c:pt idx="0">
                  <c:v>14525.6</c:v>
                </c:pt>
                <c:pt idx="1">
                  <c:v>14593.638095238095</c:v>
                </c:pt>
                <c:pt idx="2">
                  <c:v>14446.414035087719</c:v>
                </c:pt>
                <c:pt idx="3">
                  <c:v>14461.2</c:v>
                </c:pt>
                <c:pt idx="4">
                  <c:v>14348.896000000001</c:v>
                </c:pt>
                <c:pt idx="5">
                  <c:v>14397.225531914894</c:v>
                </c:pt>
                <c:pt idx="6">
                  <c:v>14324.216216216217</c:v>
                </c:pt>
                <c:pt idx="7">
                  <c:v>14247.733333333334</c:v>
                </c:pt>
                <c:pt idx="8">
                  <c:v>14298.103703703704</c:v>
                </c:pt>
                <c:pt idx="9">
                  <c:v>14384.557575757575</c:v>
                </c:pt>
                <c:pt idx="10">
                  <c:v>14342.742857142857</c:v>
                </c:pt>
                <c:pt idx="11">
                  <c:v>14392.342857142858</c:v>
                </c:pt>
                <c:pt idx="12">
                  <c:v>14415.2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42-40EF-9DD7-7853825D3CAE}"/>
            </c:ext>
          </c:extLst>
        </c:ser>
        <c:ser>
          <c:idx val="5"/>
          <c:order val="2"/>
          <c:tx>
            <c:strRef>
              <c:f>'15.PZT_N_G2T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B42-40EF-9DD7-7853825D3CAE}"/>
              </c:ext>
            </c:extLst>
          </c:dPt>
          <c:val>
            <c:numRef>
              <c:f>'15.PZT_N_G2T Freq'!$Q$9:$AC$9</c:f>
              <c:numCache>
                <c:formatCode>0.000</c:formatCode>
                <c:ptCount val="13"/>
                <c:pt idx="3">
                  <c:v>14489.866666666667</c:v>
                </c:pt>
                <c:pt idx="7">
                  <c:v>14278.666666666666</c:v>
                </c:pt>
                <c:pt idx="8">
                  <c:v>14232.8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42-40EF-9DD7-7853825D3CAE}"/>
            </c:ext>
          </c:extLst>
        </c:ser>
        <c:ser>
          <c:idx val="6"/>
          <c:order val="3"/>
          <c:tx>
            <c:strRef>
              <c:f>'15.PZT_N_G2T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'15.PZT_N_G2T Freq'!$Q$19:$AC$19</c:f>
              <c:numCache>
                <c:formatCode>0.000</c:formatCode>
                <c:ptCount val="13"/>
                <c:pt idx="3">
                  <c:v>14332</c:v>
                </c:pt>
                <c:pt idx="7">
                  <c:v>14226.109090909091</c:v>
                </c:pt>
                <c:pt idx="8">
                  <c:v>14245.6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42-40EF-9DD7-7853825D3CAE}"/>
            </c:ext>
          </c:extLst>
        </c:ser>
        <c:ser>
          <c:idx val="7"/>
          <c:order val="4"/>
          <c:tx>
            <c:strRef>
              <c:f>'15.PZT_N_G2T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'15.PZT_N_G2T Freq'!$AF$9:$AR$9</c:f>
              <c:numCache>
                <c:formatCode>0.000</c:formatCode>
                <c:ptCount val="13"/>
                <c:pt idx="3">
                  <c:v>14560.8</c:v>
                </c:pt>
                <c:pt idx="4">
                  <c:v>14640.977777777778</c:v>
                </c:pt>
                <c:pt idx="5">
                  <c:v>14629.094736842106</c:v>
                </c:pt>
                <c:pt idx="6">
                  <c:v>14611.341176470589</c:v>
                </c:pt>
                <c:pt idx="7">
                  <c:v>14545.485714285714</c:v>
                </c:pt>
                <c:pt idx="8">
                  <c:v>14573.6</c:v>
                </c:pt>
                <c:pt idx="9">
                  <c:v>14471.093333333334</c:v>
                </c:pt>
                <c:pt idx="10">
                  <c:v>14555.418181818182</c:v>
                </c:pt>
                <c:pt idx="11">
                  <c:v>14467.04</c:v>
                </c:pt>
                <c:pt idx="12">
                  <c:v>14444.103225806452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42-40EF-9DD7-7853825D3CAE}"/>
            </c:ext>
          </c:extLst>
        </c:ser>
        <c:ser>
          <c:idx val="8"/>
          <c:order val="5"/>
          <c:tx>
            <c:strRef>
              <c:f>'15.PZT_N_G2T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'15.PZT_N_G2T Freq'!$AF$19:$AR$19</c:f>
              <c:numCache>
                <c:formatCode>0.000</c:formatCode>
                <c:ptCount val="13"/>
                <c:pt idx="3">
                  <c:v>14755.466666666667</c:v>
                </c:pt>
                <c:pt idx="4">
                  <c:v>14562.4</c:v>
                </c:pt>
                <c:pt idx="5">
                  <c:v>14559.764705882353</c:v>
                </c:pt>
                <c:pt idx="6">
                  <c:v>14438.88</c:v>
                </c:pt>
                <c:pt idx="7">
                  <c:v>14426.72</c:v>
                </c:pt>
                <c:pt idx="8">
                  <c:v>14434.4</c:v>
                </c:pt>
                <c:pt idx="9">
                  <c:v>14319.6</c:v>
                </c:pt>
                <c:pt idx="10">
                  <c:v>14336.072727272727</c:v>
                </c:pt>
                <c:pt idx="11">
                  <c:v>14454.8</c:v>
                </c:pt>
                <c:pt idx="12">
                  <c:v>14393.364705882354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42-40EF-9DD7-7853825D3CAE}"/>
            </c:ext>
          </c:extLst>
        </c:ser>
        <c:ser>
          <c:idx val="3"/>
          <c:order val="6"/>
          <c:tx>
            <c:strRef>
              <c:f>'15.PZT_N_G2T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'15.PZT_N_G2T Freq'!$B$25:$N$25</c:f>
              <c:numCache>
                <c:formatCode>General</c:formatCode>
                <c:ptCount val="13"/>
                <c:pt idx="0">
                  <c:v>16250</c:v>
                </c:pt>
                <c:pt idx="1">
                  <c:v>16250</c:v>
                </c:pt>
                <c:pt idx="2">
                  <c:v>16250</c:v>
                </c:pt>
                <c:pt idx="3">
                  <c:v>16250</c:v>
                </c:pt>
                <c:pt idx="4">
                  <c:v>16250</c:v>
                </c:pt>
                <c:pt idx="5">
                  <c:v>16250</c:v>
                </c:pt>
                <c:pt idx="6">
                  <c:v>16250</c:v>
                </c:pt>
                <c:pt idx="7">
                  <c:v>16250</c:v>
                </c:pt>
                <c:pt idx="8">
                  <c:v>16250</c:v>
                </c:pt>
                <c:pt idx="9">
                  <c:v>16250</c:v>
                </c:pt>
                <c:pt idx="10">
                  <c:v>16250</c:v>
                </c:pt>
                <c:pt idx="11">
                  <c:v>16250</c:v>
                </c:pt>
                <c:pt idx="12">
                  <c:v>16250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42-40EF-9DD7-7853825D3CAE}"/>
            </c:ext>
          </c:extLst>
        </c:ser>
        <c:ser>
          <c:idx val="4"/>
          <c:order val="7"/>
          <c:tx>
            <c:strRef>
              <c:f>'15.PZT_N_G2T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'15.PZT_N_G2T Freq'!$B$26:$N$26</c:f>
              <c:numCache>
                <c:formatCode>General</c:formatCode>
                <c:ptCount val="13"/>
                <c:pt idx="0">
                  <c:v>13660</c:v>
                </c:pt>
                <c:pt idx="1">
                  <c:v>13660</c:v>
                </c:pt>
                <c:pt idx="2">
                  <c:v>13660</c:v>
                </c:pt>
                <c:pt idx="3">
                  <c:v>13660</c:v>
                </c:pt>
                <c:pt idx="4">
                  <c:v>13660</c:v>
                </c:pt>
                <c:pt idx="5">
                  <c:v>13660</c:v>
                </c:pt>
                <c:pt idx="6">
                  <c:v>13660</c:v>
                </c:pt>
                <c:pt idx="7">
                  <c:v>13660</c:v>
                </c:pt>
                <c:pt idx="8">
                  <c:v>13660</c:v>
                </c:pt>
                <c:pt idx="9">
                  <c:v>13660</c:v>
                </c:pt>
                <c:pt idx="10">
                  <c:v>13660</c:v>
                </c:pt>
                <c:pt idx="11">
                  <c:v>13660</c:v>
                </c:pt>
                <c:pt idx="12">
                  <c:v>13660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B42-40EF-9DD7-7853825D3CAE}"/>
            </c:ext>
          </c:extLst>
        </c:ser>
        <c:ser>
          <c:idx val="2"/>
          <c:order val="8"/>
          <c:tx>
            <c:strRef>
              <c:f>'15.PZT_N_G2T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'15.PZT_N_G2T Freq'!$B$24:$N$24</c:f>
              <c:numCache>
                <c:formatCode>General</c:formatCode>
                <c:ptCount val="13"/>
                <c:pt idx="0">
                  <c:v>14600</c:v>
                </c:pt>
                <c:pt idx="1">
                  <c:v>14600</c:v>
                </c:pt>
                <c:pt idx="2">
                  <c:v>14600</c:v>
                </c:pt>
                <c:pt idx="3">
                  <c:v>14600</c:v>
                </c:pt>
                <c:pt idx="4">
                  <c:v>14600</c:v>
                </c:pt>
                <c:pt idx="5">
                  <c:v>14600</c:v>
                </c:pt>
                <c:pt idx="6">
                  <c:v>14600</c:v>
                </c:pt>
                <c:pt idx="7">
                  <c:v>14600</c:v>
                </c:pt>
                <c:pt idx="8">
                  <c:v>14600</c:v>
                </c:pt>
                <c:pt idx="9">
                  <c:v>14600</c:v>
                </c:pt>
                <c:pt idx="10">
                  <c:v>14600</c:v>
                </c:pt>
                <c:pt idx="11">
                  <c:v>14600</c:v>
                </c:pt>
                <c:pt idx="12">
                  <c:v>14600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42-40EF-9DD7-7853825D3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3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'15.PZT_N_G2T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'15.PZT_N_G2T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'15.PZT_N_G2T Freq'!$B$10:$N$10</c:f>
              <c:numCache>
                <c:formatCode>0.000</c:formatCode>
                <c:ptCount val="13"/>
                <c:pt idx="0">
                  <c:v>234.19159919438374</c:v>
                </c:pt>
                <c:pt idx="1">
                  <c:v>255.09026433777871</c:v>
                </c:pt>
                <c:pt idx="2">
                  <c:v>230.76638672739082</c:v>
                </c:pt>
                <c:pt idx="3">
                  <c:v>252.1299420527738</c:v>
                </c:pt>
                <c:pt idx="4">
                  <c:v>207.18382753198799</c:v>
                </c:pt>
                <c:pt idx="5">
                  <c:v>212.30313242391787</c:v>
                </c:pt>
                <c:pt idx="6">
                  <c:v>166.2283496953039</c:v>
                </c:pt>
                <c:pt idx="7">
                  <c:v>230.69312197508316</c:v>
                </c:pt>
                <c:pt idx="8">
                  <c:v>231.68172216274218</c:v>
                </c:pt>
                <c:pt idx="9">
                  <c:v>222.56280577161621</c:v>
                </c:pt>
                <c:pt idx="10">
                  <c:v>191.93426484138257</c:v>
                </c:pt>
                <c:pt idx="11">
                  <c:v>205.06235783393817</c:v>
                </c:pt>
                <c:pt idx="12">
                  <c:v>233.71636213802944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A-44BA-A389-13ED5F14F47F}"/>
            </c:ext>
          </c:extLst>
        </c:ser>
        <c:ser>
          <c:idx val="1"/>
          <c:order val="1"/>
          <c:tx>
            <c:strRef>
              <c:f>'15.PZT_N_G2T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'15.PZT_N_G2T Freq'!$B$20:$N$20</c:f>
              <c:numCache>
                <c:formatCode>0.000</c:formatCode>
                <c:ptCount val="13"/>
                <c:pt idx="0">
                  <c:v>191.57145155954629</c:v>
                </c:pt>
                <c:pt idx="1">
                  <c:v>221.28753832596189</c:v>
                </c:pt>
                <c:pt idx="2">
                  <c:v>240.64984749236254</c:v>
                </c:pt>
                <c:pt idx="3">
                  <c:v>205.63375882207575</c:v>
                </c:pt>
                <c:pt idx="4">
                  <c:v>198.24576731437296</c:v>
                </c:pt>
                <c:pt idx="5">
                  <c:v>238.00566543936083</c:v>
                </c:pt>
                <c:pt idx="6">
                  <c:v>207.35759062011459</c:v>
                </c:pt>
                <c:pt idx="7">
                  <c:v>204.16090759613166</c:v>
                </c:pt>
                <c:pt idx="8">
                  <c:v>208.84377057640066</c:v>
                </c:pt>
                <c:pt idx="9">
                  <c:v>231.96841541508354</c:v>
                </c:pt>
                <c:pt idx="10">
                  <c:v>224.26658633682746</c:v>
                </c:pt>
                <c:pt idx="11">
                  <c:v>191.02047054718307</c:v>
                </c:pt>
                <c:pt idx="12">
                  <c:v>217.78105675022633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1A-44BA-A389-13ED5F14F47F}"/>
            </c:ext>
          </c:extLst>
        </c:ser>
        <c:ser>
          <c:idx val="5"/>
          <c:order val="2"/>
          <c:tx>
            <c:strRef>
              <c:f>'15.PZT_N_G2T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A1A-44BA-A389-13ED5F14F47F}"/>
              </c:ext>
            </c:extLst>
          </c:dPt>
          <c:val>
            <c:numRef>
              <c:f>'15.PZT_N_G2T Freq'!$Q$10:$AC$10</c:f>
              <c:numCache>
                <c:formatCode>0.000</c:formatCode>
                <c:ptCount val="13"/>
                <c:pt idx="3">
                  <c:v>269.43155145517056</c:v>
                </c:pt>
                <c:pt idx="7">
                  <c:v>245.70196284412251</c:v>
                </c:pt>
                <c:pt idx="8">
                  <c:v>195.58753592835691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1A-44BA-A389-13ED5F14F47F}"/>
            </c:ext>
          </c:extLst>
        </c:ser>
        <c:ser>
          <c:idx val="6"/>
          <c:order val="3"/>
          <c:tx>
            <c:strRef>
              <c:f>'15.PZT_N_G2T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'15.PZT_N_G2T Freq'!$Q$20:$AC$20</c:f>
              <c:numCache>
                <c:formatCode>0.000</c:formatCode>
                <c:ptCount val="13"/>
                <c:pt idx="3">
                  <c:v>183.72993674187234</c:v>
                </c:pt>
                <c:pt idx="7">
                  <c:v>181.73787317302506</c:v>
                </c:pt>
                <c:pt idx="8">
                  <c:v>249.40991412363286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1A-44BA-A389-13ED5F14F47F}"/>
            </c:ext>
          </c:extLst>
        </c:ser>
        <c:ser>
          <c:idx val="7"/>
          <c:order val="4"/>
          <c:tx>
            <c:strRef>
              <c:f>'15.PZT_N_G2T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'15.PZT_N_G2T Freq'!$AF$10:$AR$10</c:f>
              <c:numCache>
                <c:formatCode>0.000</c:formatCode>
                <c:ptCount val="13"/>
                <c:pt idx="3">
                  <c:v>317.34052770851036</c:v>
                </c:pt>
                <c:pt idx="4">
                  <c:v>242.00682401827157</c:v>
                </c:pt>
                <c:pt idx="5">
                  <c:v>251.99692136266233</c:v>
                </c:pt>
                <c:pt idx="6">
                  <c:v>225.16097696141426</c:v>
                </c:pt>
                <c:pt idx="7">
                  <c:v>224.34566644762756</c:v>
                </c:pt>
                <c:pt idx="8">
                  <c:v>238.37559980475885</c:v>
                </c:pt>
                <c:pt idx="9">
                  <c:v>252.32460717771332</c:v>
                </c:pt>
                <c:pt idx="10">
                  <c:v>222.59801760365585</c:v>
                </c:pt>
                <c:pt idx="11">
                  <c:v>197.71521056761389</c:v>
                </c:pt>
                <c:pt idx="12">
                  <c:v>244.28722646814913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1A-44BA-A389-13ED5F14F47F}"/>
            </c:ext>
          </c:extLst>
        </c:ser>
        <c:ser>
          <c:idx val="8"/>
          <c:order val="5"/>
          <c:tx>
            <c:strRef>
              <c:f>'15.PZT_N_G2T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'15.PZT_N_G2T Freq'!$AF$20:$AR$20</c:f>
              <c:numCache>
                <c:formatCode>0.000</c:formatCode>
                <c:ptCount val="13"/>
                <c:pt idx="3">
                  <c:v>246.54016016607247</c:v>
                </c:pt>
                <c:pt idx="4">
                  <c:v>227.98008447870825</c:v>
                </c:pt>
                <c:pt idx="5">
                  <c:v>243.37496286393056</c:v>
                </c:pt>
                <c:pt idx="6">
                  <c:v>180.85879484688988</c:v>
                </c:pt>
                <c:pt idx="7">
                  <c:v>196.3077121201249</c:v>
                </c:pt>
                <c:pt idx="8">
                  <c:v>248.14991109887262</c:v>
                </c:pt>
                <c:pt idx="9">
                  <c:v>172.40000587388744</c:v>
                </c:pt>
                <c:pt idx="10">
                  <c:v>174.08297878219895</c:v>
                </c:pt>
                <c:pt idx="11">
                  <c:v>219.08199724985923</c:v>
                </c:pt>
                <c:pt idx="12">
                  <c:v>205.98063056527246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1A-44BA-A389-13ED5F14F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'15.PZT_N_G2T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'15.PZT_N_G2T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'15.PZT_N_G2T Freq'!$B$13:$N$13</c:f>
              <c:numCache>
                <c:formatCode>0.00</c:formatCode>
                <c:ptCount val="13"/>
                <c:pt idx="0">
                  <c:v>1.2624561343003831</c:v>
                </c:pt>
                <c:pt idx="1">
                  <c:v>1.2407186096140066</c:v>
                </c:pt>
                <c:pt idx="2">
                  <c:v>1.2666695789195133</c:v>
                </c:pt>
                <c:pt idx="3">
                  <c:v>1.1355376040307954</c:v>
                </c:pt>
                <c:pt idx="4">
                  <c:v>1.1964897853576921</c:v>
                </c:pt>
                <c:pt idx="5">
                  <c:v>1.2609610600160106</c:v>
                </c:pt>
                <c:pt idx="6">
                  <c:v>1.3578109093929323</c:v>
                </c:pt>
                <c:pt idx="7">
                  <c:v>0.94016192174257607</c:v>
                </c:pt>
                <c:pt idx="8">
                  <c:v>1.0288767175906945</c:v>
                </c:pt>
                <c:pt idx="9">
                  <c:v>1.0616456216196819</c:v>
                </c:pt>
                <c:pt idx="10">
                  <c:v>1.3682462250831613</c:v>
                </c:pt>
                <c:pt idx="11">
                  <c:v>1.1711187927862379</c:v>
                </c:pt>
                <c:pt idx="12">
                  <c:v>1.0808660961650238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55-4FBB-B0D2-1CF66B4F7550}"/>
            </c:ext>
          </c:extLst>
        </c:ser>
        <c:ser>
          <c:idx val="1"/>
          <c:order val="1"/>
          <c:tx>
            <c:strRef>
              <c:f>'15.PZT_N_G2T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'15.PZT_N_G2T Freq'!$B$23:$N$23</c:f>
              <c:numCache>
                <c:formatCode>0.00</c:formatCode>
                <c:ptCount val="13"/>
                <c:pt idx="0">
                  <c:v>1.5061395160105493</c:v>
                </c:pt>
                <c:pt idx="1">
                  <c:v>1.4063724544410383</c:v>
                </c:pt>
                <c:pt idx="2">
                  <c:v>1.0892922411023995</c:v>
                </c:pt>
                <c:pt idx="3">
                  <c:v>1.2987491363115424</c:v>
                </c:pt>
                <c:pt idx="4">
                  <c:v>1.1583198123764014</c:v>
                </c:pt>
                <c:pt idx="5">
                  <c:v>1.032504178074876</c:v>
                </c:pt>
                <c:pt idx="6">
                  <c:v>1.0677468075476775</c:v>
                </c:pt>
                <c:pt idx="7">
                  <c:v>0.95959169371768216</c:v>
                </c:pt>
                <c:pt idx="8">
                  <c:v>1.0184705724324659</c:v>
                </c:pt>
                <c:pt idx="9">
                  <c:v>1.0411727453800901</c:v>
                </c:pt>
                <c:pt idx="10">
                  <c:v>1.0147786886056538</c:v>
                </c:pt>
                <c:pt idx="11">
                  <c:v>1.2779483005931993</c:v>
                </c:pt>
                <c:pt idx="12">
                  <c:v>1.1559009635169839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55-4FBB-B0D2-1CF66B4F7550}"/>
            </c:ext>
          </c:extLst>
        </c:ser>
        <c:ser>
          <c:idx val="5"/>
          <c:order val="2"/>
          <c:tx>
            <c:strRef>
              <c:f>'15.PZT_N_G2T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F55-4FBB-B0D2-1CF66B4F7550}"/>
              </c:ext>
            </c:extLst>
          </c:dPt>
          <c:val>
            <c:numRef>
              <c:f>'15.PZT_N_G2T Freq'!$Q$13:$AC$13</c:f>
              <c:numCache>
                <c:formatCode>0.00</c:formatCode>
                <c:ptCount val="13"/>
                <c:pt idx="3">
                  <c:v>1.0266883025696718</c:v>
                </c:pt>
                <c:pt idx="7">
                  <c:v>0.83931857863525861</c:v>
                </c:pt>
                <c:pt idx="8">
                  <c:v>0.97620399187027629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55-4FBB-B0D2-1CF66B4F7550}"/>
            </c:ext>
          </c:extLst>
        </c:ser>
        <c:ser>
          <c:idx val="6"/>
          <c:order val="3"/>
          <c:tx>
            <c:strRef>
              <c:f>'15.PZT_N_G2T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'15.PZT_N_G2T Freq'!$Q$23:$AC$23</c:f>
              <c:numCache>
                <c:formatCode>0.00</c:formatCode>
                <c:ptCount val="13"/>
                <c:pt idx="3">
                  <c:v>1.2191807387094693</c:v>
                </c:pt>
                <c:pt idx="7">
                  <c:v>1.0383252924027231</c:v>
                </c:pt>
                <c:pt idx="8">
                  <c:v>0.78264731651059871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55-4FBB-B0D2-1CF66B4F7550}"/>
            </c:ext>
          </c:extLst>
        </c:ser>
        <c:ser>
          <c:idx val="7"/>
          <c:order val="4"/>
          <c:tx>
            <c:strRef>
              <c:f>'15.PZT_N_G2T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'15.PZT_N_G2T Freq'!$AF$13:$AR$13</c:f>
              <c:numCache>
                <c:formatCode>0.00</c:formatCode>
                <c:ptCount val="13"/>
                <c:pt idx="3">
                  <c:v>0.94619703583045978</c:v>
                </c:pt>
                <c:pt idx="4">
                  <c:v>1.3511709594102383</c:v>
                </c:pt>
                <c:pt idx="5">
                  <c:v>1.2818870056054232</c:v>
                </c:pt>
                <c:pt idx="6">
                  <c:v>1.4083867007938053</c:v>
                </c:pt>
                <c:pt idx="7">
                  <c:v>1.3156568140388349</c:v>
                </c:pt>
                <c:pt idx="8">
                  <c:v>1.2775356772369362</c:v>
                </c:pt>
                <c:pt idx="9">
                  <c:v>1.0714945619791489</c:v>
                </c:pt>
                <c:pt idx="10">
                  <c:v>1.3408597726335973</c:v>
                </c:pt>
                <c:pt idx="11">
                  <c:v>1.3606102057653144</c:v>
                </c:pt>
                <c:pt idx="12">
                  <c:v>1.0699198059361557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55-4FBB-B0D2-1CF66B4F7550}"/>
            </c:ext>
          </c:extLst>
        </c:ser>
        <c:ser>
          <c:idx val="8"/>
          <c:order val="5"/>
          <c:tx>
            <c:strRef>
              <c:f>'15.PZT_N_G2T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'15.PZT_N_G2T Freq'!$AF$23:$AR$23</c:f>
              <c:numCache>
                <c:formatCode>0.00</c:formatCode>
                <c:ptCount val="13"/>
                <c:pt idx="3">
                  <c:v>1.4811199737583625</c:v>
                </c:pt>
                <c:pt idx="4">
                  <c:v>1.3194134947699456</c:v>
                </c:pt>
                <c:pt idx="5">
                  <c:v>1.2323435619593104</c:v>
                </c:pt>
                <c:pt idx="6">
                  <c:v>1.4355213794632395</c:v>
                </c:pt>
                <c:pt idx="7">
                  <c:v>1.3019016449895882</c:v>
                </c:pt>
                <c:pt idx="8">
                  <c:v>1.040231415720648</c:v>
                </c:pt>
                <c:pt idx="9">
                  <c:v>1.275328649510034</c:v>
                </c:pt>
                <c:pt idx="10">
                  <c:v>1.2945411282255699</c:v>
                </c:pt>
                <c:pt idx="11">
                  <c:v>1.2092884703400855</c:v>
                </c:pt>
                <c:pt idx="12">
                  <c:v>1.1867858705448524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55-4FBB-B0D2-1CF66B4F7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'16.PZT_N_G2T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'16.PZT_N_G2T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'16.PZT_N_G2T Gain'!$B$9:$N$9</c:f>
              <c:numCache>
                <c:formatCode>0.000</c:formatCode>
                <c:ptCount val="13"/>
                <c:pt idx="0">
                  <c:v>2.3121068493150676</c:v>
                </c:pt>
                <c:pt idx="1">
                  <c:v>2.4158928571428575</c:v>
                </c:pt>
                <c:pt idx="2">
                  <c:v>2.238403571428571</c:v>
                </c:pt>
                <c:pt idx="3">
                  <c:v>2.10745</c:v>
                </c:pt>
                <c:pt idx="4">
                  <c:v>2.204514285714287</c:v>
                </c:pt>
                <c:pt idx="5">
                  <c:v>2.2215743589743586</c:v>
                </c:pt>
                <c:pt idx="6">
                  <c:v>2.3543399999999992</c:v>
                </c:pt>
                <c:pt idx="7">
                  <c:v>2.0381166666666659</c:v>
                </c:pt>
                <c:pt idx="8">
                  <c:v>2.2990999999999993</c:v>
                </c:pt>
                <c:pt idx="9">
                  <c:v>2.4152060606060606</c:v>
                </c:pt>
                <c:pt idx="10">
                  <c:v>2.1080800000000002</c:v>
                </c:pt>
                <c:pt idx="11">
                  <c:v>2.0603142857142864</c:v>
                </c:pt>
                <c:pt idx="12">
                  <c:v>2.0078689655172401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D-467D-AC21-9671D5218D9E}"/>
            </c:ext>
          </c:extLst>
        </c:ser>
        <c:ser>
          <c:idx val="1"/>
          <c:order val="1"/>
          <c:tx>
            <c:strRef>
              <c:f>'16.PZT_N_G2T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'16.PZT_N_G2T Gain'!$B$19:$N$19</c:f>
              <c:numCache>
                <c:formatCode>0.000</c:formatCode>
                <c:ptCount val="13"/>
                <c:pt idx="0">
                  <c:v>2.0561500000000001</c:v>
                </c:pt>
                <c:pt idx="1">
                  <c:v>2.1293857142857133</c:v>
                </c:pt>
                <c:pt idx="2">
                  <c:v>2.2929789473684221</c:v>
                </c:pt>
                <c:pt idx="3">
                  <c:v>2.1745812500000006</c:v>
                </c:pt>
                <c:pt idx="4">
                  <c:v>2.2848560000000004</c:v>
                </c:pt>
                <c:pt idx="5">
                  <c:v>2.1653148936170221</c:v>
                </c:pt>
                <c:pt idx="6">
                  <c:v>2.1438972972972965</c:v>
                </c:pt>
                <c:pt idx="7">
                  <c:v>2.1721583333333339</c:v>
                </c:pt>
                <c:pt idx="8">
                  <c:v>2.262370370370371</c:v>
                </c:pt>
                <c:pt idx="9">
                  <c:v>2.2350303030303036</c:v>
                </c:pt>
                <c:pt idx="10">
                  <c:v>2.1072571428571427</c:v>
                </c:pt>
                <c:pt idx="11">
                  <c:v>1.9309714285714286</c:v>
                </c:pt>
                <c:pt idx="12">
                  <c:v>2.0432375000000009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D-467D-AC21-9671D5218D9E}"/>
            </c:ext>
          </c:extLst>
        </c:ser>
        <c:ser>
          <c:idx val="5"/>
          <c:order val="2"/>
          <c:tx>
            <c:strRef>
              <c:f>'16.PZT_N_G2T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5FD-467D-AC21-9671D5218D9E}"/>
              </c:ext>
            </c:extLst>
          </c:dPt>
          <c:val>
            <c:numRef>
              <c:f>'16.PZT_N_G2T Gain'!$Q$9:$AC$9</c:f>
              <c:numCache>
                <c:formatCode>0.000</c:formatCode>
                <c:ptCount val="13"/>
                <c:pt idx="3">
                  <c:v>2.4192666666666671</c:v>
                </c:pt>
                <c:pt idx="7">
                  <c:v>2.3024666666666671</c:v>
                </c:pt>
                <c:pt idx="8">
                  <c:v>2.33195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FD-467D-AC21-9671D5218D9E}"/>
            </c:ext>
          </c:extLst>
        </c:ser>
        <c:ser>
          <c:idx val="6"/>
          <c:order val="3"/>
          <c:tx>
            <c:strRef>
              <c:f>'16.PZT_N_G2T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'16.PZT_N_G2T Gain'!$Q$19:$AC$19</c:f>
              <c:numCache>
                <c:formatCode>0.000</c:formatCode>
                <c:ptCount val="13"/>
                <c:pt idx="3">
                  <c:v>2.4342999999999999</c:v>
                </c:pt>
                <c:pt idx="7">
                  <c:v>2.3474363636363638</c:v>
                </c:pt>
                <c:pt idx="8">
                  <c:v>2.3568999999999996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FD-467D-AC21-9671D5218D9E}"/>
            </c:ext>
          </c:extLst>
        </c:ser>
        <c:ser>
          <c:idx val="7"/>
          <c:order val="4"/>
          <c:tx>
            <c:strRef>
              <c:f>'16.PZT_N_G2T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'16.PZT_N_G2T Gain'!$AF$9:$AR$9</c:f>
              <c:numCache>
                <c:formatCode>0.000</c:formatCode>
                <c:ptCount val="13"/>
                <c:pt idx="3">
                  <c:v>1.9963000000000004</c:v>
                </c:pt>
                <c:pt idx="4">
                  <c:v>1.9918888888888893</c:v>
                </c:pt>
                <c:pt idx="5">
                  <c:v>2.0638000000000005</c:v>
                </c:pt>
                <c:pt idx="6">
                  <c:v>2.0587882352941187</c:v>
                </c:pt>
                <c:pt idx="7">
                  <c:v>1.8860714285714295</c:v>
                </c:pt>
                <c:pt idx="8">
                  <c:v>1.8712000000000004</c:v>
                </c:pt>
                <c:pt idx="9">
                  <c:v>1.9950133333333333</c:v>
                </c:pt>
                <c:pt idx="10">
                  <c:v>1.7872727272727269</c:v>
                </c:pt>
                <c:pt idx="11">
                  <c:v>1.8543799999999999</c:v>
                </c:pt>
                <c:pt idx="12">
                  <c:v>1.877438709677419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FD-467D-AC21-9671D5218D9E}"/>
            </c:ext>
          </c:extLst>
        </c:ser>
        <c:ser>
          <c:idx val="8"/>
          <c:order val="5"/>
          <c:tx>
            <c:strRef>
              <c:f>'16.PZT_N_G2T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'16.PZT_N_G2T Gain'!$AF$19:$AR$19</c:f>
              <c:numCache>
                <c:formatCode>0.000</c:formatCode>
                <c:ptCount val="13"/>
                <c:pt idx="3">
                  <c:v>2.1299000000000001</c:v>
                </c:pt>
                <c:pt idx="4">
                  <c:v>2.0768266666666668</c:v>
                </c:pt>
                <c:pt idx="5">
                  <c:v>2.0784000000000016</c:v>
                </c:pt>
                <c:pt idx="6">
                  <c:v>2.0848999999999993</c:v>
                </c:pt>
                <c:pt idx="7">
                  <c:v>2.0944000000000007</c:v>
                </c:pt>
                <c:pt idx="8">
                  <c:v>2.0538799999999999</c:v>
                </c:pt>
                <c:pt idx="9">
                  <c:v>2.3636999999999997</c:v>
                </c:pt>
                <c:pt idx="10">
                  <c:v>2.2049818181818184</c:v>
                </c:pt>
                <c:pt idx="11">
                  <c:v>2.0580750000000005</c:v>
                </c:pt>
                <c:pt idx="12">
                  <c:v>2.0711058823529425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FD-467D-AC21-9671D5218D9E}"/>
            </c:ext>
          </c:extLst>
        </c:ser>
        <c:ser>
          <c:idx val="3"/>
          <c:order val="6"/>
          <c:tx>
            <c:strRef>
              <c:f>'16.PZT_N_G2T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'16.PZT_N_G2T Gain'!$B$25:$N$25</c:f>
              <c:numCache>
                <c:formatCode>General</c:formatCode>
                <c:ptCount val="13"/>
                <c:pt idx="0">
                  <c:v>5.8</c:v>
                </c:pt>
                <c:pt idx="1">
                  <c:v>5.8</c:v>
                </c:pt>
                <c:pt idx="2">
                  <c:v>5.8</c:v>
                </c:pt>
                <c:pt idx="3">
                  <c:v>5.8</c:v>
                </c:pt>
                <c:pt idx="4">
                  <c:v>5.8</c:v>
                </c:pt>
                <c:pt idx="5">
                  <c:v>5.8</c:v>
                </c:pt>
                <c:pt idx="6">
                  <c:v>5.8</c:v>
                </c:pt>
                <c:pt idx="7">
                  <c:v>5.8</c:v>
                </c:pt>
                <c:pt idx="8">
                  <c:v>5.8</c:v>
                </c:pt>
                <c:pt idx="9">
                  <c:v>5.8</c:v>
                </c:pt>
                <c:pt idx="10">
                  <c:v>5.8</c:v>
                </c:pt>
                <c:pt idx="11">
                  <c:v>5.8</c:v>
                </c:pt>
                <c:pt idx="12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FD-467D-AC21-9671D5218D9E}"/>
            </c:ext>
          </c:extLst>
        </c:ser>
        <c:ser>
          <c:idx val="4"/>
          <c:order val="7"/>
          <c:tx>
            <c:strRef>
              <c:f>'16.PZT_N_G2T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'16.PZT_N_G2T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FD-467D-AC21-9671D5218D9E}"/>
            </c:ext>
          </c:extLst>
        </c:ser>
        <c:ser>
          <c:idx val="2"/>
          <c:order val="8"/>
          <c:tx>
            <c:strRef>
              <c:f>'16.PZT_N_G2T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'16.PZT_N_G2T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5FD-467D-AC21-9671D5218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'16.PZT_N_G2T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'16.PZT_N_G2T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'16.PZT_N_G2T Gain'!$B$10:$N$10</c:f>
              <c:numCache>
                <c:formatCode>0.000</c:formatCode>
                <c:ptCount val="13"/>
                <c:pt idx="0">
                  <c:v>0.45991223730663044</c:v>
                </c:pt>
                <c:pt idx="1">
                  <c:v>0.55436840329091408</c:v>
                </c:pt>
                <c:pt idx="2">
                  <c:v>0.55249445218976057</c:v>
                </c:pt>
                <c:pt idx="3">
                  <c:v>0.40595818469011796</c:v>
                </c:pt>
                <c:pt idx="4">
                  <c:v>0.43839104804002965</c:v>
                </c:pt>
                <c:pt idx="5">
                  <c:v>0.51389621315578027</c:v>
                </c:pt>
                <c:pt idx="6">
                  <c:v>0.46620802613893964</c:v>
                </c:pt>
                <c:pt idx="7">
                  <c:v>0.36110135413091971</c:v>
                </c:pt>
                <c:pt idx="8">
                  <c:v>0.4543552854285175</c:v>
                </c:pt>
                <c:pt idx="9">
                  <c:v>0.58020156818052782</c:v>
                </c:pt>
                <c:pt idx="10">
                  <c:v>0.36675579302469308</c:v>
                </c:pt>
                <c:pt idx="11">
                  <c:v>0.42132061332582493</c:v>
                </c:pt>
                <c:pt idx="12">
                  <c:v>0.28600631925741593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F-43B5-A75C-D41BBA5B4E10}"/>
            </c:ext>
          </c:extLst>
        </c:ser>
        <c:ser>
          <c:idx val="1"/>
          <c:order val="1"/>
          <c:tx>
            <c:strRef>
              <c:f>'16.PZT_N_G2T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'16.PZT_N_G2T Gain'!$B$20:$N$20</c:f>
              <c:numCache>
                <c:formatCode>0.000</c:formatCode>
                <c:ptCount val="13"/>
                <c:pt idx="0">
                  <c:v>0.4359360497523509</c:v>
                </c:pt>
                <c:pt idx="1">
                  <c:v>0.35726961497638787</c:v>
                </c:pt>
                <c:pt idx="2">
                  <c:v>0.46588408260903014</c:v>
                </c:pt>
                <c:pt idx="3">
                  <c:v>0.41560810144394916</c:v>
                </c:pt>
                <c:pt idx="4">
                  <c:v>0.39969170990620029</c:v>
                </c:pt>
                <c:pt idx="5">
                  <c:v>0.3938370454476981</c:v>
                </c:pt>
                <c:pt idx="6">
                  <c:v>0.40938361042155291</c:v>
                </c:pt>
                <c:pt idx="7">
                  <c:v>0.42645495877377598</c:v>
                </c:pt>
                <c:pt idx="8">
                  <c:v>0.46001255240402222</c:v>
                </c:pt>
                <c:pt idx="9">
                  <c:v>0.51910976122403885</c:v>
                </c:pt>
                <c:pt idx="10">
                  <c:v>0.37852425240774656</c:v>
                </c:pt>
                <c:pt idx="11">
                  <c:v>0.43004667911575034</c:v>
                </c:pt>
                <c:pt idx="12">
                  <c:v>0.3818953969117565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F-43B5-A75C-D41BBA5B4E10}"/>
            </c:ext>
          </c:extLst>
        </c:ser>
        <c:ser>
          <c:idx val="5"/>
          <c:order val="2"/>
          <c:tx>
            <c:strRef>
              <c:f>'16.PZT_N_G2T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96F-43B5-A75C-D41BBA5B4E10}"/>
              </c:ext>
            </c:extLst>
          </c:dPt>
          <c:val>
            <c:numRef>
              <c:f>'16.PZT_N_G2T Gain'!$Q$10:$AC$10</c:f>
              <c:numCache>
                <c:formatCode>0.000</c:formatCode>
                <c:ptCount val="13"/>
                <c:pt idx="3">
                  <c:v>0.57417706828740822</c:v>
                </c:pt>
                <c:pt idx="7">
                  <c:v>0.50142880397374678</c:v>
                </c:pt>
                <c:pt idx="8">
                  <c:v>0.45452629765851821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6F-43B5-A75C-D41BBA5B4E10}"/>
            </c:ext>
          </c:extLst>
        </c:ser>
        <c:ser>
          <c:idx val="6"/>
          <c:order val="3"/>
          <c:tx>
            <c:strRef>
              <c:f>'16.PZT_N_G2T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'16.PZT_N_G2T Gain'!$Q$20:$AC$20</c:f>
              <c:numCache>
                <c:formatCode>0.000</c:formatCode>
                <c:ptCount val="13"/>
                <c:pt idx="3">
                  <c:v>0.45643658395489639</c:v>
                </c:pt>
                <c:pt idx="7">
                  <c:v>0.49387983107441114</c:v>
                </c:pt>
                <c:pt idx="8">
                  <c:v>0.278645955328721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6F-43B5-A75C-D41BBA5B4E10}"/>
            </c:ext>
          </c:extLst>
        </c:ser>
        <c:ser>
          <c:idx val="7"/>
          <c:order val="4"/>
          <c:tx>
            <c:strRef>
              <c:f>'16.PZT_N_G2T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'16.PZT_N_G2T Gain'!$AF$10:$AR$10</c:f>
              <c:numCache>
                <c:formatCode>0.000</c:formatCode>
                <c:ptCount val="13"/>
                <c:pt idx="3">
                  <c:v>0.35709030259938984</c:v>
                </c:pt>
                <c:pt idx="4">
                  <c:v>0.32121746788259925</c:v>
                </c:pt>
                <c:pt idx="5">
                  <c:v>0.35410299018727792</c:v>
                </c:pt>
                <c:pt idx="6">
                  <c:v>0.36159475126950635</c:v>
                </c:pt>
                <c:pt idx="7">
                  <c:v>0.23315724130260149</c:v>
                </c:pt>
                <c:pt idx="8">
                  <c:v>0.24991448664075097</c:v>
                </c:pt>
                <c:pt idx="9">
                  <c:v>0.25450792444166431</c:v>
                </c:pt>
                <c:pt idx="10">
                  <c:v>0.1981529950003581</c:v>
                </c:pt>
                <c:pt idx="11">
                  <c:v>0.24104948175231816</c:v>
                </c:pt>
                <c:pt idx="12">
                  <c:v>0.31062762364244806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6F-43B5-A75C-D41BBA5B4E10}"/>
            </c:ext>
          </c:extLst>
        </c:ser>
        <c:ser>
          <c:idx val="8"/>
          <c:order val="5"/>
          <c:tx>
            <c:strRef>
              <c:f>'16.PZT_N_G2T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'16.PZT_N_G2T Gain'!$AF$20:$AR$20</c:f>
              <c:numCache>
                <c:formatCode>0.000</c:formatCode>
                <c:ptCount val="13"/>
                <c:pt idx="3">
                  <c:v>0.31822366348214998</c:v>
                </c:pt>
                <c:pt idx="4">
                  <c:v>0.31862989516065315</c:v>
                </c:pt>
                <c:pt idx="5">
                  <c:v>0.35491133030793359</c:v>
                </c:pt>
                <c:pt idx="6">
                  <c:v>0.31056940793140131</c:v>
                </c:pt>
                <c:pt idx="7">
                  <c:v>0.36357812647910132</c:v>
                </c:pt>
                <c:pt idx="8">
                  <c:v>0.32340331108636122</c:v>
                </c:pt>
                <c:pt idx="9">
                  <c:v>0.38037644245495228</c:v>
                </c:pt>
                <c:pt idx="10">
                  <c:v>0.34478106262493907</c:v>
                </c:pt>
                <c:pt idx="11">
                  <c:v>0.40049743674016147</c:v>
                </c:pt>
                <c:pt idx="12">
                  <c:v>0.36368399494515441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6F-43B5-A75C-D41BBA5B4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.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0.3000000000000000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'16.PZT_N_G2T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'16.PZT_N_G2T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'16.PZT_N_G2T Gain'!$B$13:$N$13</c:f>
              <c:numCache>
                <c:formatCode>0.00</c:formatCode>
                <c:ptCount val="13"/>
                <c:pt idx="0">
                  <c:v>2.527941106844624</c:v>
                </c:pt>
                <c:pt idx="1">
                  <c:v>2.03481242363259</c:v>
                </c:pt>
                <c:pt idx="2">
                  <c:v>2.1487977025261649</c:v>
                </c:pt>
                <c:pt idx="3">
                  <c:v>3.0319625183553098</c:v>
                </c:pt>
                <c:pt idx="4">
                  <c:v>2.7338497066796914</c:v>
                </c:pt>
                <c:pt idx="5">
                  <c:v>2.3211078744551172</c:v>
                </c:pt>
                <c:pt idx="6">
                  <c:v>2.4636069499821116</c:v>
                </c:pt>
                <c:pt idx="7">
                  <c:v>3.4726015196732809</c:v>
                </c:pt>
                <c:pt idx="8">
                  <c:v>2.5684012139664274</c:v>
                </c:pt>
                <c:pt idx="9">
                  <c:v>1.9446080609585505</c:v>
                </c:pt>
                <c:pt idx="10">
                  <c:v>3.3554752873859663</c:v>
                </c:pt>
                <c:pt idx="11">
                  <c:v>2.9587014386070063</c:v>
                </c:pt>
                <c:pt idx="12">
                  <c:v>4.4196354872258441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8C-4817-9E9A-26C236AE3183}"/>
            </c:ext>
          </c:extLst>
        </c:ser>
        <c:ser>
          <c:idx val="1"/>
          <c:order val="1"/>
          <c:tx>
            <c:strRef>
              <c:f>'16.PZT_N_G2T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'16.PZT_N_G2T Gain'!$B$23:$N$23</c:f>
              <c:numCache>
                <c:formatCode>0.00</c:formatCode>
                <c:ptCount val="13"/>
                <c:pt idx="0">
                  <c:v>2.8626905269911553</c:v>
                </c:pt>
                <c:pt idx="1">
                  <c:v>3.4246911686541259</c:v>
                </c:pt>
                <c:pt idx="2">
                  <c:v>2.5092229187080637</c:v>
                </c:pt>
                <c:pt idx="3">
                  <c:v>2.9077222327189083</c:v>
                </c:pt>
                <c:pt idx="4">
                  <c:v>2.9315460832090929</c:v>
                </c:pt>
                <c:pt idx="5">
                  <c:v>3.0763020293086059</c:v>
                </c:pt>
                <c:pt idx="6">
                  <c:v>2.9769166861515859</c:v>
                </c:pt>
                <c:pt idx="7">
                  <c:v>2.8356583284497563</c:v>
                </c:pt>
                <c:pt idx="8">
                  <c:v>2.5634297811672035</c:v>
                </c:pt>
                <c:pt idx="9">
                  <c:v>2.2891560149460801</c:v>
                </c:pt>
                <c:pt idx="10">
                  <c:v>3.2518769349244865</c:v>
                </c:pt>
                <c:pt idx="11">
                  <c:v>2.998921403434589</c:v>
                </c:pt>
                <c:pt idx="12">
                  <c:v>3.2790501713117561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8C-4817-9E9A-26C236AE3183}"/>
            </c:ext>
          </c:extLst>
        </c:ser>
        <c:ser>
          <c:idx val="5"/>
          <c:order val="2"/>
          <c:tx>
            <c:strRef>
              <c:f>'16.PZT_N_G2T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C8C-4817-9E9A-26C236AE3183}"/>
              </c:ext>
            </c:extLst>
          </c:dPt>
          <c:val>
            <c:numRef>
              <c:f>'16.PZT_N_G2T Gain'!$Q$13:$AC$13</c:f>
              <c:numCache>
                <c:formatCode>0.00</c:formatCode>
                <c:ptCount val="13"/>
                <c:pt idx="3">
                  <c:v>1.9626543332222177</c:v>
                </c:pt>
                <c:pt idx="7">
                  <c:v>2.3250448223263298</c:v>
                </c:pt>
                <c:pt idx="8">
                  <c:v>2.5433438562781956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8C-4817-9E9A-26C236AE3183}"/>
            </c:ext>
          </c:extLst>
        </c:ser>
        <c:ser>
          <c:idx val="6"/>
          <c:order val="3"/>
          <c:tx>
            <c:strRef>
              <c:f>'16.PZT_N_G2T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'16.PZT_N_G2T Gain'!$Q$23:$AC$23</c:f>
              <c:numCache>
                <c:formatCode>0.00</c:formatCode>
                <c:ptCount val="13"/>
                <c:pt idx="3">
                  <c:v>2.4579537211479581</c:v>
                </c:pt>
                <c:pt idx="7">
                  <c:v>2.3302319168428447</c:v>
                </c:pt>
                <c:pt idx="8">
                  <c:v>4.1188467948370135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8C-4817-9E9A-26C236AE3183}"/>
            </c:ext>
          </c:extLst>
        </c:ser>
        <c:ser>
          <c:idx val="7"/>
          <c:order val="4"/>
          <c:tx>
            <c:strRef>
              <c:f>'16.PZT_N_G2T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'16.PZT_N_G2T Gain'!$AF$13:$AR$13</c:f>
              <c:numCache>
                <c:formatCode>0.00</c:formatCode>
                <c:ptCount val="13"/>
                <c:pt idx="3">
                  <c:v>3.550642486705732</c:v>
                </c:pt>
                <c:pt idx="4">
                  <c:v>3.9517476391860122</c:v>
                </c:pt>
                <c:pt idx="5">
                  <c:v>3.5170558693710352</c:v>
                </c:pt>
                <c:pt idx="6">
                  <c:v>3.4488072181828167</c:v>
                </c:pt>
                <c:pt idx="7">
                  <c:v>5.595549380555739</c:v>
                </c:pt>
                <c:pt idx="8">
                  <c:v>5.2401924258297754</c:v>
                </c:pt>
                <c:pt idx="9">
                  <c:v>4.983455394056314</c:v>
                </c:pt>
                <c:pt idx="10">
                  <c:v>6.7502172125803117</c:v>
                </c:pt>
                <c:pt idx="11">
                  <c:v>5.4561688210475419</c:v>
                </c:pt>
                <c:pt idx="12">
                  <c:v>4.2092857511364326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8C-4817-9E9A-26C236AE3183}"/>
            </c:ext>
          </c:extLst>
        </c:ser>
        <c:ser>
          <c:idx val="8"/>
          <c:order val="5"/>
          <c:tx>
            <c:strRef>
              <c:f>'16.PZT_N_G2T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'16.PZT_N_G2T Gain'!$AF$23:$AR$23</c:f>
              <c:numCache>
                <c:formatCode>0.00</c:formatCode>
                <c:ptCount val="13"/>
                <c:pt idx="3">
                  <c:v>3.8443610801284374</c:v>
                </c:pt>
                <c:pt idx="4">
                  <c:v>3.894982224288893</c:v>
                </c:pt>
                <c:pt idx="5">
                  <c:v>3.4953331364682056</c:v>
                </c:pt>
                <c:pt idx="6">
                  <c:v>3.9874071142905283</c:v>
                </c:pt>
                <c:pt idx="7">
                  <c:v>3.3973440920709503</c:v>
                </c:pt>
                <c:pt idx="8">
                  <c:v>3.861143729394946</c:v>
                </c:pt>
                <c:pt idx="9">
                  <c:v>3.0113151223054149</c:v>
                </c:pt>
                <c:pt idx="10">
                  <c:v>3.4756531719463246</c:v>
                </c:pt>
                <c:pt idx="11">
                  <c:v>3.1143977936182736</c:v>
                </c:pt>
                <c:pt idx="12">
                  <c:v>3.4177052692951158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8C-4817-9E9A-26C236AE3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4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'17.PZT_N_BT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'17.PZT_N_BT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'17.PZT_N_BT Freq'!$B$9:$N$9</c:f>
              <c:numCache>
                <c:formatCode>0.000</c:formatCode>
                <c:ptCount val="13"/>
                <c:pt idx="0">
                  <c:v>19937.873972602738</c:v>
                </c:pt>
                <c:pt idx="1">
                  <c:v>19888.114285714284</c:v>
                </c:pt>
                <c:pt idx="2">
                  <c:v>19981.257142857143</c:v>
                </c:pt>
                <c:pt idx="3">
                  <c:v>19933.454545454544</c:v>
                </c:pt>
                <c:pt idx="4">
                  <c:v>19954.491428571429</c:v>
                </c:pt>
                <c:pt idx="5">
                  <c:v>19901.476923076923</c:v>
                </c:pt>
                <c:pt idx="6">
                  <c:v>19921.439999999999</c:v>
                </c:pt>
                <c:pt idx="7">
                  <c:v>20027.2</c:v>
                </c:pt>
                <c:pt idx="8">
                  <c:v>20182.105263157893</c:v>
                </c:pt>
                <c:pt idx="9">
                  <c:v>20125.745454545453</c:v>
                </c:pt>
                <c:pt idx="10">
                  <c:v>20149.599999999999</c:v>
                </c:pt>
                <c:pt idx="11">
                  <c:v>20177.942857142858</c:v>
                </c:pt>
                <c:pt idx="12">
                  <c:v>20033.075862068967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39-4529-BE11-28B32A980514}"/>
            </c:ext>
          </c:extLst>
        </c:ser>
        <c:ser>
          <c:idx val="1"/>
          <c:order val="1"/>
          <c:tx>
            <c:strRef>
              <c:f>'17.PZT_N_BT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'17.PZT_N_BT Freq'!$B$19:$N$19</c:f>
              <c:numCache>
                <c:formatCode>0.000</c:formatCode>
                <c:ptCount val="13"/>
                <c:pt idx="0">
                  <c:v>19890.400000000001</c:v>
                </c:pt>
                <c:pt idx="1">
                  <c:v>19841.180952380953</c:v>
                </c:pt>
                <c:pt idx="2">
                  <c:v>19970.849122807016</c:v>
                </c:pt>
                <c:pt idx="3">
                  <c:v>20062</c:v>
                </c:pt>
                <c:pt idx="4">
                  <c:v>20053.088</c:v>
                </c:pt>
                <c:pt idx="5">
                  <c:v>19992.59574468085</c:v>
                </c:pt>
                <c:pt idx="6">
                  <c:v>20017.794594594594</c:v>
                </c:pt>
                <c:pt idx="7">
                  <c:v>20070.133333333335</c:v>
                </c:pt>
                <c:pt idx="8">
                  <c:v>20141.066666666666</c:v>
                </c:pt>
                <c:pt idx="9">
                  <c:v>20075.709090909091</c:v>
                </c:pt>
                <c:pt idx="10">
                  <c:v>20008.8</c:v>
                </c:pt>
                <c:pt idx="11">
                  <c:v>20081.942857142858</c:v>
                </c:pt>
                <c:pt idx="12">
                  <c:v>19923.599999999999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39-4529-BE11-28B32A980514}"/>
            </c:ext>
          </c:extLst>
        </c:ser>
        <c:ser>
          <c:idx val="5"/>
          <c:order val="2"/>
          <c:tx>
            <c:strRef>
              <c:f>'17.PZT_N_BT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F39-4529-BE11-28B32A980514}"/>
              </c:ext>
            </c:extLst>
          </c:dPt>
          <c:val>
            <c:numRef>
              <c:f>'17.PZT_N_BT Freq'!$Q$9:$AC$9</c:f>
              <c:numCache>
                <c:formatCode>0.000</c:formatCode>
                <c:ptCount val="13"/>
                <c:pt idx="3">
                  <c:v>20111.2</c:v>
                </c:pt>
                <c:pt idx="7">
                  <c:v>20011.644444444446</c:v>
                </c:pt>
                <c:pt idx="8">
                  <c:v>20087.2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39-4529-BE11-28B32A980514}"/>
            </c:ext>
          </c:extLst>
        </c:ser>
        <c:ser>
          <c:idx val="6"/>
          <c:order val="3"/>
          <c:tx>
            <c:strRef>
              <c:f>'17.PZT_N_BT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'17.PZT_N_BT Freq'!$Q$19:$AC$19</c:f>
              <c:numCache>
                <c:formatCode>0.000</c:formatCode>
                <c:ptCount val="13"/>
                <c:pt idx="3">
                  <c:v>20069.599999999999</c:v>
                </c:pt>
                <c:pt idx="7">
                  <c:v>19913.963636363635</c:v>
                </c:pt>
                <c:pt idx="8">
                  <c:v>19916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39-4529-BE11-28B32A980514}"/>
            </c:ext>
          </c:extLst>
        </c:ser>
        <c:ser>
          <c:idx val="7"/>
          <c:order val="4"/>
          <c:tx>
            <c:strRef>
              <c:f>'17.PZT_N_BT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'17.PZT_N_BT Freq'!$AF$9:$AR$9</c:f>
              <c:numCache>
                <c:formatCode>0.000</c:formatCode>
                <c:ptCount val="13"/>
                <c:pt idx="3">
                  <c:v>19916</c:v>
                </c:pt>
                <c:pt idx="4">
                  <c:v>19834.933333333334</c:v>
                </c:pt>
                <c:pt idx="5">
                  <c:v>19853.178947368422</c:v>
                </c:pt>
                <c:pt idx="6">
                  <c:v>19863.858823529412</c:v>
                </c:pt>
                <c:pt idx="7">
                  <c:v>19963.542857142857</c:v>
                </c:pt>
                <c:pt idx="8">
                  <c:v>20066</c:v>
                </c:pt>
                <c:pt idx="9">
                  <c:v>20025.013333333332</c:v>
                </c:pt>
                <c:pt idx="10">
                  <c:v>20032.654545454545</c:v>
                </c:pt>
                <c:pt idx="11">
                  <c:v>20105.439999999999</c:v>
                </c:pt>
                <c:pt idx="12">
                  <c:v>20087.664516129033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39-4529-BE11-28B32A980514}"/>
            </c:ext>
          </c:extLst>
        </c:ser>
        <c:ser>
          <c:idx val="8"/>
          <c:order val="5"/>
          <c:tx>
            <c:strRef>
              <c:f>'17.PZT_N_BT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'17.PZT_N_BT Freq'!$AF$19:$AR$19</c:f>
              <c:numCache>
                <c:formatCode>0.000</c:formatCode>
                <c:ptCount val="13"/>
                <c:pt idx="3">
                  <c:v>20009.866666666665</c:v>
                </c:pt>
                <c:pt idx="4">
                  <c:v>19951.626666666667</c:v>
                </c:pt>
                <c:pt idx="5">
                  <c:v>19901.50588235294</c:v>
                </c:pt>
                <c:pt idx="6">
                  <c:v>19886.560000000001</c:v>
                </c:pt>
                <c:pt idx="7">
                  <c:v>19932.853333333333</c:v>
                </c:pt>
                <c:pt idx="8">
                  <c:v>19901.706666666665</c:v>
                </c:pt>
                <c:pt idx="9">
                  <c:v>19799.2</c:v>
                </c:pt>
                <c:pt idx="10">
                  <c:v>19776.654545454545</c:v>
                </c:pt>
                <c:pt idx="11">
                  <c:v>19939.2</c:v>
                </c:pt>
                <c:pt idx="12">
                  <c:v>19690.305882352943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39-4529-BE11-28B32A980514}"/>
            </c:ext>
          </c:extLst>
        </c:ser>
        <c:ser>
          <c:idx val="3"/>
          <c:order val="6"/>
          <c:tx>
            <c:strRef>
              <c:f>'17.PZT_N_BT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'17.PZT_N_BT Freq'!$B$25:$N$25</c:f>
              <c:numCache>
                <c:formatCode>General</c:formatCode>
                <c:ptCount val="13"/>
                <c:pt idx="0">
                  <c:v>20475</c:v>
                </c:pt>
                <c:pt idx="1">
                  <c:v>20475</c:v>
                </c:pt>
                <c:pt idx="2">
                  <c:v>20475</c:v>
                </c:pt>
                <c:pt idx="3">
                  <c:v>20475</c:v>
                </c:pt>
                <c:pt idx="4">
                  <c:v>20475</c:v>
                </c:pt>
                <c:pt idx="5">
                  <c:v>20475</c:v>
                </c:pt>
                <c:pt idx="6">
                  <c:v>20475</c:v>
                </c:pt>
                <c:pt idx="7">
                  <c:v>20475</c:v>
                </c:pt>
                <c:pt idx="8">
                  <c:v>20475</c:v>
                </c:pt>
                <c:pt idx="9">
                  <c:v>20475</c:v>
                </c:pt>
                <c:pt idx="10">
                  <c:v>20475</c:v>
                </c:pt>
                <c:pt idx="11">
                  <c:v>20475</c:v>
                </c:pt>
                <c:pt idx="12">
                  <c:v>20475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39-4529-BE11-28B32A980514}"/>
            </c:ext>
          </c:extLst>
        </c:ser>
        <c:ser>
          <c:idx val="4"/>
          <c:order val="7"/>
          <c:tx>
            <c:strRef>
              <c:f>'17.PZT_N_BT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'17.PZT_N_BT Freq'!$B$26:$N$26</c:f>
              <c:numCache>
                <c:formatCode>General</c:formatCode>
                <c:ptCount val="13"/>
                <c:pt idx="0">
                  <c:v>18844</c:v>
                </c:pt>
                <c:pt idx="1">
                  <c:v>18844</c:v>
                </c:pt>
                <c:pt idx="2">
                  <c:v>18844</c:v>
                </c:pt>
                <c:pt idx="3">
                  <c:v>18844</c:v>
                </c:pt>
                <c:pt idx="4">
                  <c:v>18844</c:v>
                </c:pt>
                <c:pt idx="5">
                  <c:v>18844</c:v>
                </c:pt>
                <c:pt idx="6">
                  <c:v>18844</c:v>
                </c:pt>
                <c:pt idx="7">
                  <c:v>18844</c:v>
                </c:pt>
                <c:pt idx="8">
                  <c:v>18844</c:v>
                </c:pt>
                <c:pt idx="9">
                  <c:v>18844</c:v>
                </c:pt>
                <c:pt idx="10">
                  <c:v>18844</c:v>
                </c:pt>
                <c:pt idx="11">
                  <c:v>18844</c:v>
                </c:pt>
                <c:pt idx="12">
                  <c:v>18844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F39-4529-BE11-28B32A980514}"/>
            </c:ext>
          </c:extLst>
        </c:ser>
        <c:ser>
          <c:idx val="2"/>
          <c:order val="8"/>
          <c:tx>
            <c:strRef>
              <c:f>'17.PZT_N_BT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'17.PZT_N_BT Freq'!$B$24:$N$24</c:f>
              <c:numCache>
                <c:formatCode>General</c:formatCode>
                <c:ptCount val="13"/>
                <c:pt idx="0">
                  <c:v>19860</c:v>
                </c:pt>
                <c:pt idx="1">
                  <c:v>19860</c:v>
                </c:pt>
                <c:pt idx="2">
                  <c:v>19860</c:v>
                </c:pt>
                <c:pt idx="3">
                  <c:v>19860</c:v>
                </c:pt>
                <c:pt idx="4">
                  <c:v>19860</c:v>
                </c:pt>
                <c:pt idx="5">
                  <c:v>19860</c:v>
                </c:pt>
                <c:pt idx="6">
                  <c:v>19860</c:v>
                </c:pt>
                <c:pt idx="7">
                  <c:v>19860</c:v>
                </c:pt>
                <c:pt idx="8">
                  <c:v>19860</c:v>
                </c:pt>
                <c:pt idx="9">
                  <c:v>19860</c:v>
                </c:pt>
                <c:pt idx="10">
                  <c:v>19860</c:v>
                </c:pt>
                <c:pt idx="11">
                  <c:v>19860</c:v>
                </c:pt>
                <c:pt idx="12">
                  <c:v>19860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F39-4529-BE11-28B32A980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8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'17.PZT_N_BT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'17.PZT_N_BT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'17.PZT_N_BT Freq'!$B$10:$N$10</c:f>
              <c:numCache>
                <c:formatCode>0.000</c:formatCode>
                <c:ptCount val="13"/>
                <c:pt idx="0">
                  <c:v>176.98586119368917</c:v>
                </c:pt>
                <c:pt idx="1">
                  <c:v>159.11549968652744</c:v>
                </c:pt>
                <c:pt idx="2">
                  <c:v>131.83596690971322</c:v>
                </c:pt>
                <c:pt idx="3">
                  <c:v>144.69313372541544</c:v>
                </c:pt>
                <c:pt idx="4">
                  <c:v>120.38371928395105</c:v>
                </c:pt>
                <c:pt idx="5">
                  <c:v>119.48115164632081</c:v>
                </c:pt>
                <c:pt idx="6">
                  <c:v>104.31888950267209</c:v>
                </c:pt>
                <c:pt idx="7">
                  <c:v>120.19658966903833</c:v>
                </c:pt>
                <c:pt idx="8">
                  <c:v>132.7489952479807</c:v>
                </c:pt>
                <c:pt idx="9">
                  <c:v>121.60896220911823</c:v>
                </c:pt>
                <c:pt idx="10">
                  <c:v>137.80618801253237</c:v>
                </c:pt>
                <c:pt idx="11">
                  <c:v>93.817566680261876</c:v>
                </c:pt>
                <c:pt idx="12">
                  <c:v>141.99472225905185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4E-4EE7-A65C-00C184E87738}"/>
            </c:ext>
          </c:extLst>
        </c:ser>
        <c:ser>
          <c:idx val="1"/>
          <c:order val="1"/>
          <c:tx>
            <c:strRef>
              <c:f>'17.PZT_N_BT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'17.PZT_N_BT Freq'!$B$20:$N$20</c:f>
              <c:numCache>
                <c:formatCode>0.000</c:formatCode>
                <c:ptCount val="13"/>
                <c:pt idx="0">
                  <c:v>88.156798107869037</c:v>
                </c:pt>
                <c:pt idx="1">
                  <c:v>127.74127417665464</c:v>
                </c:pt>
                <c:pt idx="2">
                  <c:v>107.98341213706392</c:v>
                </c:pt>
                <c:pt idx="3">
                  <c:v>95.60926772793367</c:v>
                </c:pt>
                <c:pt idx="4">
                  <c:v>85.978806090653421</c:v>
                </c:pt>
                <c:pt idx="5">
                  <c:v>132.07762214854247</c:v>
                </c:pt>
                <c:pt idx="6">
                  <c:v>104.39213786911216</c:v>
                </c:pt>
                <c:pt idx="7">
                  <c:v>135.76344561503331</c:v>
                </c:pt>
                <c:pt idx="8">
                  <c:v>164.60478221594366</c:v>
                </c:pt>
                <c:pt idx="9">
                  <c:v>139.19879704860324</c:v>
                </c:pt>
                <c:pt idx="10">
                  <c:v>135.42765729241671</c:v>
                </c:pt>
                <c:pt idx="11">
                  <c:v>94.664094335194065</c:v>
                </c:pt>
                <c:pt idx="12">
                  <c:v>244.56176182288155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E-4EE7-A65C-00C184E87738}"/>
            </c:ext>
          </c:extLst>
        </c:ser>
        <c:ser>
          <c:idx val="5"/>
          <c:order val="2"/>
          <c:tx>
            <c:strRef>
              <c:f>'17.PZT_N_BT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E4E-4EE7-A65C-00C184E87738}"/>
              </c:ext>
            </c:extLst>
          </c:dPt>
          <c:val>
            <c:numRef>
              <c:f>'17.PZT_N_BT Freq'!$Q$10:$AC$10</c:f>
              <c:numCache>
                <c:formatCode>0.000</c:formatCode>
                <c:ptCount val="13"/>
                <c:pt idx="3">
                  <c:v>124.81556047997792</c:v>
                </c:pt>
                <c:pt idx="7">
                  <c:v>101.33588513533402</c:v>
                </c:pt>
                <c:pt idx="8">
                  <c:v>75.064603754646612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4E-4EE7-A65C-00C184E87738}"/>
            </c:ext>
          </c:extLst>
        </c:ser>
        <c:ser>
          <c:idx val="6"/>
          <c:order val="3"/>
          <c:tx>
            <c:strRef>
              <c:f>'17.PZT_N_BT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'17.PZT_N_BT Freq'!$Q$20:$AC$20</c:f>
              <c:numCache>
                <c:formatCode>0.000</c:formatCode>
                <c:ptCount val="13"/>
                <c:pt idx="3">
                  <c:v>88.995001796885134</c:v>
                </c:pt>
                <c:pt idx="7">
                  <c:v>112.8456769280366</c:v>
                </c:pt>
                <c:pt idx="8">
                  <c:v>133.56331043642504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4E-4EE7-A65C-00C184E87738}"/>
            </c:ext>
          </c:extLst>
        </c:ser>
        <c:ser>
          <c:idx val="7"/>
          <c:order val="4"/>
          <c:tx>
            <c:strRef>
              <c:f>'17.PZT_N_BT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'17.PZT_N_BT Freq'!$AF$10:$AR$10</c:f>
              <c:numCache>
                <c:formatCode>0.000</c:formatCode>
                <c:ptCount val="13"/>
                <c:pt idx="3">
                  <c:v>83.381179247067379</c:v>
                </c:pt>
                <c:pt idx="4">
                  <c:v>111.93063662702157</c:v>
                </c:pt>
                <c:pt idx="5">
                  <c:v>117.14021230690042</c:v>
                </c:pt>
                <c:pt idx="6">
                  <c:v>123.71772334644702</c:v>
                </c:pt>
                <c:pt idx="7">
                  <c:v>112.64316953944586</c:v>
                </c:pt>
                <c:pt idx="8">
                  <c:v>148.88752019859177</c:v>
                </c:pt>
                <c:pt idx="9">
                  <c:v>120.55922547381778</c:v>
                </c:pt>
                <c:pt idx="10">
                  <c:v>153.39470006077141</c:v>
                </c:pt>
                <c:pt idx="11">
                  <c:v>149.12809998146435</c:v>
                </c:pt>
                <c:pt idx="12">
                  <c:v>129.34757752134735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4E-4EE7-A65C-00C184E87738}"/>
            </c:ext>
          </c:extLst>
        </c:ser>
        <c:ser>
          <c:idx val="8"/>
          <c:order val="5"/>
          <c:tx>
            <c:strRef>
              <c:f>'17.PZT_N_BT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'17.PZT_N_BT Freq'!$AF$20:$AR$20</c:f>
              <c:numCache>
                <c:formatCode>0.000</c:formatCode>
                <c:ptCount val="13"/>
                <c:pt idx="3">
                  <c:v>102.81410520879449</c:v>
                </c:pt>
                <c:pt idx="4">
                  <c:v>114.03778100040137</c:v>
                </c:pt>
                <c:pt idx="5">
                  <c:v>112.26155932945727</c:v>
                </c:pt>
                <c:pt idx="6">
                  <c:v>104.66275481229196</c:v>
                </c:pt>
                <c:pt idx="7">
                  <c:v>115.97258452048202</c:v>
                </c:pt>
                <c:pt idx="8">
                  <c:v>94.824271800644652</c:v>
                </c:pt>
                <c:pt idx="9">
                  <c:v>109.33242770027316</c:v>
                </c:pt>
                <c:pt idx="10">
                  <c:v>132.14305073890901</c:v>
                </c:pt>
                <c:pt idx="11">
                  <c:v>134.80397394886052</c:v>
                </c:pt>
                <c:pt idx="12">
                  <c:v>160.34293780232801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4E-4EE7-A65C-00C184E87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'17.PZT_N_BT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'17.PZT_N_BT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'17.PZT_N_BT Freq'!$B$13:$N$13</c:f>
              <c:numCache>
                <c:formatCode>0.00</c:formatCode>
                <c:ptCount val="13"/>
                <c:pt idx="0">
                  <c:v>1.0116175830366547</c:v>
                </c:pt>
                <c:pt idx="1">
                  <c:v>1.2294752667966271</c:v>
                </c:pt>
                <c:pt idx="2">
                  <c:v>1.2483767232781349</c:v>
                </c:pt>
                <c:pt idx="3">
                  <c:v>1.247572340631699</c:v>
                </c:pt>
                <c:pt idx="4">
                  <c:v>1.4412485191092395</c:v>
                </c:pt>
                <c:pt idx="5">
                  <c:v>1.6000377996042334</c:v>
                </c:pt>
                <c:pt idx="6">
                  <c:v>1.7688071726959289</c:v>
                </c:pt>
                <c:pt idx="7">
                  <c:v>1.2418544243033236</c:v>
                </c:pt>
                <c:pt idx="8">
                  <c:v>0.73546002186298309</c:v>
                </c:pt>
                <c:pt idx="9">
                  <c:v>0.957315807185248</c:v>
                </c:pt>
                <c:pt idx="10">
                  <c:v>0.7870957627592382</c:v>
                </c:pt>
                <c:pt idx="11">
                  <c:v>1.0554425053094005</c:v>
                </c:pt>
                <c:pt idx="12">
                  <c:v>1.0374191634268333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3-46F5-9857-BB80948306B7}"/>
            </c:ext>
          </c:extLst>
        </c:ser>
        <c:ser>
          <c:idx val="1"/>
          <c:order val="1"/>
          <c:tx>
            <c:strRef>
              <c:f>'17.PZT_N_BT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'17.PZT_N_BT Freq'!$B$23:$N$23</c:f>
              <c:numCache>
                <c:formatCode>0.00</c:formatCode>
                <c:ptCount val="13"/>
                <c:pt idx="0">
                  <c:v>2.2104553573761434</c:v>
                </c:pt>
                <c:pt idx="1">
                  <c:v>1.6539134843828476</c:v>
                </c:pt>
                <c:pt idx="2">
                  <c:v>1.5562602539763621</c:v>
                </c:pt>
                <c:pt idx="3">
                  <c:v>1.4398883072550226</c:v>
                </c:pt>
                <c:pt idx="4">
                  <c:v>1.6357209378442601</c:v>
                </c:pt>
                <c:pt idx="5">
                  <c:v>1.2174766309683389</c:v>
                </c:pt>
                <c:pt idx="6">
                  <c:v>1.4598973151875174</c:v>
                </c:pt>
                <c:pt idx="7">
                  <c:v>0.9940492814113665</c:v>
                </c:pt>
                <c:pt idx="8">
                  <c:v>0.67623254690792223</c:v>
                </c:pt>
                <c:pt idx="9">
                  <c:v>0.95616465457310607</c:v>
                </c:pt>
                <c:pt idx="10">
                  <c:v>1.1474760998372664</c:v>
                </c:pt>
                <c:pt idx="11">
                  <c:v>1.3840416320376425</c:v>
                </c:pt>
                <c:pt idx="12">
                  <c:v>0.75154839673224783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3-46F5-9857-BB80948306B7}"/>
            </c:ext>
          </c:extLst>
        </c:ser>
        <c:ser>
          <c:idx val="5"/>
          <c:order val="2"/>
          <c:tx>
            <c:strRef>
              <c:f>'17.PZT_N_BT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6C3-46F5-9857-BB80948306B7}"/>
              </c:ext>
            </c:extLst>
          </c:dPt>
          <c:val>
            <c:numRef>
              <c:f>'17.PZT_N_BT Freq'!$Q$13:$AC$13</c:f>
              <c:numCache>
                <c:formatCode>0.00</c:formatCode>
                <c:ptCount val="13"/>
                <c:pt idx="3">
                  <c:v>0.97156689598905599</c:v>
                </c:pt>
                <c:pt idx="7">
                  <c:v>1.5241575247068793</c:v>
                </c:pt>
                <c:pt idx="8">
                  <c:v>1.7220721911645958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C3-46F5-9857-BB80948306B7}"/>
            </c:ext>
          </c:extLst>
        </c:ser>
        <c:ser>
          <c:idx val="6"/>
          <c:order val="3"/>
          <c:tx>
            <c:strRef>
              <c:f>'17.PZT_N_BT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'17.PZT_N_BT Freq'!$Q$23:$AC$23</c:f>
              <c:numCache>
                <c:formatCode>0.00</c:formatCode>
                <c:ptCount val="13"/>
                <c:pt idx="3">
                  <c:v>1.5184373347365174</c:v>
                </c:pt>
                <c:pt idx="7">
                  <c:v>1.6572377985856053</c:v>
                </c:pt>
                <c:pt idx="8">
                  <c:v>1.3950937029374271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C3-46F5-9857-BB80948306B7}"/>
            </c:ext>
          </c:extLst>
        </c:ser>
        <c:ser>
          <c:idx val="7"/>
          <c:order val="4"/>
          <c:tx>
            <c:strRef>
              <c:f>'17.PZT_N_BT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'17.PZT_N_BT Freq'!$AF$13:$AR$13</c:f>
              <c:numCache>
                <c:formatCode>0.00</c:formatCode>
                <c:ptCount val="13"/>
                <c:pt idx="3">
                  <c:v>2.2347169351156295</c:v>
                </c:pt>
                <c:pt idx="4">
                  <c:v>1.9061408206450627</c:v>
                </c:pt>
                <c:pt idx="5">
                  <c:v>1.769449449754122</c:v>
                </c:pt>
                <c:pt idx="6">
                  <c:v>1.6466009879581767</c:v>
                </c:pt>
                <c:pt idx="7">
                  <c:v>1.513502460759621</c:v>
                </c:pt>
                <c:pt idx="8">
                  <c:v>0.91568005935948704</c:v>
                </c:pt>
                <c:pt idx="9">
                  <c:v>1.2441648904598419</c:v>
                </c:pt>
                <c:pt idx="10">
                  <c:v>0.96123584967452846</c:v>
                </c:pt>
                <c:pt idx="11">
                  <c:v>0.82604597444732686</c:v>
                </c:pt>
                <c:pt idx="12">
                  <c:v>0.99817739482349965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C3-46F5-9857-BB80948306B7}"/>
            </c:ext>
          </c:extLst>
        </c:ser>
        <c:ser>
          <c:idx val="8"/>
          <c:order val="5"/>
          <c:tx>
            <c:strRef>
              <c:f>'17.PZT_N_BT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'17.PZT_N_BT Freq'!$AF$23:$AR$23</c:f>
              <c:numCache>
                <c:formatCode>0.00</c:formatCode>
                <c:ptCount val="13"/>
                <c:pt idx="3">
                  <c:v>1.5080075261033625</c:v>
                </c:pt>
                <c:pt idx="4">
                  <c:v>1.5298243814228869</c:v>
                </c:pt>
                <c:pt idx="5">
                  <c:v>1.7028509760971409</c:v>
                </c:pt>
                <c:pt idx="6">
                  <c:v>1.8740827815821073</c:v>
                </c:pt>
                <c:pt idx="7">
                  <c:v>1.5582610002421693</c:v>
                </c:pt>
                <c:pt idx="8">
                  <c:v>2.0152833673169228</c:v>
                </c:pt>
                <c:pt idx="9">
                  <c:v>2.0603829202825215</c:v>
                </c:pt>
                <c:pt idx="10">
                  <c:v>1.7615895567732391</c:v>
                </c:pt>
                <c:pt idx="11">
                  <c:v>1.3248867579212003</c:v>
                </c:pt>
                <c:pt idx="12">
                  <c:v>1.6312829830074049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C3-46F5-9857-BB8094830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'18.PZT_N_BT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'18.PZT_N_BT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'18.PZT_N_BT Gain'!$B$9:$N$9</c:f>
              <c:numCache>
                <c:formatCode>0.000</c:formatCode>
                <c:ptCount val="13"/>
                <c:pt idx="0">
                  <c:v>9.1470794520547951</c:v>
                </c:pt>
                <c:pt idx="1">
                  <c:v>9.462442857142852</c:v>
                </c:pt>
                <c:pt idx="2">
                  <c:v>9.2139392857142859</c:v>
                </c:pt>
                <c:pt idx="3">
                  <c:v>9.15773636363636</c:v>
                </c:pt>
                <c:pt idx="4">
                  <c:v>9.3454285714285756</c:v>
                </c:pt>
                <c:pt idx="5">
                  <c:v>9.1412871794871826</c:v>
                </c:pt>
                <c:pt idx="6">
                  <c:v>9.3373600000000021</c:v>
                </c:pt>
                <c:pt idx="7">
                  <c:v>9.2857083333333303</c:v>
                </c:pt>
                <c:pt idx="8">
                  <c:v>9.4462421052631527</c:v>
                </c:pt>
                <c:pt idx="9">
                  <c:v>9.2379212121212095</c:v>
                </c:pt>
                <c:pt idx="10">
                  <c:v>9.0539400000000008</c:v>
                </c:pt>
                <c:pt idx="11">
                  <c:v>9.4536428571428548</c:v>
                </c:pt>
                <c:pt idx="12">
                  <c:v>9.2908482758620625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7-4E99-8791-5F84C2480C3C}"/>
            </c:ext>
          </c:extLst>
        </c:ser>
        <c:ser>
          <c:idx val="1"/>
          <c:order val="1"/>
          <c:tx>
            <c:strRef>
              <c:f>'18.PZT_N_BT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'18.PZT_N_BT Gain'!$B$19:$N$19</c:f>
              <c:numCache>
                <c:formatCode>0.000</c:formatCode>
                <c:ptCount val="13"/>
                <c:pt idx="0">
                  <c:v>9.1312499999999996</c:v>
                </c:pt>
                <c:pt idx="1">
                  <c:v>9.1359476190476219</c:v>
                </c:pt>
                <c:pt idx="2">
                  <c:v>9.504196491228063</c:v>
                </c:pt>
                <c:pt idx="3">
                  <c:v>9.5462812499999963</c:v>
                </c:pt>
                <c:pt idx="4">
                  <c:v>9.752679999999998</c:v>
                </c:pt>
                <c:pt idx="5">
                  <c:v>9.4040808510638296</c:v>
                </c:pt>
                <c:pt idx="6">
                  <c:v>9.3614432432432402</c:v>
                </c:pt>
                <c:pt idx="7">
                  <c:v>9.5573500000000013</c:v>
                </c:pt>
                <c:pt idx="8">
                  <c:v>9.7130740740740773</c:v>
                </c:pt>
                <c:pt idx="9">
                  <c:v>9.5466121212121191</c:v>
                </c:pt>
                <c:pt idx="10">
                  <c:v>9.6132785714285749</c:v>
                </c:pt>
                <c:pt idx="11">
                  <c:v>9.7805428571428585</c:v>
                </c:pt>
                <c:pt idx="12">
                  <c:v>9.2522312500000048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7-4E99-8791-5F84C2480C3C}"/>
            </c:ext>
          </c:extLst>
        </c:ser>
        <c:ser>
          <c:idx val="5"/>
          <c:order val="2"/>
          <c:tx>
            <c:strRef>
              <c:f>'18.PZT_N_BT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037-4E99-8791-5F84C2480C3C}"/>
              </c:ext>
            </c:extLst>
          </c:dPt>
          <c:val>
            <c:numRef>
              <c:f>'18.PZT_N_BT Gain'!$Q$9:$AC$9</c:f>
              <c:numCache>
                <c:formatCode>0.000</c:formatCode>
                <c:ptCount val="13"/>
                <c:pt idx="3">
                  <c:v>8.8434000000000008</c:v>
                </c:pt>
                <c:pt idx="7">
                  <c:v>9.2068444444444459</c:v>
                </c:pt>
                <c:pt idx="8">
                  <c:v>9.3281499999999991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37-4E99-8791-5F84C2480C3C}"/>
            </c:ext>
          </c:extLst>
        </c:ser>
        <c:ser>
          <c:idx val="6"/>
          <c:order val="3"/>
          <c:tx>
            <c:strRef>
              <c:f>'18.PZT_N_BT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'18.PZT_N_BT Gain'!$Q$19:$AC$19</c:f>
              <c:numCache>
                <c:formatCode>0.000</c:formatCode>
                <c:ptCount val="13"/>
                <c:pt idx="3">
                  <c:v>8.9843999999999973</c:v>
                </c:pt>
                <c:pt idx="7">
                  <c:v>9.1815636363636379</c:v>
                </c:pt>
                <c:pt idx="8">
                  <c:v>9.4974500000000024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37-4E99-8791-5F84C2480C3C}"/>
            </c:ext>
          </c:extLst>
        </c:ser>
        <c:ser>
          <c:idx val="7"/>
          <c:order val="4"/>
          <c:tx>
            <c:strRef>
              <c:f>'18.PZT_N_BT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'18.PZT_N_BT Gain'!$AF$9:$AR$9</c:f>
              <c:numCache>
                <c:formatCode>0.000</c:formatCode>
                <c:ptCount val="13"/>
                <c:pt idx="3">
                  <c:v>9.6826000000000025</c:v>
                </c:pt>
                <c:pt idx="4">
                  <c:v>9.1182555555555531</c:v>
                </c:pt>
                <c:pt idx="5">
                  <c:v>8.8850842105263172</c:v>
                </c:pt>
                <c:pt idx="6">
                  <c:v>8.7712588235294113</c:v>
                </c:pt>
                <c:pt idx="7">
                  <c:v>9.1397714285714304</c:v>
                </c:pt>
                <c:pt idx="8">
                  <c:v>9.4038375000000016</c:v>
                </c:pt>
                <c:pt idx="9">
                  <c:v>9.3534266666666692</c:v>
                </c:pt>
                <c:pt idx="10">
                  <c:v>9.6417090909090906</c:v>
                </c:pt>
                <c:pt idx="11">
                  <c:v>9.6228000000000016</c:v>
                </c:pt>
                <c:pt idx="12">
                  <c:v>9.3539419354838742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37-4E99-8791-5F84C2480C3C}"/>
            </c:ext>
          </c:extLst>
        </c:ser>
        <c:ser>
          <c:idx val="8"/>
          <c:order val="5"/>
          <c:tx>
            <c:strRef>
              <c:f>'18.PZT_N_BT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'18.PZT_N_BT Gain'!$AF$19:$AR$19</c:f>
              <c:numCache>
                <c:formatCode>0.000</c:formatCode>
                <c:ptCount val="13"/>
                <c:pt idx="3">
                  <c:v>8.6460333333333335</c:v>
                </c:pt>
                <c:pt idx="4">
                  <c:v>8.9912000000000027</c:v>
                </c:pt>
                <c:pt idx="5">
                  <c:v>9.3235529411764695</c:v>
                </c:pt>
                <c:pt idx="6">
                  <c:v>9.2381199999999968</c:v>
                </c:pt>
                <c:pt idx="7">
                  <c:v>9.1973466666666681</c:v>
                </c:pt>
                <c:pt idx="8">
                  <c:v>9.1110533333333343</c:v>
                </c:pt>
                <c:pt idx="9">
                  <c:v>9.4456124999999975</c:v>
                </c:pt>
                <c:pt idx="10">
                  <c:v>9.0583090909090913</c:v>
                </c:pt>
                <c:pt idx="11">
                  <c:v>9.9263500000000011</c:v>
                </c:pt>
                <c:pt idx="12">
                  <c:v>9.3145764705882392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37-4E99-8791-5F84C2480C3C}"/>
            </c:ext>
          </c:extLst>
        </c:ser>
        <c:ser>
          <c:idx val="3"/>
          <c:order val="6"/>
          <c:tx>
            <c:strRef>
              <c:f>'18.PZT_N_BT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'18.PZT_N_BT Gain'!$B$25:$N$25</c:f>
              <c:numCache>
                <c:formatCode>General</c:formatCode>
                <c:ptCount val="13"/>
                <c:pt idx="0">
                  <c:v>16.899999999999999</c:v>
                </c:pt>
                <c:pt idx="1">
                  <c:v>16.899999999999999</c:v>
                </c:pt>
                <c:pt idx="2">
                  <c:v>16.899999999999999</c:v>
                </c:pt>
                <c:pt idx="3">
                  <c:v>16.899999999999999</c:v>
                </c:pt>
                <c:pt idx="4">
                  <c:v>16.899999999999999</c:v>
                </c:pt>
                <c:pt idx="5">
                  <c:v>16.899999999999999</c:v>
                </c:pt>
                <c:pt idx="6">
                  <c:v>16.899999999999999</c:v>
                </c:pt>
                <c:pt idx="7">
                  <c:v>16.899999999999999</c:v>
                </c:pt>
                <c:pt idx="8">
                  <c:v>16.899999999999999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16.899999999999999</c:v>
                </c:pt>
                <c:pt idx="12">
                  <c:v>16.899999999999999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37-4E99-8791-5F84C2480C3C}"/>
            </c:ext>
          </c:extLst>
        </c:ser>
        <c:ser>
          <c:idx val="4"/>
          <c:order val="7"/>
          <c:tx>
            <c:strRef>
              <c:f>'18.PZT_N_BT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'18.PZT_N_BT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37-4E99-8791-5F84C2480C3C}"/>
            </c:ext>
          </c:extLst>
        </c:ser>
        <c:ser>
          <c:idx val="2"/>
          <c:order val="8"/>
          <c:tx>
            <c:strRef>
              <c:f>'18.PZT_N_BT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'18.PZT_N_BT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37-4E99-8791-5F84C2480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'18.PZT_N_BT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'18.PZT_N_BT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'18.PZT_N_BT Gain'!$B$10:$N$10</c:f>
              <c:numCache>
                <c:formatCode>0.000</c:formatCode>
                <c:ptCount val="13"/>
                <c:pt idx="0">
                  <c:v>0.90083279646475567</c:v>
                </c:pt>
                <c:pt idx="1">
                  <c:v>0.88601177600232828</c:v>
                </c:pt>
                <c:pt idx="2">
                  <c:v>0.85348429437512674</c:v>
                </c:pt>
                <c:pt idx="3">
                  <c:v>0.80175594024163266</c:v>
                </c:pt>
                <c:pt idx="4">
                  <c:v>0.77519625567411354</c:v>
                </c:pt>
                <c:pt idx="5">
                  <c:v>0.82242433900723544</c:v>
                </c:pt>
                <c:pt idx="6">
                  <c:v>0.78308900793168756</c:v>
                </c:pt>
                <c:pt idx="7">
                  <c:v>0.85705971273329373</c:v>
                </c:pt>
                <c:pt idx="8">
                  <c:v>0.72981551942779388</c:v>
                </c:pt>
                <c:pt idx="9">
                  <c:v>0.68051109727227588</c:v>
                </c:pt>
                <c:pt idx="10">
                  <c:v>0.91793798144417027</c:v>
                </c:pt>
                <c:pt idx="11">
                  <c:v>0.85072017292961843</c:v>
                </c:pt>
                <c:pt idx="12">
                  <c:v>0.95732318741028843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C4-47B1-8D53-67642970644E}"/>
            </c:ext>
          </c:extLst>
        </c:ser>
        <c:ser>
          <c:idx val="1"/>
          <c:order val="1"/>
          <c:tx>
            <c:strRef>
              <c:f>'18.PZT_N_BT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'18.PZT_N_BT Gain'!$B$20:$N$20</c:f>
              <c:numCache>
                <c:formatCode>0.000</c:formatCode>
                <c:ptCount val="13"/>
                <c:pt idx="0">
                  <c:v>0.68492580274301085</c:v>
                </c:pt>
                <c:pt idx="1">
                  <c:v>0.87187788976402891</c:v>
                </c:pt>
                <c:pt idx="2">
                  <c:v>0.87910237710079286</c:v>
                </c:pt>
                <c:pt idx="3">
                  <c:v>0.73337074951895931</c:v>
                </c:pt>
                <c:pt idx="4">
                  <c:v>0.84828700826259085</c:v>
                </c:pt>
                <c:pt idx="5">
                  <c:v>0.85582736862533315</c:v>
                </c:pt>
                <c:pt idx="6">
                  <c:v>0.72771440010477917</c:v>
                </c:pt>
                <c:pt idx="7">
                  <c:v>0.9346826509480064</c:v>
                </c:pt>
                <c:pt idx="8">
                  <c:v>0.90038028971866935</c:v>
                </c:pt>
                <c:pt idx="9">
                  <c:v>0.78344591847124567</c:v>
                </c:pt>
                <c:pt idx="10">
                  <c:v>0.84942247047653663</c:v>
                </c:pt>
                <c:pt idx="11">
                  <c:v>0.99371407720072635</c:v>
                </c:pt>
                <c:pt idx="12">
                  <c:v>1.0451059903630255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C4-47B1-8D53-67642970644E}"/>
            </c:ext>
          </c:extLst>
        </c:ser>
        <c:ser>
          <c:idx val="5"/>
          <c:order val="2"/>
          <c:tx>
            <c:strRef>
              <c:f>'18.PZT_N_BT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8C4-47B1-8D53-67642970644E}"/>
              </c:ext>
            </c:extLst>
          </c:dPt>
          <c:val>
            <c:numRef>
              <c:f>'18.PZT_N_BT Gain'!$Q$10:$AC$10</c:f>
              <c:numCache>
                <c:formatCode>0.000</c:formatCode>
                <c:ptCount val="13"/>
                <c:pt idx="3">
                  <c:v>0.88835340125270024</c:v>
                </c:pt>
                <c:pt idx="7">
                  <c:v>1.0093453764142588</c:v>
                </c:pt>
                <c:pt idx="8">
                  <c:v>0.79508147712241262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C4-47B1-8D53-67642970644E}"/>
            </c:ext>
          </c:extLst>
        </c:ser>
        <c:ser>
          <c:idx val="6"/>
          <c:order val="3"/>
          <c:tx>
            <c:strRef>
              <c:f>'18.PZT_N_BT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'18.PZT_N_BT Gain'!$Q$20:$AC$20</c:f>
              <c:numCache>
                <c:formatCode>0.000</c:formatCode>
                <c:ptCount val="13"/>
                <c:pt idx="3">
                  <c:v>0.59331951036461827</c:v>
                </c:pt>
                <c:pt idx="7">
                  <c:v>0.64731135572133369</c:v>
                </c:pt>
                <c:pt idx="8">
                  <c:v>0.83154405997770819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C4-47B1-8D53-67642970644E}"/>
            </c:ext>
          </c:extLst>
        </c:ser>
        <c:ser>
          <c:idx val="7"/>
          <c:order val="4"/>
          <c:tx>
            <c:strRef>
              <c:f>'18.PZT_N_BT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'18.PZT_N_BT Gain'!$AF$10:$AR$10</c:f>
              <c:numCache>
                <c:formatCode>0.000</c:formatCode>
                <c:ptCount val="13"/>
                <c:pt idx="3">
                  <c:v>0.95157876571959166</c:v>
                </c:pt>
                <c:pt idx="4">
                  <c:v>0.96425838722221779</c:v>
                </c:pt>
                <c:pt idx="5">
                  <c:v>0.81031539253943474</c:v>
                </c:pt>
                <c:pt idx="6">
                  <c:v>0.74845709793613435</c:v>
                </c:pt>
                <c:pt idx="7">
                  <c:v>0.97503159623910307</c:v>
                </c:pt>
                <c:pt idx="8">
                  <c:v>1.0080518929247191</c:v>
                </c:pt>
                <c:pt idx="9">
                  <c:v>0.71563974730860747</c:v>
                </c:pt>
                <c:pt idx="10">
                  <c:v>0.77182085507145515</c:v>
                </c:pt>
                <c:pt idx="11">
                  <c:v>0.7893506760597081</c:v>
                </c:pt>
                <c:pt idx="12">
                  <c:v>0.8136903367615268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C4-47B1-8D53-67642970644E}"/>
            </c:ext>
          </c:extLst>
        </c:ser>
        <c:ser>
          <c:idx val="8"/>
          <c:order val="5"/>
          <c:tx>
            <c:strRef>
              <c:f>'18.PZT_N_BT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'18.PZT_N_BT Gain'!$AF$20:$AR$20</c:f>
              <c:numCache>
                <c:formatCode>0.000</c:formatCode>
                <c:ptCount val="13"/>
                <c:pt idx="3">
                  <c:v>0.66997876874921392</c:v>
                </c:pt>
                <c:pt idx="4">
                  <c:v>0.85864638916239644</c:v>
                </c:pt>
                <c:pt idx="5">
                  <c:v>0.94885999902995832</c:v>
                </c:pt>
                <c:pt idx="6">
                  <c:v>0.83424030306938912</c:v>
                </c:pt>
                <c:pt idx="7">
                  <c:v>0.87367511268349773</c:v>
                </c:pt>
                <c:pt idx="8">
                  <c:v>0.79957878933871229</c:v>
                </c:pt>
                <c:pt idx="9">
                  <c:v>0.78268642368221486</c:v>
                </c:pt>
                <c:pt idx="10">
                  <c:v>0.7648812997410791</c:v>
                </c:pt>
                <c:pt idx="11">
                  <c:v>0.86851527755231339</c:v>
                </c:pt>
                <c:pt idx="12">
                  <c:v>0.90858223382930636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C4-47B1-8D53-676429706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0.60000000000000009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'18.PZT_N_BT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'18.PZT_N_BT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'18.PZT_N_BT Gain'!$B$13:$N$13</c:f>
              <c:numCache>
                <c:formatCode>0.00</c:formatCode>
                <c:ptCount val="13"/>
                <c:pt idx="0">
                  <c:v>2.8687974721357481</c:v>
                </c:pt>
                <c:pt idx="1">
                  <c:v>2.7981408164480208</c:v>
                </c:pt>
                <c:pt idx="2">
                  <c:v>3.0018364192290203</c:v>
                </c:pt>
                <c:pt idx="3">
                  <c:v>3.2188779850845384</c:v>
                </c:pt>
                <c:pt idx="4">
                  <c:v>3.2484554172680395</c:v>
                </c:pt>
                <c:pt idx="5">
                  <c:v>3.1446511054858899</c:v>
                </c:pt>
                <c:pt idx="6">
                  <c:v>3.2191487486948693</c:v>
                </c:pt>
                <c:pt idx="7">
                  <c:v>2.9614006871561434</c:v>
                </c:pt>
                <c:pt idx="8">
                  <c:v>3.4044027549048317</c:v>
                </c:pt>
                <c:pt idx="9">
                  <c:v>3.7531000932441581</c:v>
                </c:pt>
                <c:pt idx="10">
                  <c:v>2.8491612572982969</c:v>
                </c:pt>
                <c:pt idx="11">
                  <c:v>2.9176680259871981</c:v>
                </c:pt>
                <c:pt idx="12">
                  <c:v>2.6494541669958926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3-4505-A518-749ECDA4E155}"/>
            </c:ext>
          </c:extLst>
        </c:ser>
        <c:ser>
          <c:idx val="1"/>
          <c:order val="1"/>
          <c:tx>
            <c:strRef>
              <c:f>'18.PZT_N_BT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'18.PZT_N_BT Gain'!$B$23:$N$23</c:f>
              <c:numCache>
                <c:formatCode>0.00</c:formatCode>
                <c:ptCount val="13"/>
                <c:pt idx="0">
                  <c:v>3.7808231533437553</c:v>
                </c:pt>
                <c:pt idx="1">
                  <c:v>2.9683256000652776</c:v>
                </c:pt>
                <c:pt idx="2">
                  <c:v>2.8043011831995743</c:v>
                </c:pt>
                <c:pt idx="3">
                  <c:v>3.342428894172802</c:v>
                </c:pt>
                <c:pt idx="4">
                  <c:v>2.8085305760836383</c:v>
                </c:pt>
                <c:pt idx="5">
                  <c:v>2.9195604252823548</c:v>
                </c:pt>
                <c:pt idx="6">
                  <c:v>3.4530747940269459</c:v>
                </c:pt>
                <c:pt idx="7">
                  <c:v>2.61858931212381</c:v>
                </c:pt>
                <c:pt idx="8">
                  <c:v>2.6607001537729986</c:v>
                </c:pt>
                <c:pt idx="9">
                  <c:v>3.1286515573560365</c:v>
                </c:pt>
                <c:pt idx="10">
                  <c:v>2.8594806792602201</c:v>
                </c:pt>
                <c:pt idx="11">
                  <c:v>2.3881641967249827</c:v>
                </c:pt>
                <c:pt idx="12">
                  <c:v>2.4392322630496972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53-4505-A518-749ECDA4E155}"/>
            </c:ext>
          </c:extLst>
        </c:ser>
        <c:ser>
          <c:idx val="5"/>
          <c:order val="2"/>
          <c:tx>
            <c:strRef>
              <c:f>'18.PZT_N_BT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853-4505-A518-749ECDA4E155}"/>
              </c:ext>
            </c:extLst>
          </c:dPt>
          <c:val>
            <c:numRef>
              <c:f>'18.PZT_N_BT Gain'!$Q$13:$AC$13</c:f>
              <c:numCache>
                <c:formatCode>0.00</c:formatCode>
                <c:ptCount val="13"/>
                <c:pt idx="3">
                  <c:v>3.0230461543191729</c:v>
                </c:pt>
                <c:pt idx="7">
                  <c:v>2.540641930015342</c:v>
                </c:pt>
                <c:pt idx="8">
                  <c:v>3.1744545340620562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53-4505-A518-749ECDA4E155}"/>
            </c:ext>
          </c:extLst>
        </c:ser>
        <c:ser>
          <c:idx val="6"/>
          <c:order val="3"/>
          <c:tx>
            <c:strRef>
              <c:f>'18.PZT_N_BT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'18.PZT_N_BT Gain'!$Q$23:$AC$23</c:f>
              <c:numCache>
                <c:formatCode>0.00</c:formatCode>
                <c:ptCount val="13"/>
                <c:pt idx="3">
                  <c:v>4.44706989613716</c:v>
                </c:pt>
                <c:pt idx="7">
                  <c:v>3.9746129872001057</c:v>
                </c:pt>
                <c:pt idx="8">
                  <c:v>2.9673913691750906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53-4505-A518-749ECDA4E155}"/>
            </c:ext>
          </c:extLst>
        </c:ser>
        <c:ser>
          <c:idx val="7"/>
          <c:order val="4"/>
          <c:tx>
            <c:strRef>
              <c:f>'18.PZT_N_BT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'18.PZT_N_BT Gain'!$AF$13:$AR$13</c:f>
              <c:numCache>
                <c:formatCode>0.00</c:formatCode>
                <c:ptCount val="13"/>
                <c:pt idx="3">
                  <c:v>2.5282195091656057</c:v>
                </c:pt>
                <c:pt idx="4">
                  <c:v>2.6900619680241737</c:v>
                </c:pt>
                <c:pt idx="5">
                  <c:v>3.297035476666216</c:v>
                </c:pt>
                <c:pt idx="6">
                  <c:v>3.6202213856058187</c:v>
                </c:pt>
                <c:pt idx="7">
                  <c:v>2.6529836234235424</c:v>
                </c:pt>
                <c:pt idx="8">
                  <c:v>2.4787621062678125</c:v>
                </c:pt>
                <c:pt idx="9">
                  <c:v>3.515070891331677</c:v>
                </c:pt>
                <c:pt idx="10">
                  <c:v>3.1347044940970297</c:v>
                </c:pt>
                <c:pt idx="11">
                  <c:v>3.0730743722703098</c:v>
                </c:pt>
                <c:pt idx="12">
                  <c:v>3.0912898611812216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53-4505-A518-749ECDA4E155}"/>
            </c:ext>
          </c:extLst>
        </c:ser>
        <c:ser>
          <c:idx val="8"/>
          <c:order val="5"/>
          <c:tx>
            <c:strRef>
              <c:f>'18.PZT_N_BT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'18.PZT_N_BT Gain'!$AF$23:$AR$23</c:f>
              <c:numCache>
                <c:formatCode>0.00</c:formatCode>
                <c:ptCount val="13"/>
                <c:pt idx="3">
                  <c:v>4.106581209071261</c:v>
                </c:pt>
                <c:pt idx="4">
                  <c:v>3.0702588398913844</c:v>
                </c:pt>
                <c:pt idx="5">
                  <c:v>2.6615963951721393</c:v>
                </c:pt>
                <c:pt idx="6">
                  <c:v>3.0614200615857459</c:v>
                </c:pt>
                <c:pt idx="7">
                  <c:v>2.9387939221764747</c:v>
                </c:pt>
                <c:pt idx="8">
                  <c:v>3.2471040880196744</c:v>
                </c:pt>
                <c:pt idx="9">
                  <c:v>3.1747015894863746</c:v>
                </c:pt>
                <c:pt idx="10">
                  <c:v>3.4173890387721628</c:v>
                </c:pt>
                <c:pt idx="11">
                  <c:v>2.6764641452838278</c:v>
                </c:pt>
                <c:pt idx="12">
                  <c:v>2.7828791007143328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53-4505-A518-749ECDA4E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'19.PZT_N_1stSway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'19.PZT_N_1stSway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'19.PZT_N_1stSway Freq'!$B$9:$N$9</c:f>
              <c:numCache>
                <c:formatCode>0.000</c:formatCode>
                <c:ptCount val="13"/>
                <c:pt idx="0">
                  <c:v>25393.04109589041</c:v>
                </c:pt>
                <c:pt idx="1">
                  <c:v>25394.400000000001</c:v>
                </c:pt>
                <c:pt idx="2">
                  <c:v>25502.971428571429</c:v>
                </c:pt>
                <c:pt idx="3">
                  <c:v>25600.799999999999</c:v>
                </c:pt>
                <c:pt idx="4">
                  <c:v>25477.874285714286</c:v>
                </c:pt>
                <c:pt idx="5">
                  <c:v>25403.179487179488</c:v>
                </c:pt>
                <c:pt idx="6">
                  <c:v>25335.200000000001</c:v>
                </c:pt>
                <c:pt idx="7">
                  <c:v>25496</c:v>
                </c:pt>
                <c:pt idx="8">
                  <c:v>25501.684210526317</c:v>
                </c:pt>
                <c:pt idx="9">
                  <c:v>25493.21212121212</c:v>
                </c:pt>
                <c:pt idx="10">
                  <c:v>25315.360000000001</c:v>
                </c:pt>
                <c:pt idx="11">
                  <c:v>25367.428571428572</c:v>
                </c:pt>
                <c:pt idx="12">
                  <c:v>25593.131034482758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DF-408C-BFC6-0272610E2BD4}"/>
            </c:ext>
          </c:extLst>
        </c:ser>
        <c:ser>
          <c:idx val="1"/>
          <c:order val="1"/>
          <c:tx>
            <c:strRef>
              <c:f>'19.PZT_N_1stSway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'19.PZT_N_1stSway Freq'!$B$19:$N$19</c:f>
              <c:numCache>
                <c:formatCode>0.000</c:formatCode>
                <c:ptCount val="13"/>
                <c:pt idx="0">
                  <c:v>25399.200000000001</c:v>
                </c:pt>
                <c:pt idx="1">
                  <c:v>25458.095238095237</c:v>
                </c:pt>
                <c:pt idx="2">
                  <c:v>25552.659649122808</c:v>
                </c:pt>
                <c:pt idx="3">
                  <c:v>25543.200000000001</c:v>
                </c:pt>
                <c:pt idx="4">
                  <c:v>25550.944</c:v>
                </c:pt>
                <c:pt idx="5">
                  <c:v>25312.765957446809</c:v>
                </c:pt>
                <c:pt idx="6">
                  <c:v>25376.497297297297</c:v>
                </c:pt>
                <c:pt idx="7">
                  <c:v>25386.133333333335</c:v>
                </c:pt>
                <c:pt idx="8">
                  <c:v>25455.911111111112</c:v>
                </c:pt>
                <c:pt idx="9">
                  <c:v>25358.618181818183</c:v>
                </c:pt>
                <c:pt idx="10">
                  <c:v>25208.571428571428</c:v>
                </c:pt>
                <c:pt idx="11">
                  <c:v>25690.17142857143</c:v>
                </c:pt>
                <c:pt idx="12">
                  <c:v>25323.8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DF-408C-BFC6-0272610E2BD4}"/>
            </c:ext>
          </c:extLst>
        </c:ser>
        <c:ser>
          <c:idx val="5"/>
          <c:order val="2"/>
          <c:tx>
            <c:strRef>
              <c:f>'19.PZT_N_1stSway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2DF-408C-BFC6-0272610E2BD4}"/>
              </c:ext>
            </c:extLst>
          </c:dPt>
          <c:val>
            <c:numRef>
              <c:f>'19.PZT_N_1stSway Freq'!$Q$9:$AC$9</c:f>
              <c:numCache>
                <c:formatCode>0.000</c:formatCode>
                <c:ptCount val="13"/>
                <c:pt idx="3">
                  <c:v>25449.866666666665</c:v>
                </c:pt>
                <c:pt idx="7">
                  <c:v>25513.511111111111</c:v>
                </c:pt>
                <c:pt idx="8">
                  <c:v>25589.599999999999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DF-408C-BFC6-0272610E2BD4}"/>
            </c:ext>
          </c:extLst>
        </c:ser>
        <c:ser>
          <c:idx val="6"/>
          <c:order val="3"/>
          <c:tx>
            <c:strRef>
              <c:f>'19.PZT_N_1stSway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'19.PZT_N_1stSway Freq'!$Q$19:$AC$19</c:f>
              <c:numCache>
                <c:formatCode>0.000</c:formatCode>
                <c:ptCount val="13"/>
                <c:pt idx="3">
                  <c:v>25532</c:v>
                </c:pt>
                <c:pt idx="7">
                  <c:v>25380.727272727272</c:v>
                </c:pt>
                <c:pt idx="8">
                  <c:v>25311.200000000001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DF-408C-BFC6-0272610E2BD4}"/>
            </c:ext>
          </c:extLst>
        </c:ser>
        <c:ser>
          <c:idx val="7"/>
          <c:order val="4"/>
          <c:tx>
            <c:strRef>
              <c:f>'19.PZT_N_1stSway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'19.PZT_N_1stSway Freq'!$AF$9:$AR$9</c:f>
              <c:numCache>
                <c:formatCode>0.000</c:formatCode>
                <c:ptCount val="13"/>
                <c:pt idx="3">
                  <c:v>25677.599999999999</c:v>
                </c:pt>
                <c:pt idx="4">
                  <c:v>25631.911111111112</c:v>
                </c:pt>
                <c:pt idx="5">
                  <c:v>25245.010526315789</c:v>
                </c:pt>
                <c:pt idx="6">
                  <c:v>25164.564705882352</c:v>
                </c:pt>
                <c:pt idx="7">
                  <c:v>25453.371428571427</c:v>
                </c:pt>
                <c:pt idx="8">
                  <c:v>25630</c:v>
                </c:pt>
                <c:pt idx="9">
                  <c:v>25488.053333333333</c:v>
                </c:pt>
                <c:pt idx="10">
                  <c:v>25710.036363636365</c:v>
                </c:pt>
                <c:pt idx="11">
                  <c:v>25649.759999999998</c:v>
                </c:pt>
                <c:pt idx="12">
                  <c:v>25566.47741935484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DF-408C-BFC6-0272610E2BD4}"/>
            </c:ext>
          </c:extLst>
        </c:ser>
        <c:ser>
          <c:idx val="8"/>
          <c:order val="5"/>
          <c:tx>
            <c:strRef>
              <c:f>'19.PZT_N_1stSway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'19.PZT_N_1stSway Freq'!$AF$19:$AR$19</c:f>
              <c:numCache>
                <c:formatCode>0.000</c:formatCode>
                <c:ptCount val="13"/>
                <c:pt idx="3">
                  <c:v>25318.666666666668</c:v>
                </c:pt>
                <c:pt idx="4">
                  <c:v>25313.973333333332</c:v>
                </c:pt>
                <c:pt idx="5">
                  <c:v>25463.482352941177</c:v>
                </c:pt>
                <c:pt idx="6">
                  <c:v>25392.48</c:v>
                </c:pt>
                <c:pt idx="7">
                  <c:v>25250.826666666668</c:v>
                </c:pt>
                <c:pt idx="8">
                  <c:v>25293.919999999998</c:v>
                </c:pt>
                <c:pt idx="9">
                  <c:v>25227.599999999999</c:v>
                </c:pt>
                <c:pt idx="10">
                  <c:v>25095.636363636364</c:v>
                </c:pt>
                <c:pt idx="11">
                  <c:v>25168.799999999999</c:v>
                </c:pt>
                <c:pt idx="12">
                  <c:v>24987.623529411765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DF-408C-BFC6-0272610E2BD4}"/>
            </c:ext>
          </c:extLst>
        </c:ser>
        <c:ser>
          <c:idx val="3"/>
          <c:order val="6"/>
          <c:tx>
            <c:strRef>
              <c:f>'19.PZT_N_1stSway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'19.PZT_N_1stSway Freq'!$B$25:$N$25</c:f>
              <c:numCache>
                <c:formatCode>General</c:formatCode>
                <c:ptCount val="13"/>
                <c:pt idx="0">
                  <c:v>26170</c:v>
                </c:pt>
                <c:pt idx="1">
                  <c:v>26170</c:v>
                </c:pt>
                <c:pt idx="2">
                  <c:v>26170</c:v>
                </c:pt>
                <c:pt idx="3">
                  <c:v>26170</c:v>
                </c:pt>
                <c:pt idx="4">
                  <c:v>26170</c:v>
                </c:pt>
                <c:pt idx="5">
                  <c:v>26170</c:v>
                </c:pt>
                <c:pt idx="6">
                  <c:v>26170</c:v>
                </c:pt>
                <c:pt idx="7">
                  <c:v>26170</c:v>
                </c:pt>
                <c:pt idx="8">
                  <c:v>26170</c:v>
                </c:pt>
                <c:pt idx="9">
                  <c:v>26170</c:v>
                </c:pt>
                <c:pt idx="10">
                  <c:v>26170</c:v>
                </c:pt>
                <c:pt idx="11">
                  <c:v>26170</c:v>
                </c:pt>
                <c:pt idx="12">
                  <c:v>26170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DF-408C-BFC6-0272610E2BD4}"/>
            </c:ext>
          </c:extLst>
        </c:ser>
        <c:ser>
          <c:idx val="4"/>
          <c:order val="7"/>
          <c:tx>
            <c:strRef>
              <c:f>'19.PZT_N_1stSway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'19.PZT_N_1stSway Freq'!$B$26:$N$26</c:f>
              <c:numCache>
                <c:formatCode>General</c:formatCode>
                <c:ptCount val="13"/>
                <c:pt idx="0">
                  <c:v>24045</c:v>
                </c:pt>
                <c:pt idx="1">
                  <c:v>24045</c:v>
                </c:pt>
                <c:pt idx="2">
                  <c:v>24045</c:v>
                </c:pt>
                <c:pt idx="3">
                  <c:v>24045</c:v>
                </c:pt>
                <c:pt idx="4">
                  <c:v>24045</c:v>
                </c:pt>
                <c:pt idx="5">
                  <c:v>24045</c:v>
                </c:pt>
                <c:pt idx="6">
                  <c:v>24045</c:v>
                </c:pt>
                <c:pt idx="7">
                  <c:v>24045</c:v>
                </c:pt>
                <c:pt idx="8">
                  <c:v>24045</c:v>
                </c:pt>
                <c:pt idx="9">
                  <c:v>24045</c:v>
                </c:pt>
                <c:pt idx="10">
                  <c:v>24045</c:v>
                </c:pt>
                <c:pt idx="11">
                  <c:v>24045</c:v>
                </c:pt>
                <c:pt idx="12">
                  <c:v>24045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DF-408C-BFC6-0272610E2BD4}"/>
            </c:ext>
          </c:extLst>
        </c:ser>
        <c:ser>
          <c:idx val="2"/>
          <c:order val="8"/>
          <c:tx>
            <c:strRef>
              <c:f>'19.PZT_N_1stSway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'19.PZT_N_1stSway Freq'!$B$24:$N$24</c:f>
              <c:numCache>
                <c:formatCode>General</c:formatCode>
                <c:ptCount val="13"/>
                <c:pt idx="0">
                  <c:v>25134</c:v>
                </c:pt>
                <c:pt idx="1">
                  <c:v>25134</c:v>
                </c:pt>
                <c:pt idx="2">
                  <c:v>25134</c:v>
                </c:pt>
                <c:pt idx="3">
                  <c:v>25134</c:v>
                </c:pt>
                <c:pt idx="4">
                  <c:v>25134</c:v>
                </c:pt>
                <c:pt idx="5">
                  <c:v>25134</c:v>
                </c:pt>
                <c:pt idx="6">
                  <c:v>25134</c:v>
                </c:pt>
                <c:pt idx="7">
                  <c:v>25134</c:v>
                </c:pt>
                <c:pt idx="8">
                  <c:v>25134</c:v>
                </c:pt>
                <c:pt idx="9">
                  <c:v>25134</c:v>
                </c:pt>
                <c:pt idx="10">
                  <c:v>25134</c:v>
                </c:pt>
                <c:pt idx="11">
                  <c:v>25134</c:v>
                </c:pt>
                <c:pt idx="12">
                  <c:v>25134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DF-408C-BFC6-0272610E2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3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5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'19.PZT_N_1stSway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'19.PZT_N_1stSway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'19.PZT_N_1stSway Freq'!$B$10:$N$10</c:f>
              <c:numCache>
                <c:formatCode>0.000</c:formatCode>
                <c:ptCount val="13"/>
                <c:pt idx="0">
                  <c:v>224.36511393361528</c:v>
                </c:pt>
                <c:pt idx="1">
                  <c:v>195.3360063984199</c:v>
                </c:pt>
                <c:pt idx="2">
                  <c:v>181.05568334374414</c:v>
                </c:pt>
                <c:pt idx="3">
                  <c:v>153.63485144949581</c:v>
                </c:pt>
                <c:pt idx="4">
                  <c:v>192.72410800478434</c:v>
                </c:pt>
                <c:pt idx="5">
                  <c:v>218.11257754717332</c:v>
                </c:pt>
                <c:pt idx="6">
                  <c:v>198.43101745157855</c:v>
                </c:pt>
                <c:pt idx="7">
                  <c:v>156.68841853883674</c:v>
                </c:pt>
                <c:pt idx="8">
                  <c:v>211.64376894810442</c:v>
                </c:pt>
                <c:pt idx="9">
                  <c:v>163.31350921220408</c:v>
                </c:pt>
                <c:pt idx="10">
                  <c:v>157.74442441602619</c:v>
                </c:pt>
                <c:pt idx="11">
                  <c:v>149.12970440881335</c:v>
                </c:pt>
                <c:pt idx="12">
                  <c:v>200.65376672172613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9-4125-800B-56AB0E0C36AF}"/>
            </c:ext>
          </c:extLst>
        </c:ser>
        <c:ser>
          <c:idx val="1"/>
          <c:order val="1"/>
          <c:tx>
            <c:strRef>
              <c:f>'19.PZT_N_1stSway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'19.PZT_N_1stSway Freq'!$B$20:$N$20</c:f>
              <c:numCache>
                <c:formatCode>0.000</c:formatCode>
                <c:ptCount val="13"/>
                <c:pt idx="0">
                  <c:v>98.644283852852325</c:v>
                </c:pt>
                <c:pt idx="1">
                  <c:v>233.0043235859614</c:v>
                </c:pt>
                <c:pt idx="2">
                  <c:v>208.55576470774943</c:v>
                </c:pt>
                <c:pt idx="3">
                  <c:v>189.94963913839123</c:v>
                </c:pt>
                <c:pt idx="4">
                  <c:v>248.17379134323878</c:v>
                </c:pt>
                <c:pt idx="5">
                  <c:v>208.01354048279219</c:v>
                </c:pt>
                <c:pt idx="6">
                  <c:v>172.16931518270562</c:v>
                </c:pt>
                <c:pt idx="7">
                  <c:v>228.83787271515087</c:v>
                </c:pt>
                <c:pt idx="8">
                  <c:v>218.57364845972452</c:v>
                </c:pt>
                <c:pt idx="9">
                  <c:v>232.13312183480321</c:v>
                </c:pt>
                <c:pt idx="10">
                  <c:v>270.9503961307534</c:v>
                </c:pt>
                <c:pt idx="11">
                  <c:v>144.56211482271834</c:v>
                </c:pt>
                <c:pt idx="12">
                  <c:v>325.88296699290788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09-4125-800B-56AB0E0C36AF}"/>
            </c:ext>
          </c:extLst>
        </c:ser>
        <c:ser>
          <c:idx val="5"/>
          <c:order val="2"/>
          <c:tx>
            <c:strRef>
              <c:f>'19.PZT_N_1stSway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909-4125-800B-56AB0E0C36AF}"/>
              </c:ext>
            </c:extLst>
          </c:dPt>
          <c:val>
            <c:numRef>
              <c:f>'19.PZT_N_1stSway Freq'!$Q$10:$AC$10</c:f>
              <c:numCache>
                <c:formatCode>0.000</c:formatCode>
                <c:ptCount val="13"/>
                <c:pt idx="3">
                  <c:v>149.07432382200668</c:v>
                </c:pt>
                <c:pt idx="7">
                  <c:v>150.78772288796381</c:v>
                </c:pt>
                <c:pt idx="8">
                  <c:v>147.77735742806155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09-4125-800B-56AB0E0C36AF}"/>
            </c:ext>
          </c:extLst>
        </c:ser>
        <c:ser>
          <c:idx val="6"/>
          <c:order val="3"/>
          <c:tx>
            <c:strRef>
              <c:f>'19.PZT_N_1stSway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'19.PZT_N_1stSway Freq'!$Q$20:$AC$20</c:f>
              <c:numCache>
                <c:formatCode>0.000</c:formatCode>
                <c:ptCount val="13"/>
                <c:pt idx="3">
                  <c:v>195.64358868387038</c:v>
                </c:pt>
                <c:pt idx="7">
                  <c:v>150.15072113459544</c:v>
                </c:pt>
                <c:pt idx="8">
                  <c:v>145.68372375945449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09-4125-800B-56AB0E0C36AF}"/>
            </c:ext>
          </c:extLst>
        </c:ser>
        <c:ser>
          <c:idx val="7"/>
          <c:order val="4"/>
          <c:tx>
            <c:strRef>
              <c:f>'19.PZT_N_1stSway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'19.PZT_N_1stSway Freq'!$AF$10:$AR$10</c:f>
              <c:numCache>
                <c:formatCode>0.000</c:formatCode>
                <c:ptCount val="13"/>
                <c:pt idx="3">
                  <c:v>122.61295544152448</c:v>
                </c:pt>
                <c:pt idx="4">
                  <c:v>187.74783736957878</c:v>
                </c:pt>
                <c:pt idx="5">
                  <c:v>249.42416639458744</c:v>
                </c:pt>
                <c:pt idx="6">
                  <c:v>157.43558373255431</c:v>
                </c:pt>
                <c:pt idx="7">
                  <c:v>189.09380935678479</c:v>
                </c:pt>
                <c:pt idx="8">
                  <c:v>187.722391319021</c:v>
                </c:pt>
                <c:pt idx="9">
                  <c:v>165.67437073101294</c:v>
                </c:pt>
                <c:pt idx="10">
                  <c:v>167.72618378557576</c:v>
                </c:pt>
                <c:pt idx="11">
                  <c:v>165.76582449777925</c:v>
                </c:pt>
                <c:pt idx="12">
                  <c:v>268.66181937168193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09-4125-800B-56AB0E0C36AF}"/>
            </c:ext>
          </c:extLst>
        </c:ser>
        <c:ser>
          <c:idx val="8"/>
          <c:order val="5"/>
          <c:tx>
            <c:strRef>
              <c:f>'19.PZT_N_1stSway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'19.PZT_N_1stSway Freq'!$AF$20:$AR$20</c:f>
              <c:numCache>
                <c:formatCode>0.000</c:formatCode>
                <c:ptCount val="13"/>
                <c:pt idx="3">
                  <c:v>181.0843456234829</c:v>
                </c:pt>
                <c:pt idx="4">
                  <c:v>202.29640905640696</c:v>
                </c:pt>
                <c:pt idx="5">
                  <c:v>181.29879387647458</c:v>
                </c:pt>
                <c:pt idx="6">
                  <c:v>179.94945322030208</c:v>
                </c:pt>
                <c:pt idx="7">
                  <c:v>150.48860721297461</c:v>
                </c:pt>
                <c:pt idx="8">
                  <c:v>193.16690444528271</c:v>
                </c:pt>
                <c:pt idx="9">
                  <c:v>141.37638067463109</c:v>
                </c:pt>
                <c:pt idx="10">
                  <c:v>177.67431332683302</c:v>
                </c:pt>
                <c:pt idx="11">
                  <c:v>186.3888951980899</c:v>
                </c:pt>
                <c:pt idx="12">
                  <c:v>203.67632915688441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09-4125-800B-56AB0E0C3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'19.PZT_N_1stSway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'19.PZT_N_1stSway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'19.PZT_N_1stSway Freq'!$B$13:$N$13</c:f>
              <c:numCache>
                <c:formatCode>0.00</c:formatCode>
                <c:ptCount val="13"/>
                <c:pt idx="0">
                  <c:v>1.1543073556724668</c:v>
                </c:pt>
                <c:pt idx="1">
                  <c:v>1.3235313760127336</c:v>
                </c:pt>
                <c:pt idx="2">
                  <c:v>1.2280357790300729</c:v>
                </c:pt>
                <c:pt idx="3">
                  <c:v>1.2349628456255863</c:v>
                </c:pt>
                <c:pt idx="4">
                  <c:v>1.1970924334118282</c:v>
                </c:pt>
                <c:pt idx="5">
                  <c:v>1.1719032459352541</c:v>
                </c:pt>
                <c:pt idx="6">
                  <c:v>1.4023345253197097</c:v>
                </c:pt>
                <c:pt idx="7">
                  <c:v>1.4338434758723464</c:v>
                </c:pt>
                <c:pt idx="8">
                  <c:v>1.0525796763673461</c:v>
                </c:pt>
                <c:pt idx="9">
                  <c:v>1.3813674121889583</c:v>
                </c:pt>
                <c:pt idx="10">
                  <c:v>1.8059592347218145</c:v>
                </c:pt>
                <c:pt idx="11">
                  <c:v>1.7939002198411045</c:v>
                </c:pt>
                <c:pt idx="12">
                  <c:v>0.95831570129001475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14-4412-B8C2-BB5B6B9465D2}"/>
            </c:ext>
          </c:extLst>
        </c:ser>
        <c:ser>
          <c:idx val="1"/>
          <c:order val="1"/>
          <c:tx>
            <c:strRef>
              <c:f>'19.PZT_N_1stSway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'19.PZT_N_1stSway Freq'!$B$23:$N$23</c:f>
              <c:numCache>
                <c:formatCode>0.00</c:formatCode>
                <c:ptCount val="13"/>
                <c:pt idx="0">
                  <c:v>2.6046449251595818</c:v>
                </c:pt>
                <c:pt idx="1">
                  <c:v>1.0184428496840359</c:v>
                </c:pt>
                <c:pt idx="2">
                  <c:v>0.98669110032717111</c:v>
                </c:pt>
                <c:pt idx="3">
                  <c:v>1.0999406699641632</c:v>
                </c:pt>
                <c:pt idx="4">
                  <c:v>0.83148183731699277</c:v>
                </c:pt>
                <c:pt idx="5">
                  <c:v>1.3736830794181005</c:v>
                </c:pt>
                <c:pt idx="6">
                  <c:v>1.5362836323081919</c:v>
                </c:pt>
                <c:pt idx="7">
                  <c:v>1.141807891275634</c:v>
                </c:pt>
                <c:pt idx="8">
                  <c:v>1.0890133888829225</c:v>
                </c:pt>
                <c:pt idx="9">
                  <c:v>1.1651099331403387</c:v>
                </c:pt>
                <c:pt idx="10">
                  <c:v>1.1827854657261236</c:v>
                </c:pt>
                <c:pt idx="11">
                  <c:v>1.1063953881623851</c:v>
                </c:pt>
                <c:pt idx="12">
                  <c:v>0.86554590216679061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14-4412-B8C2-BB5B6B9465D2}"/>
            </c:ext>
          </c:extLst>
        </c:ser>
        <c:ser>
          <c:idx val="5"/>
          <c:order val="2"/>
          <c:tx>
            <c:strRef>
              <c:f>'19.PZT_N_1stSway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E14-4412-B8C2-BB5B6B9465D2}"/>
              </c:ext>
            </c:extLst>
          </c:dPt>
          <c:val>
            <c:numRef>
              <c:f>'19.PZT_N_1stSway Freq'!$Q$13:$AC$13</c:f>
              <c:numCache>
                <c:formatCode>0.00</c:formatCode>
                <c:ptCount val="13"/>
                <c:pt idx="3">
                  <c:v>1.6102333271761529</c:v>
                </c:pt>
                <c:pt idx="7">
                  <c:v>1.4512430152700257</c:v>
                </c:pt>
                <c:pt idx="8">
                  <c:v>1.3091766562468632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14-4412-B8C2-BB5B6B9465D2}"/>
            </c:ext>
          </c:extLst>
        </c:ser>
        <c:ser>
          <c:idx val="6"/>
          <c:order val="3"/>
          <c:tx>
            <c:strRef>
              <c:f>'19.PZT_N_1stSway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'19.PZT_N_1stSway Freq'!$Q$23:$AC$23</c:f>
              <c:numCache>
                <c:formatCode>0.00</c:formatCode>
                <c:ptCount val="13"/>
                <c:pt idx="3">
                  <c:v>1.0870106610562278</c:v>
                </c:pt>
                <c:pt idx="7">
                  <c:v>1.7521787914363329</c:v>
                </c:pt>
                <c:pt idx="8">
                  <c:v>1.9649872976842306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14-4412-B8C2-BB5B6B9465D2}"/>
            </c:ext>
          </c:extLst>
        </c:ser>
        <c:ser>
          <c:idx val="7"/>
          <c:order val="4"/>
          <c:tx>
            <c:strRef>
              <c:f>'19.PZT_N_1stSway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'19.PZT_N_1stSway Freq'!$AF$13:$AR$13</c:f>
              <c:numCache>
                <c:formatCode>0.00</c:formatCode>
                <c:ptCount val="13"/>
                <c:pt idx="3">
                  <c:v>1.3386296149725458</c:v>
                </c:pt>
                <c:pt idx="4">
                  <c:v>0.95533970178249905</c:v>
                </c:pt>
                <c:pt idx="5">
                  <c:v>1.2361666033339678</c:v>
                </c:pt>
                <c:pt idx="6">
                  <c:v>2.1287760371159026</c:v>
                </c:pt>
                <c:pt idx="7">
                  <c:v>1.2632681698504269</c:v>
                </c:pt>
                <c:pt idx="8">
                  <c:v>0.95886270537701945</c:v>
                </c:pt>
                <c:pt idx="9">
                  <c:v>1.3720622843023955</c:v>
                </c:pt>
                <c:pt idx="10">
                  <c:v>0.91411614251726003</c:v>
                </c:pt>
                <c:pt idx="11">
                  <c:v>1.0461344119556868</c:v>
                </c:pt>
                <c:pt idx="12">
                  <c:v>0.74880083079490689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14-4412-B8C2-BB5B6B9465D2}"/>
            </c:ext>
          </c:extLst>
        </c:ser>
        <c:ser>
          <c:idx val="8"/>
          <c:order val="5"/>
          <c:tx>
            <c:strRef>
              <c:f>'19.PZT_N_1stSway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'19.PZT_N_1stSway Freq'!$AF$23:$AR$23</c:f>
              <c:numCache>
                <c:formatCode>0.00</c:formatCode>
                <c:ptCount val="13"/>
                <c:pt idx="3">
                  <c:v>1.5671027597704021</c:v>
                </c:pt>
                <c:pt idx="4">
                  <c:v>1.4105155081752336</c:v>
                </c:pt>
                <c:pt idx="5">
                  <c:v>1.2989931003810189</c:v>
                </c:pt>
                <c:pt idx="6">
                  <c:v>1.4402562980618898</c:v>
                </c:pt>
                <c:pt idx="7">
                  <c:v>2.035975458776754</c:v>
                </c:pt>
                <c:pt idx="8">
                  <c:v>1.5117841615015786</c:v>
                </c:pt>
                <c:pt idx="9">
                  <c:v>2.2219647428681322</c:v>
                </c:pt>
                <c:pt idx="10">
                  <c:v>1.971090331824747</c:v>
                </c:pt>
                <c:pt idx="11">
                  <c:v>1.7905215489294539</c:v>
                </c:pt>
                <c:pt idx="12">
                  <c:v>1.5426821783263398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14-4412-B8C2-BB5B6B946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'20.PZT_N_1st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'20.PZT_N_1st Sway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'20.PZT_N_1st Sway Gain'!$B$9:$N$9</c:f>
              <c:numCache>
                <c:formatCode>0.000</c:formatCode>
                <c:ptCount val="13"/>
                <c:pt idx="0">
                  <c:v>15.649120547945195</c:v>
                </c:pt>
                <c:pt idx="1">
                  <c:v>15.162657142857146</c:v>
                </c:pt>
                <c:pt idx="2">
                  <c:v>15.144378571428559</c:v>
                </c:pt>
                <c:pt idx="3">
                  <c:v>14.575054545454551</c:v>
                </c:pt>
                <c:pt idx="4">
                  <c:v>14.985725714285708</c:v>
                </c:pt>
                <c:pt idx="5">
                  <c:v>15.085256410256413</c:v>
                </c:pt>
                <c:pt idx="6">
                  <c:v>15.280150000000006</c:v>
                </c:pt>
                <c:pt idx="7">
                  <c:v>15.095416666666674</c:v>
                </c:pt>
                <c:pt idx="8">
                  <c:v>14.96475789473685</c:v>
                </c:pt>
                <c:pt idx="9">
                  <c:v>15.014103030303035</c:v>
                </c:pt>
                <c:pt idx="10">
                  <c:v>15.220970000000007</c:v>
                </c:pt>
                <c:pt idx="11">
                  <c:v>15.015057142857144</c:v>
                </c:pt>
                <c:pt idx="12">
                  <c:v>14.370882758620684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88-4EEB-A9E6-BF4B267ADE94}"/>
            </c:ext>
          </c:extLst>
        </c:ser>
        <c:ser>
          <c:idx val="1"/>
          <c:order val="1"/>
          <c:tx>
            <c:strRef>
              <c:f>'20.PZT_N_1st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'20.PZT_N_1st Sway Gain'!$B$19:$N$19</c:f>
              <c:numCache>
                <c:formatCode>0.000</c:formatCode>
                <c:ptCount val="13"/>
                <c:pt idx="0">
                  <c:v>15.826249999999998</c:v>
                </c:pt>
                <c:pt idx="1">
                  <c:v>15.024599999999994</c:v>
                </c:pt>
                <c:pt idx="2">
                  <c:v>15.383557894736843</c:v>
                </c:pt>
                <c:pt idx="3">
                  <c:v>15.070549999999997</c:v>
                </c:pt>
                <c:pt idx="4">
                  <c:v>14.982936000000008</c:v>
                </c:pt>
                <c:pt idx="5">
                  <c:v>15.569689361702128</c:v>
                </c:pt>
                <c:pt idx="6">
                  <c:v>15.145605405405419</c:v>
                </c:pt>
                <c:pt idx="7">
                  <c:v>15.11768333333335</c:v>
                </c:pt>
                <c:pt idx="8">
                  <c:v>14.726659259259266</c:v>
                </c:pt>
                <c:pt idx="9">
                  <c:v>15.205157575757585</c:v>
                </c:pt>
                <c:pt idx="10">
                  <c:v>15.810978571428571</c:v>
                </c:pt>
                <c:pt idx="11">
                  <c:v>13.805257142857139</c:v>
                </c:pt>
                <c:pt idx="12">
                  <c:v>14.751206250000001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88-4EEB-A9E6-BF4B267ADE94}"/>
            </c:ext>
          </c:extLst>
        </c:ser>
        <c:ser>
          <c:idx val="5"/>
          <c:order val="2"/>
          <c:tx>
            <c:strRef>
              <c:f>'20.PZT_N_1st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A88-4EEB-A9E6-BF4B267ADE94}"/>
              </c:ext>
            </c:extLst>
          </c:dPt>
          <c:val>
            <c:numRef>
              <c:f>'20.PZT_N_1st Sway Gain'!$Q$9:$AC$9</c:f>
              <c:numCache>
                <c:formatCode>0.000</c:formatCode>
                <c:ptCount val="13"/>
                <c:pt idx="3">
                  <c:v>14.452833333333333</c:v>
                </c:pt>
                <c:pt idx="7">
                  <c:v>14.301866666666664</c:v>
                </c:pt>
                <c:pt idx="8">
                  <c:v>14.099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88-4EEB-A9E6-BF4B267ADE94}"/>
            </c:ext>
          </c:extLst>
        </c:ser>
        <c:ser>
          <c:idx val="6"/>
          <c:order val="3"/>
          <c:tx>
            <c:strRef>
              <c:f>'20.PZT_N_1st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'20.PZT_N_1st Sway Gain'!$Q$19:$AC$19</c:f>
              <c:numCache>
                <c:formatCode>0.000</c:formatCode>
                <c:ptCount val="13"/>
                <c:pt idx="3">
                  <c:v>14.514900000000003</c:v>
                </c:pt>
                <c:pt idx="7">
                  <c:v>14.470145454545454</c:v>
                </c:pt>
                <c:pt idx="8">
                  <c:v>14.302799999999996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88-4EEB-A9E6-BF4B267ADE94}"/>
            </c:ext>
          </c:extLst>
        </c:ser>
        <c:ser>
          <c:idx val="7"/>
          <c:order val="4"/>
          <c:tx>
            <c:strRef>
              <c:f>'20.PZT_N_1st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'20.PZT_N_1st Sway Gain'!$AF$9:$AR$9</c:f>
              <c:numCache>
                <c:formatCode>0.000</c:formatCode>
                <c:ptCount val="13"/>
                <c:pt idx="3">
                  <c:v>14.4255</c:v>
                </c:pt>
                <c:pt idx="4">
                  <c:v>14.584311111111111</c:v>
                </c:pt>
                <c:pt idx="5">
                  <c:v>15.646442105263155</c:v>
                </c:pt>
                <c:pt idx="6">
                  <c:v>15.858776470588234</c:v>
                </c:pt>
                <c:pt idx="7">
                  <c:v>15.556614285714282</c:v>
                </c:pt>
                <c:pt idx="8">
                  <c:v>14.430737499999996</c:v>
                </c:pt>
                <c:pt idx="9">
                  <c:v>14.774506666666666</c:v>
                </c:pt>
                <c:pt idx="10">
                  <c:v>13.929127272727269</c:v>
                </c:pt>
                <c:pt idx="11">
                  <c:v>14.20806</c:v>
                </c:pt>
                <c:pt idx="12">
                  <c:v>14.484064516129033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88-4EEB-A9E6-BF4B267ADE94}"/>
            </c:ext>
          </c:extLst>
        </c:ser>
        <c:ser>
          <c:idx val="8"/>
          <c:order val="5"/>
          <c:tx>
            <c:strRef>
              <c:f>'20.PZT_N_1st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'20.PZT_N_1st Sway Gain'!$AF$19:$AR$19</c:f>
              <c:numCache>
                <c:formatCode>0.000</c:formatCode>
                <c:ptCount val="13"/>
                <c:pt idx="3">
                  <c:v>15.436933333333332</c:v>
                </c:pt>
                <c:pt idx="4">
                  <c:v>15.994786666666663</c:v>
                </c:pt>
                <c:pt idx="5">
                  <c:v>15.162035294117645</c:v>
                </c:pt>
                <c:pt idx="6">
                  <c:v>15.61778</c:v>
                </c:pt>
                <c:pt idx="7">
                  <c:v>15.95633333333334</c:v>
                </c:pt>
                <c:pt idx="8">
                  <c:v>15.566306666666662</c:v>
                </c:pt>
                <c:pt idx="9">
                  <c:v>16.389487500000001</c:v>
                </c:pt>
                <c:pt idx="10">
                  <c:v>16.462327272727276</c:v>
                </c:pt>
                <c:pt idx="11">
                  <c:v>16.133399999999998</c:v>
                </c:pt>
                <c:pt idx="12">
                  <c:v>16.406623529411757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88-4EEB-A9E6-BF4B267ADE94}"/>
            </c:ext>
          </c:extLst>
        </c:ser>
        <c:ser>
          <c:idx val="3"/>
          <c:order val="6"/>
          <c:tx>
            <c:strRef>
              <c:f>'20.PZT_N_1st Sway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'20.PZT_N_1st Sway Gain'!$B$25:$N$25</c:f>
              <c:numCache>
                <c:formatCode>General</c:formatCode>
                <c:ptCount val="13"/>
                <c:pt idx="0">
                  <c:v>21.8</c:v>
                </c:pt>
                <c:pt idx="1">
                  <c:v>21.8</c:v>
                </c:pt>
                <c:pt idx="2">
                  <c:v>21.8</c:v>
                </c:pt>
                <c:pt idx="3">
                  <c:v>21.8</c:v>
                </c:pt>
                <c:pt idx="4">
                  <c:v>21.8</c:v>
                </c:pt>
                <c:pt idx="5">
                  <c:v>21.8</c:v>
                </c:pt>
                <c:pt idx="6">
                  <c:v>21.8</c:v>
                </c:pt>
                <c:pt idx="7">
                  <c:v>21.8</c:v>
                </c:pt>
                <c:pt idx="8">
                  <c:v>21.8</c:v>
                </c:pt>
                <c:pt idx="9">
                  <c:v>21.8</c:v>
                </c:pt>
                <c:pt idx="10">
                  <c:v>21.8</c:v>
                </c:pt>
                <c:pt idx="11">
                  <c:v>21.8</c:v>
                </c:pt>
                <c:pt idx="12">
                  <c:v>21.8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88-4EEB-A9E6-BF4B267ADE94}"/>
            </c:ext>
          </c:extLst>
        </c:ser>
        <c:ser>
          <c:idx val="4"/>
          <c:order val="7"/>
          <c:tx>
            <c:strRef>
              <c:f>'20.PZT_N_1st Sway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'20.PZT_N_1st Sway Gain'!$B$26:$N$26</c:f>
              <c:numCache>
                <c:formatCode>General</c:formatCode>
                <c:ptCount val="13"/>
                <c:pt idx="0">
                  <c:v>11.2</c:v>
                </c:pt>
                <c:pt idx="1">
                  <c:v>11.2</c:v>
                </c:pt>
                <c:pt idx="2">
                  <c:v>11.2</c:v>
                </c:pt>
                <c:pt idx="3">
                  <c:v>11.2</c:v>
                </c:pt>
                <c:pt idx="4">
                  <c:v>11.2</c:v>
                </c:pt>
                <c:pt idx="5">
                  <c:v>11.2</c:v>
                </c:pt>
                <c:pt idx="6">
                  <c:v>11.2</c:v>
                </c:pt>
                <c:pt idx="7">
                  <c:v>11.2</c:v>
                </c:pt>
                <c:pt idx="8">
                  <c:v>11.2</c:v>
                </c:pt>
                <c:pt idx="9">
                  <c:v>11.2</c:v>
                </c:pt>
                <c:pt idx="10">
                  <c:v>11.2</c:v>
                </c:pt>
                <c:pt idx="11">
                  <c:v>11.2</c:v>
                </c:pt>
                <c:pt idx="12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88-4EEB-A9E6-BF4B267ADE94}"/>
            </c:ext>
          </c:extLst>
        </c:ser>
        <c:ser>
          <c:idx val="2"/>
          <c:order val="8"/>
          <c:tx>
            <c:strRef>
              <c:f>'20.PZT_N_1st Sway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'20.PZT_N_1st Sway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A88-4EEB-A9E6-BF4B267AD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'20.PZT_N_1st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'20.PZT_N_1st Sway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'20.PZT_N_1st Sway Gain'!$B$10:$N$10</c:f>
              <c:numCache>
                <c:formatCode>0.000</c:formatCode>
                <c:ptCount val="13"/>
                <c:pt idx="0">
                  <c:v>1.0740390960918345</c:v>
                </c:pt>
                <c:pt idx="1">
                  <c:v>1.0589485879017528</c:v>
                </c:pt>
                <c:pt idx="2">
                  <c:v>0.98135557600915468</c:v>
                </c:pt>
                <c:pt idx="3">
                  <c:v>0.9313965684859824</c:v>
                </c:pt>
                <c:pt idx="4">
                  <c:v>0.9985026745090082</c:v>
                </c:pt>
                <c:pt idx="5">
                  <c:v>0.92444108268627978</c:v>
                </c:pt>
                <c:pt idx="6">
                  <c:v>1.0040222780638308</c:v>
                </c:pt>
                <c:pt idx="7">
                  <c:v>0.80466174931602452</c:v>
                </c:pt>
                <c:pt idx="8">
                  <c:v>1.0637268089804324</c:v>
                </c:pt>
                <c:pt idx="9">
                  <c:v>0.86900389165427416</c:v>
                </c:pt>
                <c:pt idx="10">
                  <c:v>0.86792653712073109</c:v>
                </c:pt>
                <c:pt idx="11">
                  <c:v>0.95217167319664309</c:v>
                </c:pt>
                <c:pt idx="12">
                  <c:v>0.92113235343673228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9-4F5D-93BF-6BA34D8883F8}"/>
            </c:ext>
          </c:extLst>
        </c:ser>
        <c:ser>
          <c:idx val="1"/>
          <c:order val="1"/>
          <c:tx>
            <c:strRef>
              <c:f>'20.PZT_N_1st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'20.PZT_N_1st Sway Gain'!$B$20:$N$20</c:f>
              <c:numCache>
                <c:formatCode>0.000</c:formatCode>
                <c:ptCount val="13"/>
                <c:pt idx="0">
                  <c:v>1.0869357640924127</c:v>
                </c:pt>
                <c:pt idx="1">
                  <c:v>1.1190131939479828</c:v>
                </c:pt>
                <c:pt idx="2">
                  <c:v>1.3251555798837209</c:v>
                </c:pt>
                <c:pt idx="3">
                  <c:v>1.0045185260523519</c:v>
                </c:pt>
                <c:pt idx="4">
                  <c:v>1.1938031308493902</c:v>
                </c:pt>
                <c:pt idx="5">
                  <c:v>1.1094173844888142</c:v>
                </c:pt>
                <c:pt idx="6">
                  <c:v>1.0370436927260089</c:v>
                </c:pt>
                <c:pt idx="7">
                  <c:v>1.1025742070594744</c:v>
                </c:pt>
                <c:pt idx="8">
                  <c:v>1.1127408621565402</c:v>
                </c:pt>
                <c:pt idx="9">
                  <c:v>1.133917862510736</c:v>
                </c:pt>
                <c:pt idx="10">
                  <c:v>1.3120207461722673</c:v>
                </c:pt>
                <c:pt idx="11">
                  <c:v>0.86047030036784311</c:v>
                </c:pt>
                <c:pt idx="12">
                  <c:v>1.2586237672084837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29-4F5D-93BF-6BA34D8883F8}"/>
            </c:ext>
          </c:extLst>
        </c:ser>
        <c:ser>
          <c:idx val="5"/>
          <c:order val="2"/>
          <c:tx>
            <c:strRef>
              <c:f>'20.PZT_N_1st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B29-4F5D-93BF-6BA34D8883F8}"/>
              </c:ext>
            </c:extLst>
          </c:dPt>
          <c:val>
            <c:numRef>
              <c:f>'20.PZT_N_1st Sway Gain'!$Q$10:$AC$10</c:f>
              <c:numCache>
                <c:formatCode>0.000</c:formatCode>
                <c:ptCount val="13"/>
                <c:pt idx="3">
                  <c:v>1.1599288944715038</c:v>
                </c:pt>
                <c:pt idx="7">
                  <c:v>0.89245347726977298</c:v>
                </c:pt>
                <c:pt idx="8">
                  <c:v>0.95294225815020961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29-4F5D-93BF-6BA34D8883F8}"/>
            </c:ext>
          </c:extLst>
        </c:ser>
        <c:ser>
          <c:idx val="6"/>
          <c:order val="3"/>
          <c:tx>
            <c:strRef>
              <c:f>'20.PZT_N_1st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'20.PZT_N_1st Sway Gain'!$Q$20:$AC$20</c:f>
              <c:numCache>
                <c:formatCode>0.000</c:formatCode>
                <c:ptCount val="13"/>
                <c:pt idx="3">
                  <c:v>0.85064074632617093</c:v>
                </c:pt>
                <c:pt idx="7">
                  <c:v>0.97679186566102683</c:v>
                </c:pt>
                <c:pt idx="8">
                  <c:v>0.85030895932936601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29-4F5D-93BF-6BA34D8883F8}"/>
            </c:ext>
          </c:extLst>
        </c:ser>
        <c:ser>
          <c:idx val="7"/>
          <c:order val="4"/>
          <c:tx>
            <c:strRef>
              <c:f>'20.PZT_N_1st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'20.PZT_N_1st Sway Gain'!$AF$10:$AR$10</c:f>
              <c:numCache>
                <c:formatCode>0.000</c:formatCode>
                <c:ptCount val="13"/>
                <c:pt idx="3">
                  <c:v>0.67444881979755555</c:v>
                </c:pt>
                <c:pt idx="4">
                  <c:v>1.0786360055456268</c:v>
                </c:pt>
                <c:pt idx="5">
                  <c:v>1.0040901641699091</c:v>
                </c:pt>
                <c:pt idx="6">
                  <c:v>0.84553950622228957</c:v>
                </c:pt>
                <c:pt idx="7">
                  <c:v>0.94584530543950263</c:v>
                </c:pt>
                <c:pt idx="8">
                  <c:v>1.1005564500932119</c:v>
                </c:pt>
                <c:pt idx="9">
                  <c:v>0.94377391322248327</c:v>
                </c:pt>
                <c:pt idx="10">
                  <c:v>0.73578423907056245</c:v>
                </c:pt>
                <c:pt idx="11">
                  <c:v>0.89253928993721754</c:v>
                </c:pt>
                <c:pt idx="12">
                  <c:v>1.323935194187406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29-4F5D-93BF-6BA34D8883F8}"/>
            </c:ext>
          </c:extLst>
        </c:ser>
        <c:ser>
          <c:idx val="8"/>
          <c:order val="5"/>
          <c:tx>
            <c:strRef>
              <c:f>'20.PZT_N_1st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'20.PZT_N_1st Sway Gain'!$AF$20:$AR$20</c:f>
              <c:numCache>
                <c:formatCode>0.000</c:formatCode>
                <c:ptCount val="13"/>
                <c:pt idx="3">
                  <c:v>0.96275552571712131</c:v>
                </c:pt>
                <c:pt idx="4">
                  <c:v>0.9655641299307931</c:v>
                </c:pt>
                <c:pt idx="5">
                  <c:v>1.0166159368341663</c:v>
                </c:pt>
                <c:pt idx="6">
                  <c:v>0.88075066058587137</c:v>
                </c:pt>
                <c:pt idx="7">
                  <c:v>1.0336350358745527</c:v>
                </c:pt>
                <c:pt idx="8">
                  <c:v>0.93183047079729409</c:v>
                </c:pt>
                <c:pt idx="9">
                  <c:v>0.89361225405724243</c:v>
                </c:pt>
                <c:pt idx="10">
                  <c:v>0.90447541691191369</c:v>
                </c:pt>
                <c:pt idx="11">
                  <c:v>1.1509836805582394</c:v>
                </c:pt>
                <c:pt idx="12">
                  <c:v>1.1586952121579994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29-4F5D-93BF-6BA34D888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'20.PZT_N_1st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'20.PZT_N_1st Sway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'20.PZT_N_1st Sway Gain'!$B$13:$N$13</c:f>
              <c:numCache>
                <c:formatCode>0.00</c:formatCode>
                <c:ptCount val="13"/>
                <c:pt idx="0">
                  <c:v>1.3808065163035674</c:v>
                </c:pt>
                <c:pt idx="1">
                  <c:v>1.2473558484109002</c:v>
                </c:pt>
                <c:pt idx="2">
                  <c:v>1.3397721369146103</c:v>
                </c:pt>
                <c:pt idx="3">
                  <c:v>1.2078831078870518</c:v>
                </c:pt>
                <c:pt idx="4">
                  <c:v>1.2638008927207787</c:v>
                </c:pt>
                <c:pt idx="5">
                  <c:v>1.4009388963136056</c:v>
                </c:pt>
                <c:pt idx="6">
                  <c:v>1.3546014164374318</c:v>
                </c:pt>
                <c:pt idx="7">
                  <c:v>1.6136870223121049</c:v>
                </c:pt>
                <c:pt idx="8">
                  <c:v>1.1797383385010669</c:v>
                </c:pt>
                <c:pt idx="9">
                  <c:v>1.4630172418991669</c:v>
                </c:pt>
                <c:pt idx="10">
                  <c:v>1.5442820054560598</c:v>
                </c:pt>
                <c:pt idx="11">
                  <c:v>1.3355634809176742</c:v>
                </c:pt>
                <c:pt idx="12">
                  <c:v>1.1474582513541312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84-4985-8E27-A47E73824181}"/>
            </c:ext>
          </c:extLst>
        </c:ser>
        <c:ser>
          <c:idx val="1"/>
          <c:order val="1"/>
          <c:tx>
            <c:strRef>
              <c:f>'20.PZT_N_1st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'20.PZT_N_1st Sway Gain'!$B$23:$N$23</c:f>
              <c:numCache>
                <c:formatCode>0.00</c:formatCode>
                <c:ptCount val="13"/>
                <c:pt idx="0">
                  <c:v>1.4187437604658881</c:v>
                </c:pt>
                <c:pt idx="1">
                  <c:v>1.1392776006231138</c:v>
                </c:pt>
                <c:pt idx="2">
                  <c:v>1.0523438299735191</c:v>
                </c:pt>
                <c:pt idx="3">
                  <c:v>1.2843798296121149</c:v>
                </c:pt>
                <c:pt idx="4">
                  <c:v>1.0562701957143334</c:v>
                </c:pt>
                <c:pt idx="5">
                  <c:v>1.3129081452410414</c:v>
                </c:pt>
                <c:pt idx="6">
                  <c:v>1.2682221694484459</c:v>
                </c:pt>
                <c:pt idx="7">
                  <c:v>1.1844050369427954</c:v>
                </c:pt>
                <c:pt idx="8">
                  <c:v>1.0564482049679407</c:v>
                </c:pt>
                <c:pt idx="9">
                  <c:v>1.1773802754076363</c:v>
                </c:pt>
                <c:pt idx="10">
                  <c:v>1.1714699341660038</c:v>
                </c:pt>
                <c:pt idx="11">
                  <c:v>1.0092376776372238</c:v>
                </c:pt>
                <c:pt idx="12">
                  <c:v>0.94049981218143353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4-4985-8E27-A47E73824181}"/>
            </c:ext>
          </c:extLst>
        </c:ser>
        <c:ser>
          <c:idx val="5"/>
          <c:order val="2"/>
          <c:tx>
            <c:strRef>
              <c:f>'20.PZT_N_1st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884-4985-8E27-A47E73824181}"/>
              </c:ext>
            </c:extLst>
          </c:dPt>
          <c:val>
            <c:numRef>
              <c:f>'20.PZT_N_1st Sway Gain'!$Q$13:$AC$13</c:f>
              <c:numCache>
                <c:formatCode>0.00</c:formatCode>
                <c:ptCount val="13"/>
                <c:pt idx="3">
                  <c:v>0.93477952221528648</c:v>
                </c:pt>
                <c:pt idx="7">
                  <c:v>1.1585540108137291</c:v>
                </c:pt>
                <c:pt idx="8">
                  <c:v>1.014052346895727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84-4985-8E27-A47E73824181}"/>
            </c:ext>
          </c:extLst>
        </c:ser>
        <c:ser>
          <c:idx val="6"/>
          <c:order val="3"/>
          <c:tx>
            <c:strRef>
              <c:f>'20.PZT_N_1st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'20.PZT_N_1st Sway Gain'!$Q$23:$AC$23</c:f>
              <c:numCache>
                <c:formatCode>0.00</c:formatCode>
                <c:ptCount val="13"/>
                <c:pt idx="3">
                  <c:v>1.2989815870435364</c:v>
                </c:pt>
                <c:pt idx="7">
                  <c:v>1.1159475453973131</c:v>
                </c:pt>
                <c:pt idx="8">
                  <c:v>1.216342195761863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84-4985-8E27-A47E73824181}"/>
            </c:ext>
          </c:extLst>
        </c:ser>
        <c:ser>
          <c:idx val="7"/>
          <c:order val="4"/>
          <c:tx>
            <c:strRef>
              <c:f>'20.PZT_N_1st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'20.PZT_N_1st Sway Gain'!$AF$13:$AR$13</c:f>
              <c:numCache>
                <c:formatCode>0.00</c:formatCode>
                <c:ptCount val="13"/>
                <c:pt idx="3">
                  <c:v>1.5941412233316559</c:v>
                </c:pt>
                <c:pt idx="4">
                  <c:v>1.0458613451653265</c:v>
                </c:pt>
                <c:pt idx="5">
                  <c:v>1.4761098368554952</c:v>
                </c:pt>
                <c:pt idx="6">
                  <c:v>1.8366090274530817</c:v>
                </c:pt>
                <c:pt idx="7">
                  <c:v>1.5353512393128281</c:v>
                </c:pt>
                <c:pt idx="8">
                  <c:v>0.97851636770543604</c:v>
                </c:pt>
                <c:pt idx="9">
                  <c:v>1.2624869214215502</c:v>
                </c:pt>
                <c:pt idx="10">
                  <c:v>1.2363802356764644</c:v>
                </c:pt>
                <c:pt idx="11">
                  <c:v>1.1234089949555017</c:v>
                </c:pt>
                <c:pt idx="12">
                  <c:v>0.82684422685424563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84-4985-8E27-A47E73824181}"/>
            </c:ext>
          </c:extLst>
        </c:ser>
        <c:ser>
          <c:idx val="8"/>
          <c:order val="5"/>
          <c:tx>
            <c:strRef>
              <c:f>'20.PZT_N_1st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'20.PZT_N_1st Sway Gain'!$AF$23:$AR$23</c:f>
              <c:numCache>
                <c:formatCode>0.00</c:formatCode>
                <c:ptCount val="13"/>
                <c:pt idx="3">
                  <c:v>1.4669467724520535</c:v>
                </c:pt>
                <c:pt idx="4">
                  <c:v>1.6552626311178074</c:v>
                </c:pt>
                <c:pt idx="5">
                  <c:v>1.2990927876708882</c:v>
                </c:pt>
                <c:pt idx="6">
                  <c:v>1.6719752811241391</c:v>
                </c:pt>
                <c:pt idx="7">
                  <c:v>1.5338532358309733</c:v>
                </c:pt>
                <c:pt idx="8">
                  <c:v>1.5619102413663857</c:v>
                </c:pt>
                <c:pt idx="9">
                  <c:v>1.9357715371658937</c:v>
                </c:pt>
                <c:pt idx="10">
                  <c:v>1.9393662426979192</c:v>
                </c:pt>
                <c:pt idx="11">
                  <c:v>1.4287488992624833</c:v>
                </c:pt>
                <c:pt idx="12">
                  <c:v>1.4978409837719497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84-4985-8E27-A47E73824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'21.PZT_N_G4T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'21.PZT_N_G4T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'21.PZT_N_G4T Freq'!$B$9:$N$9</c:f>
              <c:numCache>
                <c:formatCode>0.000</c:formatCode>
                <c:ptCount val="13"/>
                <c:pt idx="0">
                  <c:v>35766.334246575345</c:v>
                </c:pt>
                <c:pt idx="1">
                  <c:v>35791.514285714286</c:v>
                </c:pt>
                <c:pt idx="2">
                  <c:v>35864.842857142859</c:v>
                </c:pt>
                <c:pt idx="3">
                  <c:v>35856.490909090906</c:v>
                </c:pt>
                <c:pt idx="4">
                  <c:v>35693.760000000002</c:v>
                </c:pt>
                <c:pt idx="5">
                  <c:v>35820.061538461538</c:v>
                </c:pt>
                <c:pt idx="6">
                  <c:v>35757.440000000002</c:v>
                </c:pt>
                <c:pt idx="7">
                  <c:v>35822.133333333331</c:v>
                </c:pt>
                <c:pt idx="8">
                  <c:v>35746.14736842105</c:v>
                </c:pt>
                <c:pt idx="9">
                  <c:v>35546.957575757573</c:v>
                </c:pt>
                <c:pt idx="10">
                  <c:v>35745</c:v>
                </c:pt>
                <c:pt idx="11">
                  <c:v>35852.171428571426</c:v>
                </c:pt>
                <c:pt idx="12">
                  <c:v>36038.096551724135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5-479C-A26E-EE7C7A5F8014}"/>
            </c:ext>
          </c:extLst>
        </c:ser>
        <c:ser>
          <c:idx val="1"/>
          <c:order val="1"/>
          <c:tx>
            <c:strRef>
              <c:f>'21.PZT_N_G4T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'21.PZT_N_G4T Freq'!$B$19:$N$19</c:f>
              <c:numCache>
                <c:formatCode>0.000</c:formatCode>
                <c:ptCount val="13"/>
                <c:pt idx="0">
                  <c:v>36193</c:v>
                </c:pt>
                <c:pt idx="1">
                  <c:v>36055.257142857146</c:v>
                </c:pt>
                <c:pt idx="2">
                  <c:v>35938.00701754386</c:v>
                </c:pt>
                <c:pt idx="3">
                  <c:v>36016.625</c:v>
                </c:pt>
                <c:pt idx="4">
                  <c:v>35982.527999999998</c:v>
                </c:pt>
                <c:pt idx="5">
                  <c:v>35943.880851063826</c:v>
                </c:pt>
                <c:pt idx="6">
                  <c:v>35796.562162162161</c:v>
                </c:pt>
                <c:pt idx="7">
                  <c:v>35709.633333333331</c:v>
                </c:pt>
                <c:pt idx="8">
                  <c:v>35945.066666666666</c:v>
                </c:pt>
                <c:pt idx="9">
                  <c:v>35849.284848484851</c:v>
                </c:pt>
                <c:pt idx="10">
                  <c:v>35815.114285714284</c:v>
                </c:pt>
                <c:pt idx="11">
                  <c:v>36134.285714285717</c:v>
                </c:pt>
                <c:pt idx="12">
                  <c:v>35990.775000000001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85-479C-A26E-EE7C7A5F8014}"/>
            </c:ext>
          </c:extLst>
        </c:ser>
        <c:ser>
          <c:idx val="5"/>
          <c:order val="2"/>
          <c:tx>
            <c:strRef>
              <c:f>'21.PZT_N_G4T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785-479C-A26E-EE7C7A5F8014}"/>
              </c:ext>
            </c:extLst>
          </c:dPt>
          <c:val>
            <c:numRef>
              <c:f>'21.PZT_N_G4T Freq'!$Q$9:$AC$9</c:f>
              <c:numCache>
                <c:formatCode>0.000</c:formatCode>
                <c:ptCount val="13"/>
                <c:pt idx="3">
                  <c:v>35767.599999999999</c:v>
                </c:pt>
                <c:pt idx="7">
                  <c:v>36032.533333333333</c:v>
                </c:pt>
                <c:pt idx="8">
                  <c:v>35634.199999999997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85-479C-A26E-EE7C7A5F8014}"/>
            </c:ext>
          </c:extLst>
        </c:ser>
        <c:ser>
          <c:idx val="6"/>
          <c:order val="3"/>
          <c:tx>
            <c:strRef>
              <c:f>'21.PZT_N_G4T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'21.PZT_N_G4T Freq'!$Q$19:$AC$19</c:f>
              <c:numCache>
                <c:formatCode>0.000</c:formatCode>
                <c:ptCount val="13"/>
                <c:pt idx="3">
                  <c:v>35843.333333333336</c:v>
                </c:pt>
                <c:pt idx="7">
                  <c:v>35752.072727272731</c:v>
                </c:pt>
                <c:pt idx="8">
                  <c:v>35880.199999999997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85-479C-A26E-EE7C7A5F8014}"/>
            </c:ext>
          </c:extLst>
        </c:ser>
        <c:ser>
          <c:idx val="7"/>
          <c:order val="4"/>
          <c:tx>
            <c:strRef>
              <c:f>'21.PZT_N_G4T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'21.PZT_N_G4T Freq'!$AF$9:$AR$9</c:f>
              <c:numCache>
                <c:formatCode>0.000</c:formatCode>
                <c:ptCount val="13"/>
                <c:pt idx="3">
                  <c:v>35624.400000000001</c:v>
                </c:pt>
                <c:pt idx="4">
                  <c:v>35616.311111111114</c:v>
                </c:pt>
                <c:pt idx="5">
                  <c:v>35669.221052631576</c:v>
                </c:pt>
                <c:pt idx="6">
                  <c:v>35695.01176470588</c:v>
                </c:pt>
                <c:pt idx="7">
                  <c:v>35894.285714285717</c:v>
                </c:pt>
                <c:pt idx="8">
                  <c:v>36050.35</c:v>
                </c:pt>
                <c:pt idx="9">
                  <c:v>35946.613333333335</c:v>
                </c:pt>
                <c:pt idx="10">
                  <c:v>36070.836363636365</c:v>
                </c:pt>
                <c:pt idx="11">
                  <c:v>36023.919999999998</c:v>
                </c:pt>
                <c:pt idx="12">
                  <c:v>35993.651612903224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85-479C-A26E-EE7C7A5F8014}"/>
            </c:ext>
          </c:extLst>
        </c:ser>
        <c:ser>
          <c:idx val="8"/>
          <c:order val="5"/>
          <c:tx>
            <c:strRef>
              <c:f>'21.PZT_N_G4T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'21.PZT_N_G4T Freq'!$AF$19:$AR$19</c:f>
              <c:numCache>
                <c:formatCode>0.000</c:formatCode>
                <c:ptCount val="13"/>
                <c:pt idx="3">
                  <c:v>35907.866666666669</c:v>
                </c:pt>
                <c:pt idx="4">
                  <c:v>35618.080000000002</c:v>
                </c:pt>
                <c:pt idx="5">
                  <c:v>35751.105882352938</c:v>
                </c:pt>
                <c:pt idx="6">
                  <c:v>35383.919999999998</c:v>
                </c:pt>
                <c:pt idx="7">
                  <c:v>35343.626666666663</c:v>
                </c:pt>
                <c:pt idx="8">
                  <c:v>35552.746666666666</c:v>
                </c:pt>
                <c:pt idx="9">
                  <c:v>35322.050000000003</c:v>
                </c:pt>
                <c:pt idx="10">
                  <c:v>35427.127272727274</c:v>
                </c:pt>
                <c:pt idx="11">
                  <c:v>35538.949999999997</c:v>
                </c:pt>
                <c:pt idx="12">
                  <c:v>35536.75294117647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85-479C-A26E-EE7C7A5F8014}"/>
            </c:ext>
          </c:extLst>
        </c:ser>
        <c:ser>
          <c:idx val="3"/>
          <c:order val="6"/>
          <c:tx>
            <c:strRef>
              <c:f>'21.PZT_N_G4T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'21.PZT_N_G4T Freq'!$B$25:$N$25</c:f>
              <c:numCache>
                <c:formatCode>General</c:formatCode>
                <c:ptCount val="13"/>
                <c:pt idx="0">
                  <c:v>38258</c:v>
                </c:pt>
                <c:pt idx="1">
                  <c:v>38258</c:v>
                </c:pt>
                <c:pt idx="2">
                  <c:v>38258</c:v>
                </c:pt>
                <c:pt idx="3">
                  <c:v>38258</c:v>
                </c:pt>
                <c:pt idx="4">
                  <c:v>38258</c:v>
                </c:pt>
                <c:pt idx="5">
                  <c:v>38258</c:v>
                </c:pt>
                <c:pt idx="6">
                  <c:v>38258</c:v>
                </c:pt>
                <c:pt idx="7">
                  <c:v>38258</c:v>
                </c:pt>
                <c:pt idx="8">
                  <c:v>38258</c:v>
                </c:pt>
                <c:pt idx="9">
                  <c:v>38258</c:v>
                </c:pt>
                <c:pt idx="10">
                  <c:v>38258</c:v>
                </c:pt>
                <c:pt idx="11">
                  <c:v>38258</c:v>
                </c:pt>
                <c:pt idx="12">
                  <c:v>38258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85-479C-A26E-EE7C7A5F8014}"/>
            </c:ext>
          </c:extLst>
        </c:ser>
        <c:ser>
          <c:idx val="4"/>
          <c:order val="7"/>
          <c:tx>
            <c:strRef>
              <c:f>'21.PZT_N_G4T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'21.PZT_N_G4T Freq'!$B$26:$N$26</c:f>
              <c:numCache>
                <c:formatCode>General</c:formatCode>
                <c:ptCount val="13"/>
                <c:pt idx="0">
                  <c:v>33052</c:v>
                </c:pt>
                <c:pt idx="1">
                  <c:v>33052</c:v>
                </c:pt>
                <c:pt idx="2">
                  <c:v>33052</c:v>
                </c:pt>
                <c:pt idx="3">
                  <c:v>33052</c:v>
                </c:pt>
                <c:pt idx="4">
                  <c:v>33052</c:v>
                </c:pt>
                <c:pt idx="5">
                  <c:v>33052</c:v>
                </c:pt>
                <c:pt idx="6">
                  <c:v>33052</c:v>
                </c:pt>
                <c:pt idx="7">
                  <c:v>33052</c:v>
                </c:pt>
                <c:pt idx="8">
                  <c:v>33052</c:v>
                </c:pt>
                <c:pt idx="9">
                  <c:v>33052</c:v>
                </c:pt>
                <c:pt idx="10">
                  <c:v>33052</c:v>
                </c:pt>
                <c:pt idx="11">
                  <c:v>33052</c:v>
                </c:pt>
                <c:pt idx="12">
                  <c:v>33052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85-479C-A26E-EE7C7A5F8014}"/>
            </c:ext>
          </c:extLst>
        </c:ser>
        <c:ser>
          <c:idx val="2"/>
          <c:order val="8"/>
          <c:tx>
            <c:strRef>
              <c:f>'21.PZT_N_G4T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'21.PZT_N_G4T Freq'!$B$24:$N$24</c:f>
              <c:numCache>
                <c:formatCode>General</c:formatCode>
                <c:ptCount val="13"/>
                <c:pt idx="0">
                  <c:v>35534</c:v>
                </c:pt>
                <c:pt idx="1">
                  <c:v>35534</c:v>
                </c:pt>
                <c:pt idx="2">
                  <c:v>35534</c:v>
                </c:pt>
                <c:pt idx="3">
                  <c:v>35534</c:v>
                </c:pt>
                <c:pt idx="4">
                  <c:v>35534</c:v>
                </c:pt>
                <c:pt idx="5">
                  <c:v>35534</c:v>
                </c:pt>
                <c:pt idx="6">
                  <c:v>35534</c:v>
                </c:pt>
                <c:pt idx="7">
                  <c:v>35534</c:v>
                </c:pt>
                <c:pt idx="8">
                  <c:v>35534</c:v>
                </c:pt>
                <c:pt idx="9">
                  <c:v>35534</c:v>
                </c:pt>
                <c:pt idx="10">
                  <c:v>35534</c:v>
                </c:pt>
                <c:pt idx="11">
                  <c:v>35534</c:v>
                </c:pt>
                <c:pt idx="12">
                  <c:v>35534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85-479C-A26E-EE7C7A5F8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3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'21.PZT_N_G4T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'21.PZT_N_G4T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'21.PZT_N_G4T Freq'!$B$10:$N$10</c:f>
              <c:numCache>
                <c:formatCode>0.000</c:formatCode>
                <c:ptCount val="13"/>
                <c:pt idx="0">
                  <c:v>674.7592717299176</c:v>
                </c:pt>
                <c:pt idx="1">
                  <c:v>622.08125363603847</c:v>
                </c:pt>
                <c:pt idx="2">
                  <c:v>616.46784672194065</c:v>
                </c:pt>
                <c:pt idx="3">
                  <c:v>587.44985205896603</c:v>
                </c:pt>
                <c:pt idx="4">
                  <c:v>749.15683608805932</c:v>
                </c:pt>
                <c:pt idx="5">
                  <c:v>650.78166822572007</c:v>
                </c:pt>
                <c:pt idx="6">
                  <c:v>737.02421488939763</c:v>
                </c:pt>
                <c:pt idx="7">
                  <c:v>681.06785818373567</c:v>
                </c:pt>
                <c:pt idx="8">
                  <c:v>715.6342207832156</c:v>
                </c:pt>
                <c:pt idx="9">
                  <c:v>866.76768732975165</c:v>
                </c:pt>
                <c:pt idx="10">
                  <c:v>657.03327714258683</c:v>
                </c:pt>
                <c:pt idx="11">
                  <c:v>657.52542181368415</c:v>
                </c:pt>
                <c:pt idx="12">
                  <c:v>498.91773598429484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A1-4F7F-8D86-B775FBB714AC}"/>
            </c:ext>
          </c:extLst>
        </c:ser>
        <c:ser>
          <c:idx val="1"/>
          <c:order val="1"/>
          <c:tx>
            <c:strRef>
              <c:f>'21.PZT_N_G4T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'21.PZT_N_G4T Freq'!$B$20:$N$20</c:f>
              <c:numCache>
                <c:formatCode>0.000</c:formatCode>
                <c:ptCount val="13"/>
                <c:pt idx="0">
                  <c:v>31.304951684997057</c:v>
                </c:pt>
                <c:pt idx="1">
                  <c:v>506.73230343158485</c:v>
                </c:pt>
                <c:pt idx="2">
                  <c:v>609.75290535132581</c:v>
                </c:pt>
                <c:pt idx="3">
                  <c:v>476.82525509810307</c:v>
                </c:pt>
                <c:pt idx="4">
                  <c:v>543.94770526633988</c:v>
                </c:pt>
                <c:pt idx="5">
                  <c:v>579.65393692923703</c:v>
                </c:pt>
                <c:pt idx="6">
                  <c:v>732.74566119172596</c:v>
                </c:pt>
                <c:pt idx="7">
                  <c:v>843.69853962793366</c:v>
                </c:pt>
                <c:pt idx="8">
                  <c:v>667.10176448507764</c:v>
                </c:pt>
                <c:pt idx="9">
                  <c:v>718.21567354969795</c:v>
                </c:pt>
                <c:pt idx="10">
                  <c:v>712.83130967532759</c:v>
                </c:pt>
                <c:pt idx="11">
                  <c:v>485.29169951014575</c:v>
                </c:pt>
                <c:pt idx="12">
                  <c:v>520.03018719828685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A1-4F7F-8D86-B775FBB714AC}"/>
            </c:ext>
          </c:extLst>
        </c:ser>
        <c:ser>
          <c:idx val="5"/>
          <c:order val="2"/>
          <c:tx>
            <c:strRef>
              <c:f>'21.PZT_N_G4T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BA1-4F7F-8D86-B775FBB714AC}"/>
              </c:ext>
            </c:extLst>
          </c:dPt>
          <c:val>
            <c:numRef>
              <c:f>'21.PZT_N_G4T Freq'!$Q$10:$AC$10</c:f>
              <c:numCache>
                <c:formatCode>0.000</c:formatCode>
                <c:ptCount val="13"/>
                <c:pt idx="3">
                  <c:v>708.17909287567022</c:v>
                </c:pt>
                <c:pt idx="7">
                  <c:v>545.1882744020221</c:v>
                </c:pt>
                <c:pt idx="8">
                  <c:v>805.36148144139202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A1-4F7F-8D86-B775FBB714AC}"/>
            </c:ext>
          </c:extLst>
        </c:ser>
        <c:ser>
          <c:idx val="6"/>
          <c:order val="3"/>
          <c:tx>
            <c:strRef>
              <c:f>'21.PZT_N_G4T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'21.PZT_N_G4T Freq'!$Q$20:$AC$20</c:f>
              <c:numCache>
                <c:formatCode>0.000</c:formatCode>
                <c:ptCount val="13"/>
                <c:pt idx="3">
                  <c:v>586.91956409089289</c:v>
                </c:pt>
                <c:pt idx="7">
                  <c:v>868.72865504383833</c:v>
                </c:pt>
                <c:pt idx="8">
                  <c:v>607.85382591887219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A1-4F7F-8D86-B775FBB714AC}"/>
            </c:ext>
          </c:extLst>
        </c:ser>
        <c:ser>
          <c:idx val="7"/>
          <c:order val="4"/>
          <c:tx>
            <c:strRef>
              <c:f>'21.PZT_N_G4T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'21.PZT_N_G4T Freq'!$AF$10:$AR$10</c:f>
              <c:numCache>
                <c:formatCode>0.000</c:formatCode>
                <c:ptCount val="13"/>
                <c:pt idx="3">
                  <c:v>716.12160096482285</c:v>
                </c:pt>
                <c:pt idx="4">
                  <c:v>710.62693707414496</c:v>
                </c:pt>
                <c:pt idx="5">
                  <c:v>662.83570665750699</c:v>
                </c:pt>
                <c:pt idx="6">
                  <c:v>668.98356613948738</c:v>
                </c:pt>
                <c:pt idx="7">
                  <c:v>567.25019766367825</c:v>
                </c:pt>
                <c:pt idx="8">
                  <c:v>478.92440406616015</c:v>
                </c:pt>
                <c:pt idx="9">
                  <c:v>624.85820863688809</c:v>
                </c:pt>
                <c:pt idx="10">
                  <c:v>362.6190105349508</c:v>
                </c:pt>
                <c:pt idx="11">
                  <c:v>453.4691601241185</c:v>
                </c:pt>
                <c:pt idx="12">
                  <c:v>498.26645708282956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A1-4F7F-8D86-B775FBB714AC}"/>
            </c:ext>
          </c:extLst>
        </c:ser>
        <c:ser>
          <c:idx val="8"/>
          <c:order val="5"/>
          <c:tx>
            <c:strRef>
              <c:f>'21.PZT_N_G4T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'21.PZT_N_G4T Freq'!$AF$20:$AR$20</c:f>
              <c:numCache>
                <c:formatCode>0.000</c:formatCode>
                <c:ptCount val="13"/>
                <c:pt idx="3">
                  <c:v>549.33939847114902</c:v>
                </c:pt>
                <c:pt idx="4">
                  <c:v>722.65826397162766</c:v>
                </c:pt>
                <c:pt idx="5">
                  <c:v>643.37158824447977</c:v>
                </c:pt>
                <c:pt idx="6">
                  <c:v>821.87460784502161</c:v>
                </c:pt>
                <c:pt idx="7">
                  <c:v>892.59807203365483</c:v>
                </c:pt>
                <c:pt idx="8">
                  <c:v>862.44822944247983</c:v>
                </c:pt>
                <c:pt idx="9">
                  <c:v>1044.1777808279026</c:v>
                </c:pt>
                <c:pt idx="10">
                  <c:v>964.85184152504769</c:v>
                </c:pt>
                <c:pt idx="11">
                  <c:v>890.44565573806142</c:v>
                </c:pt>
                <c:pt idx="12">
                  <c:v>893.42945341828442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A1-4F7F-8D86-B775FBB71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5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'21.PZT_N_G4T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'21.PZT_N_G4T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'21.PZT_N_G4T Freq'!$B$13:$N$13</c:f>
              <c:numCache>
                <c:formatCode>0.00</c:formatCode>
                <c:ptCount val="13"/>
                <c:pt idx="0">
                  <c:v>1.2308912021500813</c:v>
                </c:pt>
                <c:pt idx="1">
                  <c:v>1.3216310569662781</c:v>
                </c:pt>
                <c:pt idx="2">
                  <c:v>1.2940156601206485</c:v>
                </c:pt>
                <c:pt idx="3">
                  <c:v>1.3626746649051498</c:v>
                </c:pt>
                <c:pt idx="4">
                  <c:v>1.140944893635323</c:v>
                </c:pt>
                <c:pt idx="5">
                  <c:v>1.2487231794062956</c:v>
                </c:pt>
                <c:pt idx="6">
                  <c:v>1.1309262072550526</c:v>
                </c:pt>
                <c:pt idx="7">
                  <c:v>1.192180112156328</c:v>
                </c:pt>
                <c:pt idx="8">
                  <c:v>1.1699890617443685</c:v>
                </c:pt>
                <c:pt idx="9">
                  <c:v>0.95948722755758631</c:v>
                </c:pt>
                <c:pt idx="10">
                  <c:v>1.2749227410667048</c:v>
                </c:pt>
                <c:pt idx="11">
                  <c:v>1.2196377973201709</c:v>
                </c:pt>
                <c:pt idx="12">
                  <c:v>1.4831459431525362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8-444C-84BD-4F2D4CAD26EA}"/>
            </c:ext>
          </c:extLst>
        </c:ser>
        <c:ser>
          <c:idx val="1"/>
          <c:order val="1"/>
          <c:tx>
            <c:strRef>
              <c:f>'21.PZT_N_G4T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'21.PZT_N_G4T Freq'!$B$23:$N$23</c:f>
              <c:numCache>
                <c:formatCode>0.00</c:formatCode>
                <c:ptCount val="13"/>
                <c:pt idx="0">
                  <c:v>21.988001778747932</c:v>
                </c:pt>
                <c:pt idx="1">
                  <c:v>1.448985221734044</c:v>
                </c:pt>
                <c:pt idx="2">
                  <c:v>1.2682694700839039</c:v>
                </c:pt>
                <c:pt idx="3">
                  <c:v>1.5668738012760772</c:v>
                </c:pt>
                <c:pt idx="4">
                  <c:v>1.3944183591973753</c:v>
                </c:pt>
                <c:pt idx="5">
                  <c:v>1.3307475383188139</c:v>
                </c:pt>
                <c:pt idx="6">
                  <c:v>1.1197327022651558</c:v>
                </c:pt>
                <c:pt idx="7">
                  <c:v>1.0068235461568553</c:v>
                </c:pt>
                <c:pt idx="8">
                  <c:v>1.155712394754165</c:v>
                </c:pt>
                <c:pt idx="9">
                  <c:v>1.1179163586569814</c:v>
                </c:pt>
                <c:pt idx="10">
                  <c:v>1.1423393263493502</c:v>
                </c:pt>
                <c:pt idx="11">
                  <c:v>1.4587201112636401</c:v>
                </c:pt>
                <c:pt idx="12">
                  <c:v>1.4532649935925794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D8-444C-84BD-4F2D4CAD26EA}"/>
            </c:ext>
          </c:extLst>
        </c:ser>
        <c:ser>
          <c:idx val="5"/>
          <c:order val="2"/>
          <c:tx>
            <c:strRef>
              <c:f>'21.PZT_N_G4T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7D8-444C-84BD-4F2D4CAD26EA}"/>
              </c:ext>
            </c:extLst>
          </c:dPt>
          <c:val>
            <c:numRef>
              <c:f>'21.PZT_N_G4T Freq'!$Q$13:$AC$13</c:f>
              <c:numCache>
                <c:formatCode>0.00</c:formatCode>
                <c:ptCount val="13"/>
                <c:pt idx="3">
                  <c:v>1.1722081909569648</c:v>
                </c:pt>
                <c:pt idx="7">
                  <c:v>1.3606716377674739</c:v>
                </c:pt>
                <c:pt idx="8">
                  <c:v>1.0687540355081782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D8-444C-84BD-4F2D4CAD26EA}"/>
            </c:ext>
          </c:extLst>
        </c:ser>
        <c:ser>
          <c:idx val="6"/>
          <c:order val="3"/>
          <c:tx>
            <c:strRef>
              <c:f>'21.PZT_N_G4T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'21.PZT_N_G4T Freq'!$Q$23:$AC$23</c:f>
              <c:numCache>
                <c:formatCode>0.00</c:formatCode>
                <c:ptCount val="13"/>
                <c:pt idx="3">
                  <c:v>1.3713785297575112</c:v>
                </c:pt>
                <c:pt idx="7">
                  <c:v>0.96153049178162298</c:v>
                </c:pt>
                <c:pt idx="8">
                  <c:v>1.3039319096196429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D8-444C-84BD-4F2D4CAD26EA}"/>
            </c:ext>
          </c:extLst>
        </c:ser>
        <c:ser>
          <c:idx val="7"/>
          <c:order val="4"/>
          <c:tx>
            <c:strRef>
              <c:f>'21.PZT_N_G4T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'21.PZT_N_G4T Freq'!$AF$13:$AR$13</c:f>
              <c:numCache>
                <c:formatCode>0.00</c:formatCode>
                <c:ptCount val="13"/>
                <c:pt idx="3">
                  <c:v>1.1973757885691643</c:v>
                </c:pt>
                <c:pt idx="4">
                  <c:v>1.2028398105617923</c:v>
                </c:pt>
                <c:pt idx="5">
                  <c:v>1.3018705949638232</c:v>
                </c:pt>
                <c:pt idx="6">
                  <c:v>1.2770559024264185</c:v>
                </c:pt>
                <c:pt idx="7">
                  <c:v>1.388989841078748</c:v>
                </c:pt>
                <c:pt idx="8">
                  <c:v>1.5365333799771801</c:v>
                </c:pt>
                <c:pt idx="9">
                  <c:v>1.2330192859320277</c:v>
                </c:pt>
                <c:pt idx="10">
                  <c:v>2.0105248877575757</c:v>
                </c:pt>
                <c:pt idx="11">
                  <c:v>1.6422138456549167</c:v>
                </c:pt>
                <c:pt idx="12">
                  <c:v>1.5148175940196866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D8-444C-84BD-4F2D4CAD26EA}"/>
            </c:ext>
          </c:extLst>
        </c:ser>
        <c:ser>
          <c:idx val="8"/>
          <c:order val="5"/>
          <c:tx>
            <c:strRef>
              <c:f>'21.PZT_N_G4T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'21.PZT_N_G4T Freq'!$AF$23:$AR$23</c:f>
              <c:numCache>
                <c:formatCode>0.00</c:formatCode>
                <c:ptCount val="13"/>
                <c:pt idx="3">
                  <c:v>1.4260360352051458</c:v>
                </c:pt>
                <c:pt idx="4">
                  <c:v>1.1836299986373406</c:v>
                </c:pt>
                <c:pt idx="5">
                  <c:v>1.2988316360521077</c:v>
                </c:pt>
                <c:pt idx="6">
                  <c:v>0.94577282136113938</c:v>
                </c:pt>
                <c:pt idx="7">
                  <c:v>0.85578893736032291</c:v>
                </c:pt>
                <c:pt idx="8">
                  <c:v>0.96653015655337593</c:v>
                </c:pt>
                <c:pt idx="9">
                  <c:v>0.72466906232517125</c:v>
                </c:pt>
                <c:pt idx="10">
                  <c:v>0.82054990915259429</c:v>
                </c:pt>
                <c:pt idx="11">
                  <c:v>0.93097577375029705</c:v>
                </c:pt>
                <c:pt idx="12">
                  <c:v>0.92704687227765636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D8-444C-84BD-4F2D4CAD2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'23.PZT_N_G4T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'23.PZT_N_G4T Delta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'23.PZT_N_G4T Delta Gain'!$B$9:$N$9</c:f>
              <c:numCache>
                <c:formatCode>0.000</c:formatCode>
                <c:ptCount val="13"/>
                <c:pt idx="0">
                  <c:v>0.8234712328767122</c:v>
                </c:pt>
                <c:pt idx="1">
                  <c:v>0.76943571428571422</c:v>
                </c:pt>
                <c:pt idx="2">
                  <c:v>0.5854892857142856</c:v>
                </c:pt>
                <c:pt idx="3">
                  <c:v>0.59204999999999974</c:v>
                </c:pt>
                <c:pt idx="4">
                  <c:v>0.72183428571428576</c:v>
                </c:pt>
                <c:pt idx="5">
                  <c:v>0.67301538461538457</c:v>
                </c:pt>
                <c:pt idx="6">
                  <c:v>0.58767999999999998</c:v>
                </c:pt>
                <c:pt idx="7">
                  <c:v>0.54580833333333345</c:v>
                </c:pt>
                <c:pt idx="8">
                  <c:v>0.71725263157894747</c:v>
                </c:pt>
                <c:pt idx="9">
                  <c:v>0.83148484848484849</c:v>
                </c:pt>
                <c:pt idx="10">
                  <c:v>0.62717000000000001</c:v>
                </c:pt>
                <c:pt idx="11">
                  <c:v>0.4703142857142858</c:v>
                </c:pt>
                <c:pt idx="12">
                  <c:v>0.24633103448275859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7B-4980-B4A6-0C4E0A439A4F}"/>
            </c:ext>
          </c:extLst>
        </c:ser>
        <c:ser>
          <c:idx val="1"/>
          <c:order val="1"/>
          <c:tx>
            <c:strRef>
              <c:f>'23.PZT_N_G4T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'23.PZT_N_G4T Delta Gain'!$B$19:$N$19</c:f>
              <c:numCache>
                <c:formatCode>0.000</c:formatCode>
                <c:ptCount val="13"/>
                <c:pt idx="0">
                  <c:v>9.7199999999999995E-2</c:v>
                </c:pt>
                <c:pt idx="1">
                  <c:v>0.28520952380952375</c:v>
                </c:pt>
                <c:pt idx="2">
                  <c:v>0.33230877192982455</c:v>
                </c:pt>
                <c:pt idx="3">
                  <c:v>0.40526875000000001</c:v>
                </c:pt>
                <c:pt idx="4">
                  <c:v>0.29206399999999999</c:v>
                </c:pt>
                <c:pt idx="5">
                  <c:v>0.37874042553191495</c:v>
                </c:pt>
                <c:pt idx="6">
                  <c:v>0.58441081081081081</c:v>
                </c:pt>
                <c:pt idx="7">
                  <c:v>0.58247500000000008</c:v>
                </c:pt>
                <c:pt idx="8">
                  <c:v>0.21036296296296297</c:v>
                </c:pt>
                <c:pt idx="9">
                  <c:v>0.49820000000000003</c:v>
                </c:pt>
                <c:pt idx="10">
                  <c:v>0.60572857142857139</c:v>
                </c:pt>
                <c:pt idx="11">
                  <c:v>0.23768571428571431</c:v>
                </c:pt>
                <c:pt idx="12">
                  <c:v>0.41709374999999993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7B-4980-B4A6-0C4E0A439A4F}"/>
            </c:ext>
          </c:extLst>
        </c:ser>
        <c:ser>
          <c:idx val="5"/>
          <c:order val="2"/>
          <c:tx>
            <c:strRef>
              <c:f>'23.PZT_N_G4T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F7B-4980-B4A6-0C4E0A439A4F}"/>
              </c:ext>
            </c:extLst>
          </c:dPt>
          <c:val>
            <c:numRef>
              <c:f>'23.PZT_N_G4T Delta Gain'!$Q$9:$AC$9</c:f>
              <c:numCache>
                <c:formatCode>0.000</c:formatCode>
                <c:ptCount val="13"/>
                <c:pt idx="3">
                  <c:v>0.68156666666666665</c:v>
                </c:pt>
                <c:pt idx="7">
                  <c:v>0.23873333333333338</c:v>
                </c:pt>
                <c:pt idx="8">
                  <c:v>0.628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7B-4980-B4A6-0C4E0A439A4F}"/>
            </c:ext>
          </c:extLst>
        </c:ser>
        <c:ser>
          <c:idx val="6"/>
          <c:order val="3"/>
          <c:tx>
            <c:strRef>
              <c:f>'23.PZT_N_G4T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'23.PZT_N_G4T Delta Gain'!$Q$19:$AC$19</c:f>
              <c:numCache>
                <c:formatCode>0.000</c:formatCode>
                <c:ptCount val="13"/>
                <c:pt idx="3">
                  <c:v>0.43340000000000001</c:v>
                </c:pt>
                <c:pt idx="7">
                  <c:v>0.46669090909090899</c:v>
                </c:pt>
                <c:pt idx="8">
                  <c:v>0.37839999999999996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7B-4980-B4A6-0C4E0A439A4F}"/>
            </c:ext>
          </c:extLst>
        </c:ser>
        <c:ser>
          <c:idx val="7"/>
          <c:order val="4"/>
          <c:tx>
            <c:strRef>
              <c:f>'23.PZT_N_G4T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'23.PZT_N_G4T Delta Gain'!$AF$9:$AR$9</c:f>
              <c:numCache>
                <c:formatCode>0.000</c:formatCode>
                <c:ptCount val="13"/>
                <c:pt idx="3">
                  <c:v>1.50075</c:v>
                </c:pt>
                <c:pt idx="4">
                  <c:v>1.4266888888888885</c:v>
                </c:pt>
                <c:pt idx="5">
                  <c:v>1.101042105263158</c:v>
                </c:pt>
                <c:pt idx="6">
                  <c:v>0.99265882352941204</c:v>
                </c:pt>
                <c:pt idx="7">
                  <c:v>0.74421428571428583</c:v>
                </c:pt>
                <c:pt idx="8">
                  <c:v>0.2222375</c:v>
                </c:pt>
                <c:pt idx="9">
                  <c:v>0.52912000000000003</c:v>
                </c:pt>
                <c:pt idx="10">
                  <c:v>0.60803636363636382</c:v>
                </c:pt>
                <c:pt idx="11">
                  <c:v>0.41196000000000005</c:v>
                </c:pt>
                <c:pt idx="12">
                  <c:v>0.47030322580645156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7B-4980-B4A6-0C4E0A439A4F}"/>
            </c:ext>
          </c:extLst>
        </c:ser>
        <c:ser>
          <c:idx val="8"/>
          <c:order val="5"/>
          <c:tx>
            <c:strRef>
              <c:f>'23.PZT_N_G4T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'23.PZT_N_G4T Delta Gain'!$AF$19:$AR$19</c:f>
              <c:numCache>
                <c:formatCode>0.000</c:formatCode>
                <c:ptCount val="13"/>
                <c:pt idx="3">
                  <c:v>1.2116</c:v>
                </c:pt>
                <c:pt idx="4">
                  <c:v>1.1273466666666665</c:v>
                </c:pt>
                <c:pt idx="5">
                  <c:v>1.0676117647058823</c:v>
                </c:pt>
                <c:pt idx="6">
                  <c:v>0.97826000000000013</c:v>
                </c:pt>
                <c:pt idx="7">
                  <c:v>1.1330266666666666</c:v>
                </c:pt>
                <c:pt idx="8">
                  <c:v>0.78158666666666665</c:v>
                </c:pt>
                <c:pt idx="9">
                  <c:v>0.93627499999999997</c:v>
                </c:pt>
                <c:pt idx="10">
                  <c:v>0.74019999999999997</c:v>
                </c:pt>
                <c:pt idx="11">
                  <c:v>0.79386250000000003</c:v>
                </c:pt>
                <c:pt idx="12">
                  <c:v>0.84880000000000033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7B-4980-B4A6-0C4E0A439A4F}"/>
            </c:ext>
          </c:extLst>
        </c:ser>
        <c:ser>
          <c:idx val="3"/>
          <c:order val="6"/>
          <c:tx>
            <c:strRef>
              <c:f>'23.PZT_N_G4T Delta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'23.PZT_N_G4T Delta Gain'!$B$25:$N$25</c:f>
              <c:numCache>
                <c:formatCode>General</c:formatCode>
                <c:ptCount val="13"/>
                <c:pt idx="0">
                  <c:v>12.2</c:v>
                </c:pt>
                <c:pt idx="1">
                  <c:v>12.2</c:v>
                </c:pt>
                <c:pt idx="2">
                  <c:v>12.2</c:v>
                </c:pt>
                <c:pt idx="3">
                  <c:v>12.2</c:v>
                </c:pt>
                <c:pt idx="4">
                  <c:v>12.2</c:v>
                </c:pt>
                <c:pt idx="5">
                  <c:v>12.2</c:v>
                </c:pt>
                <c:pt idx="6">
                  <c:v>12.2</c:v>
                </c:pt>
                <c:pt idx="7">
                  <c:v>12.2</c:v>
                </c:pt>
                <c:pt idx="8">
                  <c:v>12.2</c:v>
                </c:pt>
                <c:pt idx="9">
                  <c:v>12.2</c:v>
                </c:pt>
                <c:pt idx="10">
                  <c:v>12.2</c:v>
                </c:pt>
                <c:pt idx="11">
                  <c:v>12.2</c:v>
                </c:pt>
                <c:pt idx="12">
                  <c:v>12.2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7B-4980-B4A6-0C4E0A439A4F}"/>
            </c:ext>
          </c:extLst>
        </c:ser>
        <c:ser>
          <c:idx val="4"/>
          <c:order val="7"/>
          <c:tx>
            <c:strRef>
              <c:f>'23.PZT_N_G4T Delta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'23.PZT_N_G4T Delta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F7B-4980-B4A6-0C4E0A439A4F}"/>
            </c:ext>
          </c:extLst>
        </c:ser>
        <c:ser>
          <c:idx val="2"/>
          <c:order val="8"/>
          <c:tx>
            <c:strRef>
              <c:f>'23.PZT_N_G4T Delta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'23.PZT_N_G4T Delta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F7B-4980-B4A6-0C4E0A439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'23.PZT_N_G4T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'23.PZT_N_G4T Delta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'23.PZT_N_G4T Delta Gain'!$B$10:$N$10</c:f>
              <c:numCache>
                <c:formatCode>0.000</c:formatCode>
                <c:ptCount val="13"/>
                <c:pt idx="0">
                  <c:v>1.2583444414680249</c:v>
                </c:pt>
                <c:pt idx="1">
                  <c:v>1.2250736651508958</c:v>
                </c:pt>
                <c:pt idx="2">
                  <c:v>1.0840724558305721</c:v>
                </c:pt>
                <c:pt idx="3">
                  <c:v>0.98525512179477226</c:v>
                </c:pt>
                <c:pt idx="4">
                  <c:v>1.1597940269826497</c:v>
                </c:pt>
                <c:pt idx="5">
                  <c:v>1.120834301174767</c:v>
                </c:pt>
                <c:pt idx="6">
                  <c:v>0.95849112145026683</c:v>
                </c:pt>
                <c:pt idx="7">
                  <c:v>1.0514212893322372</c:v>
                </c:pt>
                <c:pt idx="8">
                  <c:v>1.0952010225319107</c:v>
                </c:pt>
                <c:pt idx="9">
                  <c:v>1.1655562087191103</c:v>
                </c:pt>
                <c:pt idx="10">
                  <c:v>0.91584019000935069</c:v>
                </c:pt>
                <c:pt idx="11">
                  <c:v>0.78195306473287418</c:v>
                </c:pt>
                <c:pt idx="12">
                  <c:v>0.59936342452236147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77-408D-BF53-D1395BA3FA71}"/>
            </c:ext>
          </c:extLst>
        </c:ser>
        <c:ser>
          <c:idx val="1"/>
          <c:order val="1"/>
          <c:tx>
            <c:strRef>
              <c:f>'23.PZT_N_G4T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'23.PZT_N_G4T Delta Gain'!$B$20:$N$20</c:f>
              <c:numCache>
                <c:formatCode>0.000</c:formatCode>
                <c:ptCount val="13"/>
                <c:pt idx="0">
                  <c:v>0.43469161482595908</c:v>
                </c:pt>
                <c:pt idx="1">
                  <c:v>0.6835586196601825</c:v>
                </c:pt>
                <c:pt idx="2">
                  <c:v>0.72938695276197674</c:v>
                </c:pt>
                <c:pt idx="3">
                  <c:v>0.81847955159294372</c:v>
                </c:pt>
                <c:pt idx="4">
                  <c:v>0.72071121620333511</c:v>
                </c:pt>
                <c:pt idx="5">
                  <c:v>0.75867381808500634</c:v>
                </c:pt>
                <c:pt idx="6">
                  <c:v>1.124721305524121</c:v>
                </c:pt>
                <c:pt idx="7">
                  <c:v>1.0211394028446932</c:v>
                </c:pt>
                <c:pt idx="8">
                  <c:v>0.52130375605850721</c:v>
                </c:pt>
                <c:pt idx="9">
                  <c:v>0.98146351770474172</c:v>
                </c:pt>
                <c:pt idx="10">
                  <c:v>0.98159909062578554</c:v>
                </c:pt>
                <c:pt idx="11">
                  <c:v>0.64169150419389365</c:v>
                </c:pt>
                <c:pt idx="12">
                  <c:v>0.87365616336439322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77-408D-BF53-D1395BA3FA71}"/>
            </c:ext>
          </c:extLst>
        </c:ser>
        <c:ser>
          <c:idx val="5"/>
          <c:order val="2"/>
          <c:tx>
            <c:strRef>
              <c:f>'23.PZT_N_G4T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677-408D-BF53-D1395BA3FA71}"/>
              </c:ext>
            </c:extLst>
          </c:dPt>
          <c:val>
            <c:numRef>
              <c:f>'23.PZT_N_G4T Delta Gain'!$Q$10:$AC$10</c:f>
              <c:numCache>
                <c:formatCode>0.000</c:formatCode>
                <c:ptCount val="13"/>
                <c:pt idx="3">
                  <c:v>1.1868250222056043</c:v>
                </c:pt>
                <c:pt idx="7">
                  <c:v>0.81887995568226113</c:v>
                </c:pt>
                <c:pt idx="8">
                  <c:v>0.92855711498511151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77-408D-BF53-D1395BA3FA71}"/>
            </c:ext>
          </c:extLst>
        </c:ser>
        <c:ser>
          <c:idx val="6"/>
          <c:order val="3"/>
          <c:tx>
            <c:strRef>
              <c:f>'23.PZT_N_G4T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'23.PZT_N_G4T Delta Gain'!$Q$20:$AC$20</c:f>
              <c:numCache>
                <c:formatCode>0.000</c:formatCode>
                <c:ptCount val="13"/>
                <c:pt idx="3">
                  <c:v>0.69457005306929942</c:v>
                </c:pt>
                <c:pt idx="7">
                  <c:v>0.96448456533408389</c:v>
                </c:pt>
                <c:pt idx="8">
                  <c:v>0.71314967794839157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77-408D-BF53-D1395BA3FA71}"/>
            </c:ext>
          </c:extLst>
        </c:ser>
        <c:ser>
          <c:idx val="7"/>
          <c:order val="4"/>
          <c:tx>
            <c:strRef>
              <c:f>'23.PZT_N_G4T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'23.PZT_N_G4T Delta Gain'!$AF$10:$AR$10</c:f>
              <c:numCache>
                <c:formatCode>0.000</c:formatCode>
                <c:ptCount val="13"/>
                <c:pt idx="3">
                  <c:v>1.9755783397060691</c:v>
                </c:pt>
                <c:pt idx="4">
                  <c:v>1.5375327868574618</c:v>
                </c:pt>
                <c:pt idx="5">
                  <c:v>1.2249556389344161</c:v>
                </c:pt>
                <c:pt idx="6">
                  <c:v>1.2063970418933709</c:v>
                </c:pt>
                <c:pt idx="7">
                  <c:v>1.031770462239292</c:v>
                </c:pt>
                <c:pt idx="8">
                  <c:v>0.5790151228594983</c:v>
                </c:pt>
                <c:pt idx="9">
                  <c:v>0.95167516545328645</c:v>
                </c:pt>
                <c:pt idx="10">
                  <c:v>1.0619306136856723</c:v>
                </c:pt>
                <c:pt idx="11">
                  <c:v>0.90959881176667479</c:v>
                </c:pt>
                <c:pt idx="12">
                  <c:v>1.0077657451349735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77-408D-BF53-D1395BA3FA71}"/>
            </c:ext>
          </c:extLst>
        </c:ser>
        <c:ser>
          <c:idx val="8"/>
          <c:order val="5"/>
          <c:tx>
            <c:strRef>
              <c:f>'23.PZT_N_G4T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'23.PZT_N_G4T Delta Gain'!$AF$20:$AR$20</c:f>
              <c:numCache>
                <c:formatCode>0.000</c:formatCode>
                <c:ptCount val="13"/>
                <c:pt idx="3">
                  <c:v>1.7800464077638829</c:v>
                </c:pt>
                <c:pt idx="4">
                  <c:v>1.33424215247512</c:v>
                </c:pt>
                <c:pt idx="5">
                  <c:v>1.365706760114282</c:v>
                </c:pt>
                <c:pt idx="6">
                  <c:v>0.99531106428788219</c:v>
                </c:pt>
                <c:pt idx="7">
                  <c:v>1.1735197919004097</c:v>
                </c:pt>
                <c:pt idx="8">
                  <c:v>0.99934712597685393</c:v>
                </c:pt>
                <c:pt idx="9">
                  <c:v>1.1680549013345416</c:v>
                </c:pt>
                <c:pt idx="10">
                  <c:v>0.88374840143393574</c:v>
                </c:pt>
                <c:pt idx="11">
                  <c:v>1.1384499982765819</c:v>
                </c:pt>
                <c:pt idx="12">
                  <c:v>1.2093519397949106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77-408D-BF53-D1395BA3F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'23.PZT_N_G4T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'23.PZT_N_G4T Delta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'23.PZT_N_G4T Delta Gain'!$B$13:$N$13</c:f>
              <c:numCache>
                <c:formatCode>0.00</c:formatCode>
                <c:ptCount val="13"/>
                <c:pt idx="0">
                  <c:v>3.0136234013031342</c:v>
                </c:pt>
                <c:pt idx="1">
                  <c:v>3.1101705992257886</c:v>
                </c:pt>
                <c:pt idx="2">
                  <c:v>3.5712590524794612</c:v>
                </c:pt>
                <c:pt idx="3">
                  <c:v>3.9272230928555798</c:v>
                </c:pt>
                <c:pt idx="4">
                  <c:v>3.2989092451607145</c:v>
                </c:pt>
                <c:pt idx="5">
                  <c:v>3.4280965537019967</c:v>
                </c:pt>
                <c:pt idx="6">
                  <c:v>4.0384029092273392</c:v>
                </c:pt>
                <c:pt idx="7">
                  <c:v>3.694742150430268</c:v>
                </c:pt>
                <c:pt idx="8">
                  <c:v>3.4948674968287174</c:v>
                </c:pt>
                <c:pt idx="9">
                  <c:v>3.2512417866741345</c:v>
                </c:pt>
                <c:pt idx="10">
                  <c:v>4.2120994929919089</c:v>
                </c:pt>
                <c:pt idx="11">
                  <c:v>5.0001661409574645</c:v>
                </c:pt>
                <c:pt idx="12">
                  <c:v>6.6479804386035255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DD-407D-B619-C5247BB84103}"/>
            </c:ext>
          </c:extLst>
        </c:ser>
        <c:ser>
          <c:idx val="1"/>
          <c:order val="1"/>
          <c:tx>
            <c:strRef>
              <c:f>'23.PZT_N_G4T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'23.PZT_N_G4T Delta Gain'!$B$23:$N$23</c:f>
              <c:numCache>
                <c:formatCode>0.00</c:formatCode>
                <c:ptCount val="13"/>
                <c:pt idx="0">
                  <c:v>9.2807556646380167</c:v>
                </c:pt>
                <c:pt idx="1">
                  <c:v>5.8101773734800171</c:v>
                </c:pt>
                <c:pt idx="2">
                  <c:v>5.4235917725749792</c:v>
                </c:pt>
                <c:pt idx="3">
                  <c:v>4.8035128986198954</c:v>
                </c:pt>
                <c:pt idx="4">
                  <c:v>5.5074930301627676</c:v>
                </c:pt>
                <c:pt idx="5">
                  <c:v>5.1938260741647477</c:v>
                </c:pt>
                <c:pt idx="6">
                  <c:v>3.4425088633479493</c:v>
                </c:pt>
                <c:pt idx="7">
                  <c:v>3.7923405193701152</c:v>
                </c:pt>
                <c:pt idx="8">
                  <c:v>7.6664432829519136</c:v>
                </c:pt>
                <c:pt idx="9">
                  <c:v>3.974268966330988</c:v>
                </c:pt>
                <c:pt idx="10">
                  <c:v>3.937205300784556</c:v>
                </c:pt>
                <c:pt idx="11">
                  <c:v>6.2139487108329394</c:v>
                </c:pt>
                <c:pt idx="12">
                  <c:v>4.4956306397949479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DD-407D-B619-C5247BB84103}"/>
            </c:ext>
          </c:extLst>
        </c:ser>
        <c:ser>
          <c:idx val="5"/>
          <c:order val="2"/>
          <c:tx>
            <c:strRef>
              <c:f>'23.PZT_N_G4T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BDD-407D-B619-C5247BB84103}"/>
              </c:ext>
            </c:extLst>
          </c:dPt>
          <c:val>
            <c:numRef>
              <c:f>'23.PZT_N_G4T Delta Gain'!$Q$13:$AC$13</c:f>
              <c:numCache>
                <c:formatCode>0.00</c:formatCode>
                <c:ptCount val="13"/>
                <c:pt idx="3">
                  <c:v>3.235083273389757</c:v>
                </c:pt>
                <c:pt idx="7">
                  <c:v>4.8689540649056307</c:v>
                </c:pt>
                <c:pt idx="8">
                  <c:v>4.1541153162077507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DD-407D-B619-C5247BB84103}"/>
            </c:ext>
          </c:extLst>
        </c:ser>
        <c:ser>
          <c:idx val="6"/>
          <c:order val="3"/>
          <c:tx>
            <c:strRef>
              <c:f>'23.PZT_N_G4T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'23.PZT_N_G4T Delta Gain'!$Q$23:$AC$23</c:f>
              <c:numCache>
                <c:formatCode>0.00</c:formatCode>
                <c:ptCount val="13"/>
                <c:pt idx="3">
                  <c:v>5.6469466005161459</c:v>
                </c:pt>
                <c:pt idx="7">
                  <c:v>4.0551224673546526</c:v>
                </c:pt>
                <c:pt idx="8">
                  <c:v>5.5255347582425713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DD-407D-B619-C5247BB84103}"/>
            </c:ext>
          </c:extLst>
        </c:ser>
        <c:ser>
          <c:idx val="7"/>
          <c:order val="4"/>
          <c:tx>
            <c:strRef>
              <c:f>'23.PZT_N_G4T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'23.PZT_N_G4T Delta Gain'!$AF$13:$AR$13</c:f>
              <c:numCache>
                <c:formatCode>0.00</c:formatCode>
                <c:ptCount val="13"/>
                <c:pt idx="3">
                  <c:v>1.8052519583694595</c:v>
                </c:pt>
                <c:pt idx="4">
                  <c:v>2.3356273989080272</c:v>
                </c:pt>
                <c:pt idx="5">
                  <c:v>3.0202339692866431</c:v>
                </c:pt>
                <c:pt idx="6">
                  <c:v>3.0966425334513166</c:v>
                </c:pt>
                <c:pt idx="7">
                  <c:v>3.7010123645210684</c:v>
                </c:pt>
                <c:pt idx="8">
                  <c:v>6.8954805192002322</c:v>
                </c:pt>
                <c:pt idx="9">
                  <c:v>4.087837399308798</c:v>
                </c:pt>
                <c:pt idx="10">
                  <c:v>3.6386443982220529</c:v>
                </c:pt>
                <c:pt idx="11">
                  <c:v>4.3198678536473292</c:v>
                </c:pt>
                <c:pt idx="12">
                  <c:v>3.8797696226591984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DD-407D-B619-C5247BB84103}"/>
            </c:ext>
          </c:extLst>
        </c:ser>
        <c:ser>
          <c:idx val="8"/>
          <c:order val="5"/>
          <c:tx>
            <c:strRef>
              <c:f>'23.PZT_N_G4T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'23.PZT_N_G4T Delta Gain'!$AF$23:$AR$23</c:f>
              <c:numCache>
                <c:formatCode>0.00</c:formatCode>
                <c:ptCount val="13"/>
                <c:pt idx="3">
                  <c:v>2.0576991611141509</c:v>
                </c:pt>
                <c:pt idx="4">
                  <c:v>2.7662777986721339</c:v>
                </c:pt>
                <c:pt idx="5">
                  <c:v>2.7171250716521707</c:v>
                </c:pt>
                <c:pt idx="6">
                  <c:v>3.7582019674183789</c:v>
                </c:pt>
                <c:pt idx="7">
                  <c:v>3.1435269661171388</c:v>
                </c:pt>
                <c:pt idx="8">
                  <c:v>3.8086243296665394</c:v>
                </c:pt>
                <c:pt idx="9">
                  <c:v>3.2143822997619997</c:v>
                </c:pt>
                <c:pt idx="10">
                  <c:v>4.3224217742688511</c:v>
                </c:pt>
                <c:pt idx="11">
                  <c:v>3.3396687066528865</c:v>
                </c:pt>
                <c:pt idx="12">
                  <c:v>3.1287280474987305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DD-407D-B619-C5247BB84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'24.PZT_N_FX Yaw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'24.PZT_N_FX Yaw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'24.PZT_N_FX Yaw Freq'!$B$9:$N$9</c:f>
              <c:numCache>
                <c:formatCode>0.000</c:formatCode>
                <c:ptCount val="13"/>
                <c:pt idx="0">
                  <c:v>39697.830136986304</c:v>
                </c:pt>
                <c:pt idx="1">
                  <c:v>39739.085714285713</c:v>
                </c:pt>
                <c:pt idx="2">
                  <c:v>39474.400000000001</c:v>
                </c:pt>
                <c:pt idx="3">
                  <c:v>39526.327272727271</c:v>
                </c:pt>
                <c:pt idx="4">
                  <c:v>39281.211428571427</c:v>
                </c:pt>
                <c:pt idx="5">
                  <c:v>39356.820512820515</c:v>
                </c:pt>
                <c:pt idx="6">
                  <c:v>39124.639999999999</c:v>
                </c:pt>
                <c:pt idx="7">
                  <c:v>39111.466666666667</c:v>
                </c:pt>
                <c:pt idx="8">
                  <c:v>39187.242105263154</c:v>
                </c:pt>
                <c:pt idx="9">
                  <c:v>39272.024242424246</c:v>
                </c:pt>
                <c:pt idx="10">
                  <c:v>39284.639999999999</c:v>
                </c:pt>
                <c:pt idx="11">
                  <c:v>38974.285714285717</c:v>
                </c:pt>
                <c:pt idx="12">
                  <c:v>39367.034482758623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4-48E0-AFD4-31BB8B2C3A1D}"/>
            </c:ext>
          </c:extLst>
        </c:ser>
        <c:ser>
          <c:idx val="1"/>
          <c:order val="1"/>
          <c:tx>
            <c:strRef>
              <c:f>'24.PZT_N_FX Yaw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'24.PZT_N_FX Yaw Freq'!$B$19:$N$19</c:f>
              <c:numCache>
                <c:formatCode>0.000</c:formatCode>
                <c:ptCount val="13"/>
                <c:pt idx="0">
                  <c:v>39261.599999999999</c:v>
                </c:pt>
                <c:pt idx="1">
                  <c:v>39720.038095238095</c:v>
                </c:pt>
                <c:pt idx="2">
                  <c:v>39490.624561403507</c:v>
                </c:pt>
                <c:pt idx="3">
                  <c:v>39613.599999999999</c:v>
                </c:pt>
                <c:pt idx="4">
                  <c:v>39282.784</c:v>
                </c:pt>
                <c:pt idx="5">
                  <c:v>39544.051063829786</c:v>
                </c:pt>
                <c:pt idx="6">
                  <c:v>39417.751351351355</c:v>
                </c:pt>
                <c:pt idx="7">
                  <c:v>39473.066666666666</c:v>
                </c:pt>
                <c:pt idx="8">
                  <c:v>39328.029629629629</c:v>
                </c:pt>
                <c:pt idx="9">
                  <c:v>39316.630303030302</c:v>
                </c:pt>
                <c:pt idx="10">
                  <c:v>39288.571428571428</c:v>
                </c:pt>
                <c:pt idx="11">
                  <c:v>39393.485714285714</c:v>
                </c:pt>
                <c:pt idx="12">
                  <c:v>39402.199999999997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4-48E0-AFD4-31BB8B2C3A1D}"/>
            </c:ext>
          </c:extLst>
        </c:ser>
        <c:ser>
          <c:idx val="5"/>
          <c:order val="2"/>
          <c:tx>
            <c:strRef>
              <c:f>'24.PZT_N_FX Yaw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594-48E0-AFD4-31BB8B2C3A1D}"/>
              </c:ext>
            </c:extLst>
          </c:dPt>
          <c:val>
            <c:numRef>
              <c:f>'24.PZT_N_FX Yaw Freq'!$Q$9:$AC$9</c:f>
              <c:numCache>
                <c:formatCode>0.000</c:formatCode>
                <c:ptCount val="13"/>
                <c:pt idx="3">
                  <c:v>38984.800000000003</c:v>
                </c:pt>
                <c:pt idx="7">
                  <c:v>39208.088888888888</c:v>
                </c:pt>
                <c:pt idx="8">
                  <c:v>39367.199999999997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94-48E0-AFD4-31BB8B2C3A1D}"/>
            </c:ext>
          </c:extLst>
        </c:ser>
        <c:ser>
          <c:idx val="6"/>
          <c:order val="3"/>
          <c:tx>
            <c:strRef>
              <c:f>'24.PZT_N_FX Yaw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'24.PZT_N_FX Yaw Freq'!$Q$19:$AC$19</c:f>
              <c:numCache>
                <c:formatCode>0.000</c:formatCode>
                <c:ptCount val="13"/>
                <c:pt idx="3">
                  <c:v>38935.73333333333</c:v>
                </c:pt>
                <c:pt idx="7">
                  <c:v>39104.654545454548</c:v>
                </c:pt>
                <c:pt idx="8">
                  <c:v>39472.800000000003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94-48E0-AFD4-31BB8B2C3A1D}"/>
            </c:ext>
          </c:extLst>
        </c:ser>
        <c:ser>
          <c:idx val="7"/>
          <c:order val="4"/>
          <c:tx>
            <c:strRef>
              <c:f>'24.PZT_N_FX Yaw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'24.PZT_N_FX Yaw Freq'!$AF$9:$AR$9</c:f>
              <c:numCache>
                <c:formatCode>0.000</c:formatCode>
                <c:ptCount val="13"/>
                <c:pt idx="3">
                  <c:v>39272.800000000003</c:v>
                </c:pt>
                <c:pt idx="4">
                  <c:v>39663.199999999997</c:v>
                </c:pt>
                <c:pt idx="5">
                  <c:v>39535.536842105263</c:v>
                </c:pt>
                <c:pt idx="6">
                  <c:v>39504.705882352944</c:v>
                </c:pt>
                <c:pt idx="7">
                  <c:v>39818.62857142857</c:v>
                </c:pt>
                <c:pt idx="8">
                  <c:v>39838.400000000001</c:v>
                </c:pt>
                <c:pt idx="9">
                  <c:v>39765.173333333332</c:v>
                </c:pt>
                <c:pt idx="10">
                  <c:v>39556.727272727272</c:v>
                </c:pt>
                <c:pt idx="11">
                  <c:v>39354.080000000002</c:v>
                </c:pt>
                <c:pt idx="12">
                  <c:v>39267.432258064517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94-48E0-AFD4-31BB8B2C3A1D}"/>
            </c:ext>
          </c:extLst>
        </c:ser>
        <c:ser>
          <c:idx val="8"/>
          <c:order val="5"/>
          <c:tx>
            <c:strRef>
              <c:f>'24.PZT_N_FX Yaw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'24.PZT_N_FX Yaw Freq'!$AF$19:$AR$19</c:f>
              <c:numCache>
                <c:formatCode>0.000</c:formatCode>
                <c:ptCount val="13"/>
                <c:pt idx="3">
                  <c:v>39388</c:v>
                </c:pt>
                <c:pt idx="4">
                  <c:v>39780.106666666667</c:v>
                </c:pt>
                <c:pt idx="5">
                  <c:v>39484.75294117647</c:v>
                </c:pt>
                <c:pt idx="6">
                  <c:v>39638.879999999997</c:v>
                </c:pt>
                <c:pt idx="7">
                  <c:v>39638.026666666665</c:v>
                </c:pt>
                <c:pt idx="8">
                  <c:v>39364.959999999999</c:v>
                </c:pt>
                <c:pt idx="9">
                  <c:v>39951.199999999997</c:v>
                </c:pt>
                <c:pt idx="10">
                  <c:v>39607.927272727269</c:v>
                </c:pt>
                <c:pt idx="11">
                  <c:v>39436</c:v>
                </c:pt>
                <c:pt idx="12">
                  <c:v>39499.058823529413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94-48E0-AFD4-31BB8B2C3A1D}"/>
            </c:ext>
          </c:extLst>
        </c:ser>
        <c:ser>
          <c:idx val="3"/>
          <c:order val="6"/>
          <c:tx>
            <c:strRef>
              <c:f>'24.PZT_N_FX Yaw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'24.PZT_N_FX Yaw Freq'!$B$25:$N$25</c:f>
              <c:numCache>
                <c:formatCode>General</c:formatCode>
                <c:ptCount val="13"/>
                <c:pt idx="0">
                  <c:v>44060</c:v>
                </c:pt>
                <c:pt idx="1">
                  <c:v>44060</c:v>
                </c:pt>
                <c:pt idx="2">
                  <c:v>44060</c:v>
                </c:pt>
                <c:pt idx="3">
                  <c:v>44060</c:v>
                </c:pt>
                <c:pt idx="4">
                  <c:v>44060</c:v>
                </c:pt>
                <c:pt idx="5">
                  <c:v>44060</c:v>
                </c:pt>
                <c:pt idx="6">
                  <c:v>44060</c:v>
                </c:pt>
                <c:pt idx="7">
                  <c:v>44060</c:v>
                </c:pt>
                <c:pt idx="8">
                  <c:v>44060</c:v>
                </c:pt>
                <c:pt idx="9">
                  <c:v>44060</c:v>
                </c:pt>
                <c:pt idx="10">
                  <c:v>44060</c:v>
                </c:pt>
                <c:pt idx="11">
                  <c:v>44060</c:v>
                </c:pt>
                <c:pt idx="12">
                  <c:v>44060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94-48E0-AFD4-31BB8B2C3A1D}"/>
            </c:ext>
          </c:extLst>
        </c:ser>
        <c:ser>
          <c:idx val="4"/>
          <c:order val="7"/>
          <c:tx>
            <c:strRef>
              <c:f>'24.PZT_N_FX Yaw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'24.PZT_N_FX Yaw Freq'!$B$26:$N$26</c:f>
              <c:numCache>
                <c:formatCode>General</c:formatCode>
                <c:ptCount val="13"/>
                <c:pt idx="0">
                  <c:v>38268</c:v>
                </c:pt>
                <c:pt idx="1">
                  <c:v>38268</c:v>
                </c:pt>
                <c:pt idx="2">
                  <c:v>38268</c:v>
                </c:pt>
                <c:pt idx="3">
                  <c:v>38268</c:v>
                </c:pt>
                <c:pt idx="4">
                  <c:v>38268</c:v>
                </c:pt>
                <c:pt idx="5">
                  <c:v>38268</c:v>
                </c:pt>
                <c:pt idx="6">
                  <c:v>38268</c:v>
                </c:pt>
                <c:pt idx="7">
                  <c:v>38268</c:v>
                </c:pt>
                <c:pt idx="8">
                  <c:v>38268</c:v>
                </c:pt>
                <c:pt idx="9">
                  <c:v>38268</c:v>
                </c:pt>
                <c:pt idx="10">
                  <c:v>38268</c:v>
                </c:pt>
                <c:pt idx="11">
                  <c:v>38268</c:v>
                </c:pt>
                <c:pt idx="12">
                  <c:v>38268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94-48E0-AFD4-31BB8B2C3A1D}"/>
            </c:ext>
          </c:extLst>
        </c:ser>
        <c:ser>
          <c:idx val="2"/>
          <c:order val="8"/>
          <c:tx>
            <c:strRef>
              <c:f>'24.PZT_N_FX Yaw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'24.PZT_N_FX Yaw Freq'!$B$24:$N$24</c:f>
              <c:numCache>
                <c:formatCode>General</c:formatCode>
                <c:ptCount val="13"/>
                <c:pt idx="0">
                  <c:v>40057</c:v>
                </c:pt>
                <c:pt idx="1">
                  <c:v>40057</c:v>
                </c:pt>
                <c:pt idx="2">
                  <c:v>40057</c:v>
                </c:pt>
                <c:pt idx="3">
                  <c:v>40057</c:v>
                </c:pt>
                <c:pt idx="4">
                  <c:v>40057</c:v>
                </c:pt>
                <c:pt idx="5">
                  <c:v>40057</c:v>
                </c:pt>
                <c:pt idx="6">
                  <c:v>40057</c:v>
                </c:pt>
                <c:pt idx="7">
                  <c:v>40057</c:v>
                </c:pt>
                <c:pt idx="8">
                  <c:v>40057</c:v>
                </c:pt>
                <c:pt idx="9">
                  <c:v>40057</c:v>
                </c:pt>
                <c:pt idx="10">
                  <c:v>40057</c:v>
                </c:pt>
                <c:pt idx="11">
                  <c:v>40057</c:v>
                </c:pt>
                <c:pt idx="12">
                  <c:v>40057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594-48E0-AFD4-31BB8B2C3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36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'24.PZT_N_FX Yaw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'24.PZT_N_FX Yaw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'24.PZT_N_FX Yaw Freq'!$B$10:$N$10</c:f>
              <c:numCache>
                <c:formatCode>0.000</c:formatCode>
                <c:ptCount val="13"/>
                <c:pt idx="0">
                  <c:v>576.80806382700757</c:v>
                </c:pt>
                <c:pt idx="1">
                  <c:v>462.59383626287871</c:v>
                </c:pt>
                <c:pt idx="2">
                  <c:v>515.61732913811841</c:v>
                </c:pt>
                <c:pt idx="3">
                  <c:v>608.12721135373965</c:v>
                </c:pt>
                <c:pt idx="4">
                  <c:v>538.13256911062581</c:v>
                </c:pt>
                <c:pt idx="5">
                  <c:v>498.89872904738564</c:v>
                </c:pt>
                <c:pt idx="6">
                  <c:v>504.58991290157621</c:v>
                </c:pt>
                <c:pt idx="7">
                  <c:v>476.53283737643847</c:v>
                </c:pt>
                <c:pt idx="8">
                  <c:v>484.06192956781848</c:v>
                </c:pt>
                <c:pt idx="9">
                  <c:v>514.036820731023</c:v>
                </c:pt>
                <c:pt idx="10">
                  <c:v>532.32107573979067</c:v>
                </c:pt>
                <c:pt idx="11">
                  <c:v>442.94695409358735</c:v>
                </c:pt>
                <c:pt idx="12">
                  <c:v>555.84975505218222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CA-4A36-96B7-9E4368F72D77}"/>
            </c:ext>
          </c:extLst>
        </c:ser>
        <c:ser>
          <c:idx val="1"/>
          <c:order val="1"/>
          <c:tx>
            <c:strRef>
              <c:f>'24.PZT_N_FX Yaw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'24.PZT_N_FX Yaw Freq'!$B$20:$N$20</c:f>
              <c:numCache>
                <c:formatCode>0.000</c:formatCode>
                <c:ptCount val="13"/>
                <c:pt idx="0">
                  <c:v>532.4824089014337</c:v>
                </c:pt>
                <c:pt idx="1">
                  <c:v>493.83707914935417</c:v>
                </c:pt>
                <c:pt idx="2">
                  <c:v>526.79601855866497</c:v>
                </c:pt>
                <c:pt idx="3">
                  <c:v>475.31194920452356</c:v>
                </c:pt>
                <c:pt idx="4">
                  <c:v>507.57468199906464</c:v>
                </c:pt>
                <c:pt idx="5">
                  <c:v>540.99692475560073</c:v>
                </c:pt>
                <c:pt idx="6">
                  <c:v>518.36310382111003</c:v>
                </c:pt>
                <c:pt idx="7">
                  <c:v>607.16433799535184</c:v>
                </c:pt>
                <c:pt idx="8">
                  <c:v>461.69977873364621</c:v>
                </c:pt>
                <c:pt idx="9">
                  <c:v>505.28059367486065</c:v>
                </c:pt>
                <c:pt idx="10">
                  <c:v>450.47123436547014</c:v>
                </c:pt>
                <c:pt idx="11">
                  <c:v>668.74216307353379</c:v>
                </c:pt>
                <c:pt idx="12">
                  <c:v>518.23557451396937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CA-4A36-96B7-9E4368F72D77}"/>
            </c:ext>
          </c:extLst>
        </c:ser>
        <c:ser>
          <c:idx val="5"/>
          <c:order val="2"/>
          <c:tx>
            <c:strRef>
              <c:f>'24.PZT_N_FX Yaw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FCA-4A36-96B7-9E4368F72D77}"/>
              </c:ext>
            </c:extLst>
          </c:dPt>
          <c:val>
            <c:numRef>
              <c:f>'24.PZT_N_FX Yaw Freq'!$Q$10:$AC$10</c:f>
              <c:numCache>
                <c:formatCode>0.000</c:formatCode>
                <c:ptCount val="13"/>
                <c:pt idx="3">
                  <c:v>372.2904316756493</c:v>
                </c:pt>
                <c:pt idx="7">
                  <c:v>482.23908735578175</c:v>
                </c:pt>
                <c:pt idx="8">
                  <c:v>492.39026028248435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CA-4A36-96B7-9E4368F72D77}"/>
            </c:ext>
          </c:extLst>
        </c:ser>
        <c:ser>
          <c:idx val="6"/>
          <c:order val="3"/>
          <c:tx>
            <c:strRef>
              <c:f>'24.PZT_N_FX Yaw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'24.PZT_N_FX Yaw Freq'!$Q$20:$AC$20</c:f>
              <c:numCache>
                <c:formatCode>0.000</c:formatCode>
                <c:ptCount val="13"/>
                <c:pt idx="3">
                  <c:v>426.74573979921757</c:v>
                </c:pt>
                <c:pt idx="7">
                  <c:v>424.72528019457906</c:v>
                </c:pt>
                <c:pt idx="8">
                  <c:v>361.4837260659549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CA-4A36-96B7-9E4368F72D77}"/>
            </c:ext>
          </c:extLst>
        </c:ser>
        <c:ser>
          <c:idx val="7"/>
          <c:order val="4"/>
          <c:tx>
            <c:strRef>
              <c:f>'24.PZT_N_FX Yaw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'24.PZT_N_FX Yaw Freq'!$AF$10:$AR$10</c:f>
              <c:numCache>
                <c:formatCode>0.000</c:formatCode>
                <c:ptCount val="13"/>
                <c:pt idx="3">
                  <c:v>431.87834544366518</c:v>
                </c:pt>
                <c:pt idx="4">
                  <c:v>523.52863265869541</c:v>
                </c:pt>
                <c:pt idx="5">
                  <c:v>487.17015705612732</c:v>
                </c:pt>
                <c:pt idx="6">
                  <c:v>458.29546571350397</c:v>
                </c:pt>
                <c:pt idx="7">
                  <c:v>415.54260568906426</c:v>
                </c:pt>
                <c:pt idx="8">
                  <c:v>424.03228919326534</c:v>
                </c:pt>
                <c:pt idx="9">
                  <c:v>386.0949460785356</c:v>
                </c:pt>
                <c:pt idx="10">
                  <c:v>403.80786843843765</c:v>
                </c:pt>
                <c:pt idx="11">
                  <c:v>459.66890657675481</c:v>
                </c:pt>
                <c:pt idx="12">
                  <c:v>488.10227557366761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CA-4A36-96B7-9E4368F72D77}"/>
            </c:ext>
          </c:extLst>
        </c:ser>
        <c:ser>
          <c:idx val="8"/>
          <c:order val="5"/>
          <c:tx>
            <c:strRef>
              <c:f>'24.PZT_N_FX Yaw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'24.PZT_N_FX Yaw Freq'!$AF$20:$AR$20</c:f>
              <c:numCache>
                <c:formatCode>0.000</c:formatCode>
                <c:ptCount val="13"/>
                <c:pt idx="3">
                  <c:v>481.43234566060875</c:v>
                </c:pt>
                <c:pt idx="4">
                  <c:v>484.36482713525515</c:v>
                </c:pt>
                <c:pt idx="5">
                  <c:v>545.67755841623477</c:v>
                </c:pt>
                <c:pt idx="6">
                  <c:v>590.9483433345049</c:v>
                </c:pt>
                <c:pt idx="7">
                  <c:v>419.10503016106401</c:v>
                </c:pt>
                <c:pt idx="8">
                  <c:v>374.34936132485171</c:v>
                </c:pt>
                <c:pt idx="9">
                  <c:v>408.42489664873716</c:v>
                </c:pt>
                <c:pt idx="10">
                  <c:v>325.46763248897685</c:v>
                </c:pt>
                <c:pt idx="11">
                  <c:v>360.20809737944751</c:v>
                </c:pt>
                <c:pt idx="12">
                  <c:v>377.39036102401661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CA-4A36-96B7-9E4368F72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'24.PZT_N_FX Yaw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'24.PZT_N_FX Yaw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'24.PZT_N_FX Yaw Freq'!$B$13:$N$13</c:f>
              <c:numCache>
                <c:formatCode>0.00</c:formatCode>
                <c:ptCount val="13"/>
                <c:pt idx="0">
                  <c:v>0.82628880480603506</c:v>
                </c:pt>
                <c:pt idx="1">
                  <c:v>1.0600268882165691</c:v>
                </c:pt>
                <c:pt idx="2">
                  <c:v>0.77990655202671499</c:v>
                </c:pt>
                <c:pt idx="3">
                  <c:v>0.6897280970353411</c:v>
                </c:pt>
                <c:pt idx="4">
                  <c:v>0.62760955616442626</c:v>
                </c:pt>
                <c:pt idx="5">
                  <c:v>0.72748265290870195</c:v>
                </c:pt>
                <c:pt idx="6">
                  <c:v>0.56589848382950991</c:v>
                </c:pt>
                <c:pt idx="7">
                  <c:v>0.5900024793746923</c:v>
                </c:pt>
                <c:pt idx="8">
                  <c:v>0.63300585394371245</c:v>
                </c:pt>
                <c:pt idx="9">
                  <c:v>0.65107154580638871</c:v>
                </c:pt>
                <c:pt idx="10">
                  <c:v>0.63660827166958012</c:v>
                </c:pt>
                <c:pt idx="11">
                  <c:v>0.53150511421923075</c:v>
                </c:pt>
                <c:pt idx="12">
                  <c:v>0.65907167225757957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6D-480E-8129-A26413C1D5E5}"/>
            </c:ext>
          </c:extLst>
        </c:ser>
        <c:ser>
          <c:idx val="1"/>
          <c:order val="1"/>
          <c:tx>
            <c:strRef>
              <c:f>'24.PZT_N_FX Yaw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'24.PZT_N_FX Yaw Freq'!$B$23:$N$23</c:f>
              <c:numCache>
                <c:formatCode>0.00</c:formatCode>
                <c:ptCount val="13"/>
                <c:pt idx="0">
                  <c:v>0.62199237845866007</c:v>
                </c:pt>
                <c:pt idx="1">
                  <c:v>0.98010602858420703</c:v>
                </c:pt>
                <c:pt idx="2">
                  <c:v>0.77362300797732975</c:v>
                </c:pt>
                <c:pt idx="3">
                  <c:v>0.94366096641162267</c:v>
                </c:pt>
                <c:pt idx="4">
                  <c:v>0.66642672562213523</c:v>
                </c:pt>
                <c:pt idx="5">
                  <c:v>0.786234329893989</c:v>
                </c:pt>
                <c:pt idx="6">
                  <c:v>0.73934747212007113</c:v>
                </c:pt>
                <c:pt idx="7">
                  <c:v>0.66158182184271119</c:v>
                </c:pt>
                <c:pt idx="8">
                  <c:v>0.76530946331769023</c:v>
                </c:pt>
                <c:pt idx="9">
                  <c:v>0.69178084161363884</c:v>
                </c:pt>
                <c:pt idx="10">
                  <c:v>0.7551880125479381</c:v>
                </c:pt>
                <c:pt idx="11">
                  <c:v>0.560996338316196</c:v>
                </c:pt>
                <c:pt idx="12">
                  <c:v>0.72952665787414928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6D-480E-8129-A26413C1D5E5}"/>
            </c:ext>
          </c:extLst>
        </c:ser>
        <c:ser>
          <c:idx val="5"/>
          <c:order val="2"/>
          <c:tx>
            <c:strRef>
              <c:f>'24.PZT_N_FX Yaw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36D-480E-8129-A26413C1D5E5}"/>
              </c:ext>
            </c:extLst>
          </c:dPt>
          <c:val>
            <c:numRef>
              <c:f>'24.PZT_N_FX Yaw Freq'!$Q$13:$AC$13</c:f>
              <c:numCache>
                <c:formatCode>0.00</c:formatCode>
                <c:ptCount val="13"/>
                <c:pt idx="3">
                  <c:v>0.64179283968678591</c:v>
                </c:pt>
                <c:pt idx="7">
                  <c:v>0.64980830293371183</c:v>
                </c:pt>
                <c:pt idx="8">
                  <c:v>0.74412519815033573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6D-480E-8129-A26413C1D5E5}"/>
            </c:ext>
          </c:extLst>
        </c:ser>
        <c:ser>
          <c:idx val="6"/>
          <c:order val="3"/>
          <c:tx>
            <c:strRef>
              <c:f>'24.PZT_N_FX Yaw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'24.PZT_N_FX Yaw Freq'!$Q$23:$AC$23</c:f>
              <c:numCache>
                <c:formatCode>0.00</c:formatCode>
                <c:ptCount val="13"/>
                <c:pt idx="3">
                  <c:v>0.52157000532096398</c:v>
                </c:pt>
                <c:pt idx="7">
                  <c:v>0.65662408500168434</c:v>
                </c:pt>
                <c:pt idx="8">
                  <c:v>1.1109767080544217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6D-480E-8129-A26413C1D5E5}"/>
            </c:ext>
          </c:extLst>
        </c:ser>
        <c:ser>
          <c:idx val="7"/>
          <c:order val="4"/>
          <c:tx>
            <c:strRef>
              <c:f>'24.PZT_N_FX Yaw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'24.PZT_N_FX Yaw Freq'!$AF$13:$AR$13</c:f>
              <c:numCache>
                <c:formatCode>0.00</c:formatCode>
                <c:ptCount val="13"/>
                <c:pt idx="3">
                  <c:v>0.77552703641406229</c:v>
                </c:pt>
                <c:pt idx="4">
                  <c:v>0.88833091001129083</c:v>
                </c:pt>
                <c:pt idx="5">
                  <c:v>0.86727865938035309</c:v>
                </c:pt>
                <c:pt idx="6">
                  <c:v>0.89949677655189875</c:v>
                </c:pt>
                <c:pt idx="7">
                  <c:v>1.2438584717903749</c:v>
                </c:pt>
                <c:pt idx="8">
                  <c:v>1.2344971833691694</c:v>
                </c:pt>
                <c:pt idx="9">
                  <c:v>1.2925778564225598</c:v>
                </c:pt>
                <c:pt idx="10">
                  <c:v>1.0638122511999741</c:v>
                </c:pt>
                <c:pt idx="11">
                  <c:v>0.78758136886558494</c:v>
                </c:pt>
                <c:pt idx="12">
                  <c:v>0.68252926219194654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6D-480E-8129-A26413C1D5E5}"/>
            </c:ext>
          </c:extLst>
        </c:ser>
        <c:ser>
          <c:idx val="8"/>
          <c:order val="5"/>
          <c:tx>
            <c:strRef>
              <c:f>'24.PZT_N_FX Yaw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'24.PZT_N_FX Yaw Freq'!$AF$23:$AR$23</c:f>
              <c:numCache>
                <c:formatCode>0.00</c:formatCode>
                <c:ptCount val="13"/>
                <c:pt idx="3">
                  <c:v>0.77546375248438115</c:v>
                </c:pt>
                <c:pt idx="4">
                  <c:v>1.0406113890156756</c:v>
                </c:pt>
                <c:pt idx="5">
                  <c:v>0.74326735169877778</c:v>
                </c:pt>
                <c:pt idx="6">
                  <c:v>0.77326555722542745</c:v>
                </c:pt>
                <c:pt idx="7">
                  <c:v>1.089644653942837</c:v>
                </c:pt>
                <c:pt idx="8">
                  <c:v>0.97677028762452611</c:v>
                </c:pt>
                <c:pt idx="9">
                  <c:v>1.3737327750350317</c:v>
                </c:pt>
                <c:pt idx="10">
                  <c:v>1.3723098079731484</c:v>
                </c:pt>
                <c:pt idx="11">
                  <c:v>1.0808566941325723</c:v>
                </c:pt>
                <c:pt idx="12">
                  <c:v>1.087343460662358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6D-480E-8129-A26413C1D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'25.PZT_N_FX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'25.PZT_N_FX Yaw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'25.PZT_N_FX Yaw Gain'!$B$9:$N$9</c:f>
              <c:numCache>
                <c:formatCode>0.000</c:formatCode>
                <c:ptCount val="13"/>
                <c:pt idx="0">
                  <c:v>20.91105479452056</c:v>
                </c:pt>
                <c:pt idx="1">
                  <c:v>21.717364285714286</c:v>
                </c:pt>
                <c:pt idx="2">
                  <c:v>20.289013319696696</c:v>
                </c:pt>
                <c:pt idx="3">
                  <c:v>20.50106363636365</c:v>
                </c:pt>
                <c:pt idx="4">
                  <c:v>20.346554285714291</c:v>
                </c:pt>
                <c:pt idx="5">
                  <c:v>21.319471794871788</c:v>
                </c:pt>
                <c:pt idx="6">
                  <c:v>21.523349999999997</c:v>
                </c:pt>
                <c:pt idx="7">
                  <c:v>21.469566666666658</c:v>
                </c:pt>
                <c:pt idx="8">
                  <c:v>22.136669211859445</c:v>
                </c:pt>
                <c:pt idx="9">
                  <c:v>22.172127272727266</c:v>
                </c:pt>
                <c:pt idx="10">
                  <c:v>21.77038000000001</c:v>
                </c:pt>
                <c:pt idx="11">
                  <c:v>21.504057142857143</c:v>
                </c:pt>
                <c:pt idx="12">
                  <c:v>21.957399999999986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5-4DA1-8B2A-D1C3936F0804}"/>
            </c:ext>
          </c:extLst>
        </c:ser>
        <c:ser>
          <c:idx val="1"/>
          <c:order val="1"/>
          <c:tx>
            <c:strRef>
              <c:f>'25.PZT_N_FX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'25.PZT_N_FX Yaw Gain'!$B$19:$N$19</c:f>
              <c:numCache>
                <c:formatCode>0.000</c:formatCode>
                <c:ptCount val="13"/>
                <c:pt idx="0">
                  <c:v>20.8445</c:v>
                </c:pt>
                <c:pt idx="1">
                  <c:v>20.73494761904762</c:v>
                </c:pt>
                <c:pt idx="2">
                  <c:v>20.433522807017543</c:v>
                </c:pt>
                <c:pt idx="3">
                  <c:v>21.207468750000007</c:v>
                </c:pt>
                <c:pt idx="4">
                  <c:v>20.355199999999993</c:v>
                </c:pt>
                <c:pt idx="5">
                  <c:v>20.620093617021279</c:v>
                </c:pt>
                <c:pt idx="6">
                  <c:v>20.581086486486491</c:v>
                </c:pt>
                <c:pt idx="7">
                  <c:v>22.25373333333334</c:v>
                </c:pt>
                <c:pt idx="8">
                  <c:v>21.565192592592581</c:v>
                </c:pt>
                <c:pt idx="9">
                  <c:v>20.628436363636361</c:v>
                </c:pt>
                <c:pt idx="10">
                  <c:v>19.907878571428569</c:v>
                </c:pt>
                <c:pt idx="11">
                  <c:v>22.995571428571434</c:v>
                </c:pt>
                <c:pt idx="12">
                  <c:v>21.518056250000004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25-4DA1-8B2A-D1C3936F0804}"/>
            </c:ext>
          </c:extLst>
        </c:ser>
        <c:ser>
          <c:idx val="5"/>
          <c:order val="2"/>
          <c:tx>
            <c:strRef>
              <c:f>'25.PZT_N_FX Yaw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E25-4DA1-8B2A-D1C3936F0804}"/>
              </c:ext>
            </c:extLst>
          </c:dPt>
          <c:val>
            <c:numRef>
              <c:f>'25.PZT_N_FX Yaw Gain'!$Q$9:$AC$9</c:f>
              <c:numCache>
                <c:formatCode>0.000</c:formatCode>
                <c:ptCount val="13"/>
                <c:pt idx="3">
                  <c:v>20.992166666666659</c:v>
                </c:pt>
                <c:pt idx="7">
                  <c:v>20.936133333333327</c:v>
                </c:pt>
                <c:pt idx="8">
                  <c:v>21.406576277160639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25-4DA1-8B2A-D1C3936F0804}"/>
            </c:ext>
          </c:extLst>
        </c:ser>
        <c:ser>
          <c:idx val="6"/>
          <c:order val="3"/>
          <c:tx>
            <c:strRef>
              <c:f>'25.PZT_N_FX Yaw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'25.PZT_N_FX Yaw Gain'!$Q$19:$AC$19</c:f>
              <c:numCache>
                <c:formatCode>0.000</c:formatCode>
                <c:ptCount val="13"/>
                <c:pt idx="3">
                  <c:v>22.38526666666667</c:v>
                </c:pt>
                <c:pt idx="7">
                  <c:v>21.310890909090908</c:v>
                </c:pt>
                <c:pt idx="8">
                  <c:v>20.845750000000002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25-4DA1-8B2A-D1C3936F0804}"/>
            </c:ext>
          </c:extLst>
        </c:ser>
        <c:ser>
          <c:idx val="7"/>
          <c:order val="4"/>
          <c:tx>
            <c:strRef>
              <c:f>'25.PZT_N_FX Yaw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'25.PZT_N_FX Yaw Gain'!$AF$9:$AR$9</c:f>
              <c:numCache>
                <c:formatCode>0.000</c:formatCode>
                <c:ptCount val="13"/>
                <c:pt idx="3">
                  <c:v>20.263850000000009</c:v>
                </c:pt>
                <c:pt idx="4">
                  <c:v>19.461100000000002</c:v>
                </c:pt>
                <c:pt idx="5">
                  <c:v>20.256305263157888</c:v>
                </c:pt>
                <c:pt idx="6">
                  <c:v>20.736035294117642</c:v>
                </c:pt>
                <c:pt idx="7">
                  <c:v>21.532585714285705</c:v>
                </c:pt>
                <c:pt idx="8">
                  <c:v>22.215074999999995</c:v>
                </c:pt>
                <c:pt idx="9">
                  <c:v>21.930786666666663</c:v>
                </c:pt>
                <c:pt idx="10">
                  <c:v>20.843690909090906</c:v>
                </c:pt>
                <c:pt idx="11">
                  <c:v>22.312259999999995</c:v>
                </c:pt>
                <c:pt idx="12">
                  <c:v>22.644993548387088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25-4DA1-8B2A-D1C3936F0804}"/>
            </c:ext>
          </c:extLst>
        </c:ser>
        <c:ser>
          <c:idx val="8"/>
          <c:order val="5"/>
          <c:tx>
            <c:strRef>
              <c:f>'25.PZT_N_FX Yaw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'25.PZT_N_FX Yaw Gain'!$AF$19:$AR$19</c:f>
              <c:numCache>
                <c:formatCode>0.000</c:formatCode>
                <c:ptCount val="13"/>
                <c:pt idx="3">
                  <c:v>21.252066666666661</c:v>
                </c:pt>
                <c:pt idx="4">
                  <c:v>20.282893333333327</c:v>
                </c:pt>
                <c:pt idx="5">
                  <c:v>20.616529411764709</c:v>
                </c:pt>
                <c:pt idx="6">
                  <c:v>19.837179999999993</c:v>
                </c:pt>
                <c:pt idx="7">
                  <c:v>19.40928000000001</c:v>
                </c:pt>
                <c:pt idx="8">
                  <c:v>20.753706666666663</c:v>
                </c:pt>
                <c:pt idx="9">
                  <c:v>22.047024999999998</c:v>
                </c:pt>
                <c:pt idx="10">
                  <c:v>22.283745454545453</c:v>
                </c:pt>
                <c:pt idx="11">
                  <c:v>21.910550000000001</c:v>
                </c:pt>
                <c:pt idx="12">
                  <c:v>22.359835294117648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25-4DA1-8B2A-D1C3936F0804}"/>
            </c:ext>
          </c:extLst>
        </c:ser>
        <c:ser>
          <c:idx val="3"/>
          <c:order val="6"/>
          <c:tx>
            <c:strRef>
              <c:f>'25.PZT_N_FX Yaw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'25.PZT_N_FX Yaw Gain'!$B$25:$N$25</c:f>
              <c:numCache>
                <c:formatCode>General</c:formatCode>
                <c:ptCount val="13"/>
                <c:pt idx="0">
                  <c:v>46.3</c:v>
                </c:pt>
                <c:pt idx="1">
                  <c:v>46.3</c:v>
                </c:pt>
                <c:pt idx="2">
                  <c:v>46.3</c:v>
                </c:pt>
                <c:pt idx="3">
                  <c:v>46.3</c:v>
                </c:pt>
                <c:pt idx="4">
                  <c:v>46.3</c:v>
                </c:pt>
                <c:pt idx="5">
                  <c:v>46.3</c:v>
                </c:pt>
                <c:pt idx="6">
                  <c:v>46.3</c:v>
                </c:pt>
                <c:pt idx="7">
                  <c:v>46.3</c:v>
                </c:pt>
                <c:pt idx="8">
                  <c:v>46.3</c:v>
                </c:pt>
                <c:pt idx="9">
                  <c:v>46.3</c:v>
                </c:pt>
                <c:pt idx="10">
                  <c:v>46.3</c:v>
                </c:pt>
                <c:pt idx="11">
                  <c:v>46.3</c:v>
                </c:pt>
                <c:pt idx="12">
                  <c:v>46.3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25-4DA1-8B2A-D1C3936F0804}"/>
            </c:ext>
          </c:extLst>
        </c:ser>
        <c:ser>
          <c:idx val="4"/>
          <c:order val="7"/>
          <c:tx>
            <c:strRef>
              <c:f>'25.PZT_N_FX Yaw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'25.PZT_N_FX Yaw Gain'!$B$26:$N$26</c:f>
              <c:numCache>
                <c:formatCode>General</c:formatCode>
                <c:ptCount val="13"/>
                <c:pt idx="0">
                  <c:v>13.5</c:v>
                </c:pt>
                <c:pt idx="1">
                  <c:v>13.5</c:v>
                </c:pt>
                <c:pt idx="2">
                  <c:v>13.5</c:v>
                </c:pt>
                <c:pt idx="3">
                  <c:v>13.5</c:v>
                </c:pt>
                <c:pt idx="4">
                  <c:v>13.5</c:v>
                </c:pt>
                <c:pt idx="5">
                  <c:v>13.5</c:v>
                </c:pt>
                <c:pt idx="6">
                  <c:v>13.5</c:v>
                </c:pt>
                <c:pt idx="7">
                  <c:v>13.5</c:v>
                </c:pt>
                <c:pt idx="8">
                  <c:v>13.5</c:v>
                </c:pt>
                <c:pt idx="9">
                  <c:v>13.5</c:v>
                </c:pt>
                <c:pt idx="10">
                  <c:v>13.5</c:v>
                </c:pt>
                <c:pt idx="11">
                  <c:v>13.5</c:v>
                </c:pt>
                <c:pt idx="12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25-4DA1-8B2A-D1C3936F0804}"/>
            </c:ext>
          </c:extLst>
        </c:ser>
        <c:ser>
          <c:idx val="2"/>
          <c:order val="8"/>
          <c:tx>
            <c:strRef>
              <c:f>'25.PZT_N_FX Yaw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'25.PZT_N_FX Yaw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25-4DA1-8B2A-D1C3936F0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2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'25.PZT_N_FX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'25.PZT_N_FX Yaw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'25.PZT_N_FX Yaw Gain'!$B$10:$N$10</c:f>
              <c:numCache>
                <c:formatCode>0.000</c:formatCode>
                <c:ptCount val="13"/>
                <c:pt idx="0">
                  <c:v>2.678309876338488</c:v>
                </c:pt>
                <c:pt idx="1">
                  <c:v>2.9588544575348243</c:v>
                </c:pt>
                <c:pt idx="2">
                  <c:v>2.7139052510514561</c:v>
                </c:pt>
                <c:pt idx="3">
                  <c:v>2.7336459464084082</c:v>
                </c:pt>
                <c:pt idx="4">
                  <c:v>2.88307400325463</c:v>
                </c:pt>
                <c:pt idx="5">
                  <c:v>2.7037225965980927</c:v>
                </c:pt>
                <c:pt idx="6">
                  <c:v>2.7319200351187525</c:v>
                </c:pt>
                <c:pt idx="7">
                  <c:v>2.5256267438598443</c:v>
                </c:pt>
                <c:pt idx="8">
                  <c:v>2.4316130927222814</c:v>
                </c:pt>
                <c:pt idx="9">
                  <c:v>2.5563557501857974</c:v>
                </c:pt>
                <c:pt idx="10">
                  <c:v>2.577514176273012</c:v>
                </c:pt>
                <c:pt idx="11">
                  <c:v>2.5550633327510077</c:v>
                </c:pt>
                <c:pt idx="12">
                  <c:v>2.7959806901058677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9C-4537-94EB-415BF0F39280}"/>
            </c:ext>
          </c:extLst>
        </c:ser>
        <c:ser>
          <c:idx val="1"/>
          <c:order val="1"/>
          <c:tx>
            <c:strRef>
              <c:f>'25.PZT_N_FX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'25.PZT_N_FX Yaw Gain'!$B$20:$N$20</c:f>
              <c:numCache>
                <c:formatCode>0.000</c:formatCode>
                <c:ptCount val="13"/>
                <c:pt idx="0">
                  <c:v>2.2652178819335553</c:v>
                </c:pt>
                <c:pt idx="1">
                  <c:v>2.9336831957348193</c:v>
                </c:pt>
                <c:pt idx="2">
                  <c:v>2.5027226477912752</c:v>
                </c:pt>
                <c:pt idx="3">
                  <c:v>2.936568662308261</c:v>
                </c:pt>
                <c:pt idx="4">
                  <c:v>2.4444855385924154</c:v>
                </c:pt>
                <c:pt idx="5">
                  <c:v>2.3861372281451745</c:v>
                </c:pt>
                <c:pt idx="6">
                  <c:v>2.617373837971265</c:v>
                </c:pt>
                <c:pt idx="7">
                  <c:v>2.9830618237404023</c:v>
                </c:pt>
                <c:pt idx="8">
                  <c:v>2.5824098675124989</c:v>
                </c:pt>
                <c:pt idx="9">
                  <c:v>2.9892813849936903</c:v>
                </c:pt>
                <c:pt idx="10">
                  <c:v>2.4943414363267422</c:v>
                </c:pt>
                <c:pt idx="11">
                  <c:v>3.0917184664244814</c:v>
                </c:pt>
                <c:pt idx="12">
                  <c:v>2.9347229032445714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9C-4537-94EB-415BF0F39280}"/>
            </c:ext>
          </c:extLst>
        </c:ser>
        <c:ser>
          <c:idx val="5"/>
          <c:order val="2"/>
          <c:tx>
            <c:strRef>
              <c:f>'25.PZT_N_FX Yaw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69C-4537-94EB-415BF0F39280}"/>
              </c:ext>
            </c:extLst>
          </c:dPt>
          <c:val>
            <c:numRef>
              <c:f>'25.PZT_N_FX Yaw Gain'!$Q$10:$AC$10</c:f>
              <c:numCache>
                <c:formatCode>0.000</c:formatCode>
                <c:ptCount val="13"/>
                <c:pt idx="3">
                  <c:v>2.0804805327439229</c:v>
                </c:pt>
                <c:pt idx="7">
                  <c:v>2.312950738382046</c:v>
                </c:pt>
                <c:pt idx="8">
                  <c:v>2.1457808013952109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9C-4537-94EB-415BF0F39280}"/>
            </c:ext>
          </c:extLst>
        </c:ser>
        <c:ser>
          <c:idx val="6"/>
          <c:order val="3"/>
          <c:tx>
            <c:strRef>
              <c:f>'25.PZT_N_FX Yaw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'25.PZT_N_FX Yaw Gain'!$Q$20:$AC$20</c:f>
              <c:numCache>
                <c:formatCode>0.000</c:formatCode>
                <c:ptCount val="13"/>
                <c:pt idx="3">
                  <c:v>2.6714440229613579</c:v>
                </c:pt>
                <c:pt idx="7">
                  <c:v>2.0888818351482019</c:v>
                </c:pt>
                <c:pt idx="8">
                  <c:v>2.183798787603108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9C-4537-94EB-415BF0F39280}"/>
            </c:ext>
          </c:extLst>
        </c:ser>
        <c:ser>
          <c:idx val="7"/>
          <c:order val="4"/>
          <c:tx>
            <c:strRef>
              <c:f>'25.PZT_N_FX Yaw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'25.PZT_N_FX Yaw Gain'!$AF$10:$AR$10</c:f>
              <c:numCache>
                <c:formatCode>0.000</c:formatCode>
                <c:ptCount val="13"/>
                <c:pt idx="3">
                  <c:v>2.2272432872333634</c:v>
                </c:pt>
                <c:pt idx="4">
                  <c:v>2.2533935459732026</c:v>
                </c:pt>
                <c:pt idx="5">
                  <c:v>3.0730944868279155</c:v>
                </c:pt>
                <c:pt idx="6">
                  <c:v>2.8749349286510109</c:v>
                </c:pt>
                <c:pt idx="7">
                  <c:v>2.883706202712284</c:v>
                </c:pt>
                <c:pt idx="8">
                  <c:v>2.736356145739991</c:v>
                </c:pt>
                <c:pt idx="9">
                  <c:v>2.5316784694729599</c:v>
                </c:pt>
                <c:pt idx="10">
                  <c:v>2.8307120480525922</c:v>
                </c:pt>
                <c:pt idx="11">
                  <c:v>2.1625292713366346</c:v>
                </c:pt>
                <c:pt idx="12">
                  <c:v>3.1844657842607438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9C-4537-94EB-415BF0F39280}"/>
            </c:ext>
          </c:extLst>
        </c:ser>
        <c:ser>
          <c:idx val="8"/>
          <c:order val="5"/>
          <c:tx>
            <c:strRef>
              <c:f>'25.PZT_N_FX Yaw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'25.PZT_N_FX Yaw Gain'!$AF$20:$AR$20</c:f>
              <c:numCache>
                <c:formatCode>0.000</c:formatCode>
                <c:ptCount val="13"/>
                <c:pt idx="3">
                  <c:v>2.5711261980768798</c:v>
                </c:pt>
                <c:pt idx="4">
                  <c:v>2.4558535620428312</c:v>
                </c:pt>
                <c:pt idx="5">
                  <c:v>2.5081960819350084</c:v>
                </c:pt>
                <c:pt idx="6">
                  <c:v>2.4358675753189121</c:v>
                </c:pt>
                <c:pt idx="7">
                  <c:v>2.1741771264772609</c:v>
                </c:pt>
                <c:pt idx="8">
                  <c:v>2.2781961378517801</c:v>
                </c:pt>
                <c:pt idx="9">
                  <c:v>2.6459478212513798</c:v>
                </c:pt>
                <c:pt idx="10">
                  <c:v>2.4850230211183724</c:v>
                </c:pt>
                <c:pt idx="11">
                  <c:v>2.562707033439513</c:v>
                </c:pt>
                <c:pt idx="12">
                  <c:v>2.2267958555001917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9C-4537-94EB-415BF0F39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'25.PZT_N_FX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'25.PZT_N_FX Yaw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'25.PZT_N_FX Yaw Gain'!$B$13:$N$13</c:f>
              <c:numCache>
                <c:formatCode>0.00</c:formatCode>
                <c:ptCount val="13"/>
                <c:pt idx="0">
                  <c:v>0.92235466104868069</c:v>
                </c:pt>
                <c:pt idx="1">
                  <c:v>0.92573712829847443</c:v>
                </c:pt>
                <c:pt idx="2">
                  <c:v>0.83385535991801352</c:v>
                </c:pt>
                <c:pt idx="3">
                  <c:v>0.85369061119783696</c:v>
                </c:pt>
                <c:pt idx="4">
                  <c:v>0.79158036156146616</c:v>
                </c:pt>
                <c:pt idx="5">
                  <c:v>0.96403773137457338</c:v>
                </c:pt>
                <c:pt idx="6">
                  <c:v>0.97896350025623824</c:v>
                </c:pt>
                <c:pt idx="7">
                  <c:v>1.0518269291694033</c:v>
                </c:pt>
                <c:pt idx="8">
                  <c:v>1.1839423574017105</c:v>
                </c:pt>
                <c:pt idx="9">
                  <c:v>1.1307929620902688</c:v>
                </c:pt>
                <c:pt idx="10">
                  <c:v>1.0695550615048626</c:v>
                </c:pt>
                <c:pt idx="11">
                  <c:v>1.0442085773061529</c:v>
                </c:pt>
                <c:pt idx="12">
                  <c:v>1.0082806878135429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4-4E02-A6F5-1D6ABC057FEF}"/>
            </c:ext>
          </c:extLst>
        </c:ser>
        <c:ser>
          <c:idx val="1"/>
          <c:order val="1"/>
          <c:tx>
            <c:strRef>
              <c:f>'25.PZT_N_FX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'25.PZT_N_FX Yaw Gain'!$B$23:$N$23</c:f>
              <c:numCache>
                <c:formatCode>0.00</c:formatCode>
                <c:ptCount val="13"/>
                <c:pt idx="0">
                  <c:v>1.0807643212567919</c:v>
                </c:pt>
                <c:pt idx="1">
                  <c:v>0.82205509097077023</c:v>
                </c:pt>
                <c:pt idx="2">
                  <c:v>0.92346400071359303</c:v>
                </c:pt>
                <c:pt idx="3">
                  <c:v>0.87488376586452521</c:v>
                </c:pt>
                <c:pt idx="4">
                  <c:v>0.93478428511483536</c:v>
                </c:pt>
                <c:pt idx="5">
                  <c:v>0.99464712716962633</c:v>
                </c:pt>
                <c:pt idx="6">
                  <c:v>0.90180551510046725</c:v>
                </c:pt>
                <c:pt idx="7">
                  <c:v>0.97815978465119524</c:v>
                </c:pt>
                <c:pt idx="8">
                  <c:v>1.0410421539528065</c:v>
                </c:pt>
                <c:pt idx="9">
                  <c:v>0.79488851951970696</c:v>
                </c:pt>
                <c:pt idx="10">
                  <c:v>0.85632203061783496</c:v>
                </c:pt>
                <c:pt idx="11">
                  <c:v>1.0237641333012335</c:v>
                </c:pt>
                <c:pt idx="12">
                  <c:v>0.91071133622591771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4-4E02-A6F5-1D6ABC057FEF}"/>
            </c:ext>
          </c:extLst>
        </c:ser>
        <c:ser>
          <c:idx val="5"/>
          <c:order val="2"/>
          <c:tx>
            <c:strRef>
              <c:f>'25.PZT_N_FX Yaw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824-4E02-A6F5-1D6ABC057FEF}"/>
              </c:ext>
            </c:extLst>
          </c:dPt>
          <c:val>
            <c:numRef>
              <c:f>'25.PZT_N_FX Yaw Gain'!$Q$13:$AC$13</c:f>
              <c:numCache>
                <c:formatCode>0.00</c:formatCode>
                <c:ptCount val="13"/>
                <c:pt idx="3">
                  <c:v>1.2003904144179172</c:v>
                </c:pt>
                <c:pt idx="7">
                  <c:v>1.0716661924434308</c:v>
                </c:pt>
                <c:pt idx="8">
                  <c:v>1.2282360919654816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24-4E02-A6F5-1D6ABC057FEF}"/>
            </c:ext>
          </c:extLst>
        </c:ser>
        <c:ser>
          <c:idx val="6"/>
          <c:order val="3"/>
          <c:tx>
            <c:strRef>
              <c:f>'25.PZT_N_FX Yaw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'25.PZT_N_FX Yaw Gain'!$Q$23:$AC$23</c:f>
              <c:numCache>
                <c:formatCode>0.00</c:formatCode>
                <c:ptCount val="13"/>
                <c:pt idx="3">
                  <c:v>1.1086721376524977</c:v>
                </c:pt>
                <c:pt idx="7">
                  <c:v>1.2464229709985393</c:v>
                </c:pt>
                <c:pt idx="8">
                  <c:v>1.1212495158589442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24-4E02-A6F5-1D6ABC057FEF}"/>
            </c:ext>
          </c:extLst>
        </c:ser>
        <c:ser>
          <c:idx val="7"/>
          <c:order val="4"/>
          <c:tx>
            <c:strRef>
              <c:f>'25.PZT_N_FX Yaw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'25.PZT_N_FX Yaw Gain'!$AF$13:$AR$13</c:f>
              <c:numCache>
                <c:formatCode>0.00</c:formatCode>
                <c:ptCount val="13"/>
                <c:pt idx="3">
                  <c:v>1.0122902511774134</c:v>
                </c:pt>
                <c:pt idx="4">
                  <c:v>0.88179596364077084</c:v>
                </c:pt>
                <c:pt idx="5">
                  <c:v>0.73284494311484993</c:v>
                </c:pt>
                <c:pt idx="6">
                  <c:v>0.83897960286623086</c:v>
                </c:pt>
                <c:pt idx="7">
                  <c:v>0.92850255303754803</c:v>
                </c:pt>
                <c:pt idx="8">
                  <c:v>1.0616399493620721</c:v>
                </c:pt>
                <c:pt idx="9">
                  <c:v>1.110039152328556</c:v>
                </c:pt>
                <c:pt idx="10">
                  <c:v>0.86476368070748011</c:v>
                </c:pt>
                <c:pt idx="11">
                  <c:v>1.3583261225335519</c:v>
                </c:pt>
                <c:pt idx="12">
                  <c:v>0.95725041162700064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24-4E02-A6F5-1D6ABC057FEF}"/>
            </c:ext>
          </c:extLst>
        </c:ser>
        <c:ser>
          <c:idx val="8"/>
          <c:order val="5"/>
          <c:tx>
            <c:strRef>
              <c:f>'25.PZT_N_FX Yaw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'25.PZT_N_FX Yaw Gain'!$AF$23:$AR$23</c:f>
              <c:numCache>
                <c:formatCode>0.00</c:formatCode>
                <c:ptCount val="13"/>
                <c:pt idx="3">
                  <c:v>1.0050157102965176</c:v>
                </c:pt>
                <c:pt idx="4">
                  <c:v>0.92064302179472135</c:v>
                </c:pt>
                <c:pt idx="5">
                  <c:v>0.94576994505077272</c:v>
                </c:pt>
                <c:pt idx="6">
                  <c:v>0.86720368329414188</c:v>
                </c:pt>
                <c:pt idx="7">
                  <c:v>0.90597954325438645</c:v>
                </c:pt>
                <c:pt idx="8">
                  <c:v>1.0613231152705651</c:v>
                </c:pt>
                <c:pt idx="9">
                  <c:v>1.0767439593672399</c:v>
                </c:pt>
                <c:pt idx="10">
                  <c:v>1.1782245583372735</c:v>
                </c:pt>
                <c:pt idx="11">
                  <c:v>1.0939668990973008</c:v>
                </c:pt>
                <c:pt idx="12">
                  <c:v>1.3262457014539271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24-4E02-A6F5-1D6ABC057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'27.PZT_H_T1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'27.PZT_H_T1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'27.PZT_H_T1 Freq'!$B$9:$N$9</c:f>
              <c:numCache>
                <c:formatCode>0.000</c:formatCode>
                <c:ptCount val="13"/>
                <c:pt idx="0">
                  <c:v>7225.2821917808224</c:v>
                </c:pt>
                <c:pt idx="1">
                  <c:v>7228</c:v>
                </c:pt>
                <c:pt idx="2">
                  <c:v>7213.8285714285712</c:v>
                </c:pt>
                <c:pt idx="3">
                  <c:v>7204.4363636363632</c:v>
                </c:pt>
                <c:pt idx="4">
                  <c:v>7231.6571428571433</c:v>
                </c:pt>
                <c:pt idx="5">
                  <c:v>7211.0974358974363</c:v>
                </c:pt>
                <c:pt idx="6">
                  <c:v>7221.28</c:v>
                </c:pt>
                <c:pt idx="7">
                  <c:v>7220.2666666666664</c:v>
                </c:pt>
                <c:pt idx="8">
                  <c:v>7254.9473684210525</c:v>
                </c:pt>
                <c:pt idx="9">
                  <c:v>7243.1272727272726</c:v>
                </c:pt>
                <c:pt idx="10">
                  <c:v>7164.32</c:v>
                </c:pt>
                <c:pt idx="11">
                  <c:v>7178.6285714285714</c:v>
                </c:pt>
                <c:pt idx="12">
                  <c:v>7209.4620689655176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1-4B24-9661-C7E5EE2463C6}"/>
            </c:ext>
          </c:extLst>
        </c:ser>
        <c:ser>
          <c:idx val="1"/>
          <c:order val="1"/>
          <c:tx>
            <c:strRef>
              <c:f>'27.PZT_H_T1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'27.PZT_H_T1 Freq'!$B$19:$N$19</c:f>
              <c:numCache>
                <c:formatCode>0.000</c:formatCode>
                <c:ptCount val="13"/>
                <c:pt idx="0">
                  <c:v>7210.4</c:v>
                </c:pt>
                <c:pt idx="1">
                  <c:v>7231.6571428571433</c:v>
                </c:pt>
                <c:pt idx="2">
                  <c:v>7224.182456140351</c:v>
                </c:pt>
                <c:pt idx="3">
                  <c:v>7212.8</c:v>
                </c:pt>
                <c:pt idx="4">
                  <c:v>7259.4880000000003</c:v>
                </c:pt>
                <c:pt idx="5">
                  <c:v>7234.8085106382978</c:v>
                </c:pt>
                <c:pt idx="6">
                  <c:v>7211.9135135135139</c:v>
                </c:pt>
                <c:pt idx="7">
                  <c:v>7210.666666666667</c:v>
                </c:pt>
                <c:pt idx="8">
                  <c:v>7250.5185185185182</c:v>
                </c:pt>
                <c:pt idx="9">
                  <c:v>7227.2242424242422</c:v>
                </c:pt>
                <c:pt idx="10">
                  <c:v>7178.6285714285714</c:v>
                </c:pt>
                <c:pt idx="11">
                  <c:v>7198.7428571428572</c:v>
                </c:pt>
                <c:pt idx="12">
                  <c:v>7210.6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C1-4B24-9661-C7E5EE2463C6}"/>
            </c:ext>
          </c:extLst>
        </c:ser>
        <c:ser>
          <c:idx val="5"/>
          <c:order val="2"/>
          <c:tx>
            <c:strRef>
              <c:f>'27.PZT_H_T1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5C1-4B24-9661-C7E5EE2463C6}"/>
              </c:ext>
            </c:extLst>
          </c:dPt>
          <c:val>
            <c:numRef>
              <c:f>'27.PZT_H_T1 Freq'!$Q$9:$AC$9</c:f>
              <c:numCache>
                <c:formatCode>0.000</c:formatCode>
                <c:ptCount val="13"/>
                <c:pt idx="3">
                  <c:v>7225.8666666666668</c:v>
                </c:pt>
                <c:pt idx="7">
                  <c:v>7216.6222222222223</c:v>
                </c:pt>
                <c:pt idx="8">
                  <c:v>7204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C1-4B24-9661-C7E5EE2463C6}"/>
            </c:ext>
          </c:extLst>
        </c:ser>
        <c:ser>
          <c:idx val="6"/>
          <c:order val="3"/>
          <c:tx>
            <c:strRef>
              <c:f>'27.PZT_H_T1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'27.PZT_H_T1 Freq'!$Q$19:$AC$19</c:f>
              <c:numCache>
                <c:formatCode>0.000</c:formatCode>
                <c:ptCount val="13"/>
                <c:pt idx="3">
                  <c:v>7219.4666666666662</c:v>
                </c:pt>
                <c:pt idx="7">
                  <c:v>7190.181818181818</c:v>
                </c:pt>
                <c:pt idx="8">
                  <c:v>7172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C1-4B24-9661-C7E5EE2463C6}"/>
            </c:ext>
          </c:extLst>
        </c:ser>
        <c:ser>
          <c:idx val="7"/>
          <c:order val="4"/>
          <c:tx>
            <c:strRef>
              <c:f>'27.PZT_H_T1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'27.PZT_H_T1 Freq'!$AF$9:$AR$9</c:f>
              <c:numCache>
                <c:formatCode>0.000</c:formatCode>
                <c:ptCount val="13"/>
                <c:pt idx="3">
                  <c:v>7216.8</c:v>
                </c:pt>
                <c:pt idx="4">
                  <c:v>7220.1777777777779</c:v>
                </c:pt>
                <c:pt idx="5">
                  <c:v>7191.2842105263162</c:v>
                </c:pt>
                <c:pt idx="6">
                  <c:v>7198.6352941176474</c:v>
                </c:pt>
                <c:pt idx="7">
                  <c:v>7164.4571428571426</c:v>
                </c:pt>
                <c:pt idx="8">
                  <c:v>7226.4</c:v>
                </c:pt>
                <c:pt idx="9">
                  <c:v>7222.4533333333329</c:v>
                </c:pt>
                <c:pt idx="10">
                  <c:v>7204.727272727273</c:v>
                </c:pt>
                <c:pt idx="11">
                  <c:v>7185.12</c:v>
                </c:pt>
                <c:pt idx="12">
                  <c:v>7177.8322580645163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C1-4B24-9661-C7E5EE2463C6}"/>
            </c:ext>
          </c:extLst>
        </c:ser>
        <c:ser>
          <c:idx val="8"/>
          <c:order val="5"/>
          <c:tx>
            <c:strRef>
              <c:f>'27.PZT_H_T1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'27.PZT_H_T1 Freq'!$AF$19:$AR$19</c:f>
              <c:numCache>
                <c:formatCode>0.000</c:formatCode>
                <c:ptCount val="13"/>
                <c:pt idx="3">
                  <c:v>7192.8</c:v>
                </c:pt>
                <c:pt idx="4">
                  <c:v>7176.373333333333</c:v>
                </c:pt>
                <c:pt idx="5">
                  <c:v>7194.4941176470584</c:v>
                </c:pt>
                <c:pt idx="6">
                  <c:v>7165.92</c:v>
                </c:pt>
                <c:pt idx="7">
                  <c:v>7185.333333333333</c:v>
                </c:pt>
                <c:pt idx="8">
                  <c:v>7182.3466666666664</c:v>
                </c:pt>
                <c:pt idx="9">
                  <c:v>7155.6</c:v>
                </c:pt>
                <c:pt idx="10">
                  <c:v>7136.0727272727272</c:v>
                </c:pt>
                <c:pt idx="11">
                  <c:v>7150.4</c:v>
                </c:pt>
                <c:pt idx="12">
                  <c:v>7121.4588235294113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C1-4B24-9661-C7E5EE2463C6}"/>
            </c:ext>
          </c:extLst>
        </c:ser>
        <c:ser>
          <c:idx val="3"/>
          <c:order val="6"/>
          <c:tx>
            <c:strRef>
              <c:f>'27.PZT_H_T1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'27.PZT_H_T1 Freq'!$B$25:$N$25</c:f>
              <c:numCache>
                <c:formatCode>General</c:formatCode>
                <c:ptCount val="13"/>
                <c:pt idx="0">
                  <c:v>7620</c:v>
                </c:pt>
                <c:pt idx="1">
                  <c:v>7620</c:v>
                </c:pt>
                <c:pt idx="2">
                  <c:v>7620</c:v>
                </c:pt>
                <c:pt idx="3">
                  <c:v>7620</c:v>
                </c:pt>
                <c:pt idx="4">
                  <c:v>7620</c:v>
                </c:pt>
                <c:pt idx="5">
                  <c:v>7620</c:v>
                </c:pt>
                <c:pt idx="6">
                  <c:v>7620</c:v>
                </c:pt>
                <c:pt idx="7">
                  <c:v>7620</c:v>
                </c:pt>
                <c:pt idx="8">
                  <c:v>7620</c:v>
                </c:pt>
                <c:pt idx="9">
                  <c:v>7620</c:v>
                </c:pt>
                <c:pt idx="10">
                  <c:v>7620</c:v>
                </c:pt>
                <c:pt idx="11">
                  <c:v>7620</c:v>
                </c:pt>
                <c:pt idx="12">
                  <c:v>7620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C1-4B24-9661-C7E5EE2463C6}"/>
            </c:ext>
          </c:extLst>
        </c:ser>
        <c:ser>
          <c:idx val="4"/>
          <c:order val="7"/>
          <c:tx>
            <c:strRef>
              <c:f>'27.PZT_H_T1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'27.PZT_H_T1 Freq'!$B$26:$N$26</c:f>
              <c:numCache>
                <c:formatCode>General</c:formatCode>
                <c:ptCount val="13"/>
                <c:pt idx="0">
                  <c:v>6588</c:v>
                </c:pt>
                <c:pt idx="1">
                  <c:v>6588</c:v>
                </c:pt>
                <c:pt idx="2">
                  <c:v>6588</c:v>
                </c:pt>
                <c:pt idx="3">
                  <c:v>6588</c:v>
                </c:pt>
                <c:pt idx="4">
                  <c:v>6588</c:v>
                </c:pt>
                <c:pt idx="5">
                  <c:v>6588</c:v>
                </c:pt>
                <c:pt idx="6">
                  <c:v>6588</c:v>
                </c:pt>
                <c:pt idx="7">
                  <c:v>6588</c:v>
                </c:pt>
                <c:pt idx="8">
                  <c:v>6588</c:v>
                </c:pt>
                <c:pt idx="9">
                  <c:v>6588</c:v>
                </c:pt>
                <c:pt idx="10">
                  <c:v>6588</c:v>
                </c:pt>
                <c:pt idx="11">
                  <c:v>6588</c:v>
                </c:pt>
                <c:pt idx="12">
                  <c:v>6588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C1-4B24-9661-C7E5EE2463C6}"/>
            </c:ext>
          </c:extLst>
        </c:ser>
        <c:ser>
          <c:idx val="2"/>
          <c:order val="8"/>
          <c:tx>
            <c:strRef>
              <c:f>'27.PZT_H_T1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'27.PZT_H_T1 Freq'!$B$24:$N$24</c:f>
              <c:numCache>
                <c:formatCode>General</c:formatCode>
                <c:ptCount val="13"/>
                <c:pt idx="0">
                  <c:v>7142</c:v>
                </c:pt>
                <c:pt idx="1">
                  <c:v>7142</c:v>
                </c:pt>
                <c:pt idx="2">
                  <c:v>7142</c:v>
                </c:pt>
                <c:pt idx="3">
                  <c:v>7142</c:v>
                </c:pt>
                <c:pt idx="4">
                  <c:v>7142</c:v>
                </c:pt>
                <c:pt idx="5">
                  <c:v>7142</c:v>
                </c:pt>
                <c:pt idx="6">
                  <c:v>7142</c:v>
                </c:pt>
                <c:pt idx="7">
                  <c:v>7142</c:v>
                </c:pt>
                <c:pt idx="8">
                  <c:v>7142</c:v>
                </c:pt>
                <c:pt idx="9">
                  <c:v>7142</c:v>
                </c:pt>
                <c:pt idx="10">
                  <c:v>7142</c:v>
                </c:pt>
                <c:pt idx="11">
                  <c:v>7142</c:v>
                </c:pt>
                <c:pt idx="12">
                  <c:v>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C1-4B24-9661-C7E5EE246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625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25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'27.PZT_H_T1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'27.PZT_H_T1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'27.PZT_H_T1 Freq'!$B$10:$N$10</c:f>
              <c:numCache>
                <c:formatCode>0.000</c:formatCode>
                <c:ptCount val="13"/>
                <c:pt idx="0">
                  <c:v>90.328702772891802</c:v>
                </c:pt>
                <c:pt idx="1">
                  <c:v>90.509667991878089</c:v>
                </c:pt>
                <c:pt idx="2">
                  <c:v>85.956556740584915</c:v>
                </c:pt>
                <c:pt idx="3">
                  <c:v>85.425769776851496</c:v>
                </c:pt>
                <c:pt idx="4">
                  <c:v>97.391124845574979</c:v>
                </c:pt>
                <c:pt idx="5">
                  <c:v>83.679344675674074</c:v>
                </c:pt>
                <c:pt idx="6">
                  <c:v>82.409923889999803</c:v>
                </c:pt>
                <c:pt idx="7">
                  <c:v>85.01860728942917</c:v>
                </c:pt>
                <c:pt idx="8">
                  <c:v>94.241765914978444</c:v>
                </c:pt>
                <c:pt idx="9">
                  <c:v>93.800070442817997</c:v>
                </c:pt>
                <c:pt idx="10">
                  <c:v>84.296120667536925</c:v>
                </c:pt>
                <c:pt idx="11">
                  <c:v>76.986385287716558</c:v>
                </c:pt>
                <c:pt idx="12">
                  <c:v>90.953973455568871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9B-4E28-AFA2-70E39691DB86}"/>
            </c:ext>
          </c:extLst>
        </c:ser>
        <c:ser>
          <c:idx val="1"/>
          <c:order val="1"/>
          <c:tx>
            <c:strRef>
              <c:f>'27.PZT_H_T1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'27.PZT_H_T1 Freq'!$B$20:$N$20</c:f>
              <c:numCache>
                <c:formatCode>0.000</c:formatCode>
                <c:ptCount val="13"/>
                <c:pt idx="0">
                  <c:v>66.862309420574391</c:v>
                </c:pt>
                <c:pt idx="1">
                  <c:v>90.705879234385009</c:v>
                </c:pt>
                <c:pt idx="2">
                  <c:v>97.08204952006615</c:v>
                </c:pt>
                <c:pt idx="3">
                  <c:v>95.154346645513812</c:v>
                </c:pt>
                <c:pt idx="4">
                  <c:v>101.84235255626001</c:v>
                </c:pt>
                <c:pt idx="5">
                  <c:v>89.179028210441089</c:v>
                </c:pt>
                <c:pt idx="6">
                  <c:v>86.749972316002896</c:v>
                </c:pt>
                <c:pt idx="7">
                  <c:v>92.753702350471571</c:v>
                </c:pt>
                <c:pt idx="8">
                  <c:v>106.71176492734159</c:v>
                </c:pt>
                <c:pt idx="9">
                  <c:v>103.44778060045746</c:v>
                </c:pt>
                <c:pt idx="10">
                  <c:v>88.648716072224389</c:v>
                </c:pt>
                <c:pt idx="11">
                  <c:v>87.934582254665415</c:v>
                </c:pt>
                <c:pt idx="12">
                  <c:v>109.08534538890339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B-4E28-AFA2-70E39691DB86}"/>
            </c:ext>
          </c:extLst>
        </c:ser>
        <c:ser>
          <c:idx val="5"/>
          <c:order val="2"/>
          <c:tx>
            <c:strRef>
              <c:f>'27.PZT_H_T1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89B-4E28-AFA2-70E39691DB86}"/>
              </c:ext>
            </c:extLst>
          </c:dPt>
          <c:val>
            <c:numRef>
              <c:f>'27.PZT_H_T1 Freq'!$Q$10:$AC$10</c:f>
              <c:numCache>
                <c:formatCode>0.000</c:formatCode>
                <c:ptCount val="13"/>
                <c:pt idx="3">
                  <c:v>97.978088096912941</c:v>
                </c:pt>
                <c:pt idx="7">
                  <c:v>79.315047548852718</c:v>
                </c:pt>
                <c:pt idx="8">
                  <c:v>80.336135934223933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9B-4E28-AFA2-70E39691DB86}"/>
            </c:ext>
          </c:extLst>
        </c:ser>
        <c:ser>
          <c:idx val="6"/>
          <c:order val="3"/>
          <c:tx>
            <c:strRef>
              <c:f>'27.PZT_H_T1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'27.PZT_H_T1 Freq'!$Q$20:$AC$20</c:f>
              <c:numCache>
                <c:formatCode>0.000</c:formatCode>
                <c:ptCount val="13"/>
                <c:pt idx="3">
                  <c:v>102.8999290684831</c:v>
                </c:pt>
                <c:pt idx="7">
                  <c:v>87.763379460973226</c:v>
                </c:pt>
                <c:pt idx="8">
                  <c:v>86.16263691415206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9B-4E28-AFA2-70E39691DB86}"/>
            </c:ext>
          </c:extLst>
        </c:ser>
        <c:ser>
          <c:idx val="7"/>
          <c:order val="4"/>
          <c:tx>
            <c:strRef>
              <c:f>'27.PZT_H_T1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'27.PZT_H_T1 Freq'!$AF$10:$AR$10</c:f>
              <c:numCache>
                <c:formatCode>0.000</c:formatCode>
                <c:ptCount val="13"/>
                <c:pt idx="3">
                  <c:v>107.0295581406813</c:v>
                </c:pt>
                <c:pt idx="4">
                  <c:v>95.255372643637017</c:v>
                </c:pt>
                <c:pt idx="5">
                  <c:v>94.624865514156653</c:v>
                </c:pt>
                <c:pt idx="6">
                  <c:v>94.620148747608752</c:v>
                </c:pt>
                <c:pt idx="7">
                  <c:v>81.810081536408433</c:v>
                </c:pt>
                <c:pt idx="8">
                  <c:v>103.96026504804986</c:v>
                </c:pt>
                <c:pt idx="9">
                  <c:v>97.199473546196032</c:v>
                </c:pt>
                <c:pt idx="10">
                  <c:v>101.27802850193646</c:v>
                </c:pt>
                <c:pt idx="11">
                  <c:v>92.927147238455333</c:v>
                </c:pt>
                <c:pt idx="12">
                  <c:v>87.371116163599766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9B-4E28-AFA2-70E39691DB86}"/>
            </c:ext>
          </c:extLst>
        </c:ser>
        <c:ser>
          <c:idx val="8"/>
          <c:order val="5"/>
          <c:tx>
            <c:strRef>
              <c:f>'27.PZT_H_T1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'27.PZT_H_T1 Freq'!$AF$20:$AR$20</c:f>
              <c:numCache>
                <c:formatCode>0.000</c:formatCode>
                <c:ptCount val="13"/>
                <c:pt idx="3">
                  <c:v>93.333070607183572</c:v>
                </c:pt>
                <c:pt idx="4">
                  <c:v>101.72389409883323</c:v>
                </c:pt>
                <c:pt idx="5">
                  <c:v>89.549085173787148</c:v>
                </c:pt>
                <c:pt idx="6">
                  <c:v>108.64430636771746</c:v>
                </c:pt>
                <c:pt idx="7">
                  <c:v>84.555009015134956</c:v>
                </c:pt>
                <c:pt idx="8">
                  <c:v>94.572936722724037</c:v>
                </c:pt>
                <c:pt idx="9">
                  <c:v>90.042127974224229</c:v>
                </c:pt>
                <c:pt idx="10">
                  <c:v>90.939103463364631</c:v>
                </c:pt>
                <c:pt idx="11">
                  <c:v>92.601446252751671</c:v>
                </c:pt>
                <c:pt idx="12">
                  <c:v>93.866870384296433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9B-4E28-AFA2-70E39691D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5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'27.PZT_H_T1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'27.PZT_H_T1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'27.PZT_H_T1 Freq'!$B$13:$N$13</c:f>
              <c:numCache>
                <c:formatCode>0.00</c:formatCode>
                <c:ptCount val="13"/>
                <c:pt idx="0">
                  <c:v>1.4565979439617462</c:v>
                </c:pt>
                <c:pt idx="1">
                  <c:v>1.4436763449225343</c:v>
                </c:pt>
                <c:pt idx="2">
                  <c:v>1.5751035328123006</c:v>
                </c:pt>
                <c:pt idx="3">
                  <c:v>1.6215389393979855</c:v>
                </c:pt>
                <c:pt idx="4">
                  <c:v>1.329152109628811</c:v>
                </c:pt>
                <c:pt idx="5">
                  <c:v>1.6288470617107711</c:v>
                </c:pt>
                <c:pt idx="6">
                  <c:v>1.6127507512817223</c:v>
                </c:pt>
                <c:pt idx="7">
                  <c:v>1.5672386162577323</c:v>
                </c:pt>
                <c:pt idx="8">
                  <c:v>1.2911919608562406</c:v>
                </c:pt>
                <c:pt idx="9">
                  <c:v>1.3392766320023712</c:v>
                </c:pt>
                <c:pt idx="10">
                  <c:v>1.8019018209912558</c:v>
                </c:pt>
                <c:pt idx="11">
                  <c:v>1.9110367238827051</c:v>
                </c:pt>
                <c:pt idx="12">
                  <c:v>1.5045629323532916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6-4C1A-99DB-9434790737BD}"/>
            </c:ext>
          </c:extLst>
        </c:ser>
        <c:ser>
          <c:idx val="1"/>
          <c:order val="1"/>
          <c:tx>
            <c:strRef>
              <c:f>'27.PZT_H_T1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'27.PZT_H_T1 Freq'!$B$23:$N$23</c:f>
              <c:numCache>
                <c:formatCode>0.00</c:formatCode>
                <c:ptCount val="13"/>
                <c:pt idx="0">
                  <c:v>2.0420074406122799</c:v>
                </c:pt>
                <c:pt idx="1">
                  <c:v>1.4271138777358059</c:v>
                </c:pt>
                <c:pt idx="2">
                  <c:v>1.359048165328224</c:v>
                </c:pt>
                <c:pt idx="3">
                  <c:v>1.4264543672291885</c:v>
                </c:pt>
                <c:pt idx="4">
                  <c:v>1.1799675051720904</c:v>
                </c:pt>
                <c:pt idx="5">
                  <c:v>1.4397685834564258</c:v>
                </c:pt>
                <c:pt idx="6">
                  <c:v>1.5680561641370721</c:v>
                </c:pt>
                <c:pt idx="7">
                  <c:v>1.4710404111836584</c:v>
                </c:pt>
                <c:pt idx="8">
                  <c:v>1.1541416629274073</c:v>
                </c:pt>
                <c:pt idx="9">
                  <c:v>1.2656168335879563</c:v>
                </c:pt>
                <c:pt idx="10">
                  <c:v>1.659627076876601</c:v>
                </c:pt>
                <c:pt idx="11">
                  <c:v>1.5968580735663596</c:v>
                </c:pt>
                <c:pt idx="12">
                  <c:v>1.2510082466177763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6-4C1A-99DB-9434790737BD}"/>
            </c:ext>
          </c:extLst>
        </c:ser>
        <c:ser>
          <c:idx val="5"/>
          <c:order val="2"/>
          <c:tx>
            <c:strRef>
              <c:f>'27.PZT_H_T1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C16-4C1A-99DB-9434790737BD}"/>
              </c:ext>
            </c:extLst>
          </c:dPt>
          <c:val>
            <c:numRef>
              <c:f>'27.PZT_H_T1 Freq'!$Q$13:$AC$13</c:f>
              <c:numCache>
                <c:formatCode>0.00</c:formatCode>
                <c:ptCount val="13"/>
                <c:pt idx="3">
                  <c:v>1.3408893797542589</c:v>
                </c:pt>
                <c:pt idx="7">
                  <c:v>1.6952553571431879</c:v>
                </c:pt>
                <c:pt idx="8">
                  <c:v>1.7260808607996965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16-4C1A-99DB-9434790737BD}"/>
            </c:ext>
          </c:extLst>
        </c:ser>
        <c:ser>
          <c:idx val="6"/>
          <c:order val="3"/>
          <c:tx>
            <c:strRef>
              <c:f>'27.PZT_H_T1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'27.PZT_H_T1 Freq'!$Q$23:$AC$23</c:f>
              <c:numCache>
                <c:formatCode>0.00</c:formatCode>
                <c:ptCount val="13"/>
                <c:pt idx="3">
                  <c:v>1.2974849673827809</c:v>
                </c:pt>
                <c:pt idx="7">
                  <c:v>1.6324887231175742</c:v>
                </c:pt>
                <c:pt idx="8">
                  <c:v>1.7331564896524843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16-4C1A-99DB-9434790737BD}"/>
            </c:ext>
          </c:extLst>
        </c:ser>
        <c:ser>
          <c:idx val="7"/>
          <c:order val="4"/>
          <c:tx>
            <c:strRef>
              <c:f>'27.PZT_H_T1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'27.PZT_H_T1 Freq'!$AF$13:$AR$13</c:f>
              <c:numCache>
                <c:formatCode>0.00</c:formatCode>
                <c:ptCount val="13"/>
                <c:pt idx="3">
                  <c:v>1.2557278786794812</c:v>
                </c:pt>
                <c:pt idx="4">
                  <c:v>1.399123958841356</c:v>
                </c:pt>
                <c:pt idx="5">
                  <c:v>1.5102294981493507</c:v>
                </c:pt>
                <c:pt idx="6">
                  <c:v>1.4844079598250874</c:v>
                </c:pt>
                <c:pt idx="7">
                  <c:v>1.8560991041188668</c:v>
                </c:pt>
                <c:pt idx="8">
                  <c:v>1.2620206377827163</c:v>
                </c:pt>
                <c:pt idx="9">
                  <c:v>1.3633361449491286</c:v>
                </c:pt>
                <c:pt idx="10">
                  <c:v>1.3667746545993993</c:v>
                </c:pt>
                <c:pt idx="11">
                  <c:v>1.5599316702150128</c:v>
                </c:pt>
                <c:pt idx="12">
                  <c:v>1.6869333228597654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16-4C1A-99DB-9434790737BD}"/>
            </c:ext>
          </c:extLst>
        </c:ser>
        <c:ser>
          <c:idx val="8"/>
          <c:order val="5"/>
          <c:tx>
            <c:strRef>
              <c:f>'27.PZT_H_T1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'27.PZT_H_T1 Freq'!$AF$23:$AR$23</c:f>
              <c:numCache>
                <c:formatCode>0.00</c:formatCode>
                <c:ptCount val="13"/>
                <c:pt idx="3">
                  <c:v>1.5257185804946594</c:v>
                </c:pt>
                <c:pt idx="4">
                  <c:v>1.4536953865714408</c:v>
                </c:pt>
                <c:pt idx="5">
                  <c:v>1.5838832283142665</c:v>
                </c:pt>
                <c:pt idx="6">
                  <c:v>1.3931701076695819</c:v>
                </c:pt>
                <c:pt idx="7">
                  <c:v>1.7135458984216363</c:v>
                </c:pt>
                <c:pt idx="8">
                  <c:v>1.5425601604416641</c:v>
                </c:pt>
                <c:pt idx="9">
                  <c:v>1.7191952642913266</c:v>
                </c:pt>
                <c:pt idx="10">
                  <c:v>1.7738143962907582</c:v>
                </c:pt>
                <c:pt idx="11">
                  <c:v>1.690398364903313</c:v>
                </c:pt>
                <c:pt idx="12">
                  <c:v>1.7703838582932474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16-4C1A-99DB-943479073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'28.PZT_H_T1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'28.PZT_H_T1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'28.PZT_H_T1 Gain'!$B$9:$N$9</c:f>
              <c:numCache>
                <c:formatCode>0.000</c:formatCode>
                <c:ptCount val="13"/>
                <c:pt idx="0">
                  <c:v>0.49404383561643805</c:v>
                </c:pt>
                <c:pt idx="1">
                  <c:v>0.46569285714285735</c:v>
                </c:pt>
                <c:pt idx="2">
                  <c:v>0.44171785714285705</c:v>
                </c:pt>
                <c:pt idx="3">
                  <c:v>0.42859545454545456</c:v>
                </c:pt>
                <c:pt idx="4">
                  <c:v>0.46349714285714261</c:v>
                </c:pt>
                <c:pt idx="5">
                  <c:v>0.45179487179487171</c:v>
                </c:pt>
                <c:pt idx="6">
                  <c:v>0.44757999999999998</c:v>
                </c:pt>
                <c:pt idx="7">
                  <c:v>0.45783333333333315</c:v>
                </c:pt>
                <c:pt idx="8">
                  <c:v>0.43315789473684202</c:v>
                </c:pt>
                <c:pt idx="9">
                  <c:v>0.48156969696969709</c:v>
                </c:pt>
                <c:pt idx="10">
                  <c:v>0.45456000000000024</c:v>
                </c:pt>
                <c:pt idx="11">
                  <c:v>0.43065714285714279</c:v>
                </c:pt>
                <c:pt idx="12">
                  <c:v>0.39428965517241371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E-425E-AD80-FB84616ED275}"/>
            </c:ext>
          </c:extLst>
        </c:ser>
        <c:ser>
          <c:idx val="1"/>
          <c:order val="1"/>
          <c:tx>
            <c:strRef>
              <c:f>'28.PZT_H_T1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'28.PZT_H_T1 Gain'!$B$19:$N$19</c:f>
              <c:numCache>
                <c:formatCode>0.000</c:formatCode>
                <c:ptCount val="13"/>
                <c:pt idx="0">
                  <c:v>0.52549999999999986</c:v>
                </c:pt>
                <c:pt idx="1">
                  <c:v>0.51399523809523795</c:v>
                </c:pt>
                <c:pt idx="2">
                  <c:v>0.50419649122806975</c:v>
                </c:pt>
                <c:pt idx="3">
                  <c:v>0.45858749999999981</c:v>
                </c:pt>
                <c:pt idx="4">
                  <c:v>0.49597599999999992</c:v>
                </c:pt>
                <c:pt idx="5">
                  <c:v>0.53682978723404251</c:v>
                </c:pt>
                <c:pt idx="6">
                  <c:v>0.50775135135135108</c:v>
                </c:pt>
                <c:pt idx="7">
                  <c:v>0.49634166666666668</c:v>
                </c:pt>
                <c:pt idx="8">
                  <c:v>0.48230370370370362</c:v>
                </c:pt>
                <c:pt idx="9">
                  <c:v>0.51313939393939412</c:v>
                </c:pt>
                <c:pt idx="10">
                  <c:v>0.50554285714285707</c:v>
                </c:pt>
                <c:pt idx="11">
                  <c:v>0.36402857142857142</c:v>
                </c:pt>
                <c:pt idx="12">
                  <c:v>0.49817499999999998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FE-425E-AD80-FB84616ED275}"/>
            </c:ext>
          </c:extLst>
        </c:ser>
        <c:ser>
          <c:idx val="5"/>
          <c:order val="2"/>
          <c:tx>
            <c:strRef>
              <c:f>'28.PZT_H_T1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1FE-425E-AD80-FB84616ED275}"/>
              </c:ext>
            </c:extLst>
          </c:dPt>
          <c:val>
            <c:numRef>
              <c:f>'28.PZT_H_T1 Gain'!$Q$9:$AC$9</c:f>
              <c:numCache>
                <c:formatCode>0.000</c:formatCode>
                <c:ptCount val="13"/>
                <c:pt idx="3">
                  <c:v>0.37326666666666658</c:v>
                </c:pt>
                <c:pt idx="7">
                  <c:v>0.43295555555555559</c:v>
                </c:pt>
                <c:pt idx="8">
                  <c:v>0.41735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FE-425E-AD80-FB84616ED275}"/>
            </c:ext>
          </c:extLst>
        </c:ser>
        <c:ser>
          <c:idx val="6"/>
          <c:order val="3"/>
          <c:tx>
            <c:strRef>
              <c:f>'28.PZT_H_T1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'28.PZT_H_T1 Gain'!$Q$19:$AC$19</c:f>
              <c:numCache>
                <c:formatCode>0.000</c:formatCode>
                <c:ptCount val="13"/>
                <c:pt idx="3">
                  <c:v>0.48029999999999989</c:v>
                </c:pt>
                <c:pt idx="7">
                  <c:v>0.53525454545454554</c:v>
                </c:pt>
                <c:pt idx="8">
                  <c:v>0.42249999999999999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FE-425E-AD80-FB84616ED275}"/>
            </c:ext>
          </c:extLst>
        </c:ser>
        <c:ser>
          <c:idx val="7"/>
          <c:order val="4"/>
          <c:tx>
            <c:strRef>
              <c:f>'28.PZT_H_T1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'28.PZT_H_T1 Gain'!$AF$9:$AR$9</c:f>
              <c:numCache>
                <c:formatCode>0.000</c:formatCode>
                <c:ptCount val="13"/>
                <c:pt idx="3">
                  <c:v>0.35355000000000003</c:v>
                </c:pt>
                <c:pt idx="4">
                  <c:v>0.39535555555555563</c:v>
                </c:pt>
                <c:pt idx="5">
                  <c:v>0.4120526315789475</c:v>
                </c:pt>
                <c:pt idx="6">
                  <c:v>0.42834117647058823</c:v>
                </c:pt>
                <c:pt idx="7">
                  <c:v>0.39148571428571427</c:v>
                </c:pt>
                <c:pt idx="8">
                  <c:v>0.34996249999999995</c:v>
                </c:pt>
                <c:pt idx="9">
                  <c:v>0.40918666666666664</c:v>
                </c:pt>
                <c:pt idx="10">
                  <c:v>0.2775454545454546</c:v>
                </c:pt>
                <c:pt idx="11">
                  <c:v>0.35179999999999995</c:v>
                </c:pt>
                <c:pt idx="12">
                  <c:v>0.36403225806451611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FE-425E-AD80-FB84616ED275}"/>
            </c:ext>
          </c:extLst>
        </c:ser>
        <c:ser>
          <c:idx val="8"/>
          <c:order val="5"/>
          <c:tx>
            <c:strRef>
              <c:f>'28.PZT_H_T1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'28.PZT_H_T1 Gain'!$AF$19:$AR$19</c:f>
              <c:numCache>
                <c:formatCode>0.000</c:formatCode>
                <c:ptCount val="13"/>
                <c:pt idx="3">
                  <c:v>0.50373333333333326</c:v>
                </c:pt>
                <c:pt idx="4">
                  <c:v>0.58121333333333325</c:v>
                </c:pt>
                <c:pt idx="5">
                  <c:v>0.468258823529412</c:v>
                </c:pt>
                <c:pt idx="6">
                  <c:v>0.50788</c:v>
                </c:pt>
                <c:pt idx="7">
                  <c:v>0.57847999999999999</c:v>
                </c:pt>
                <c:pt idx="8">
                  <c:v>0.50241333333333316</c:v>
                </c:pt>
                <c:pt idx="9">
                  <c:v>0.50478750000000006</c:v>
                </c:pt>
                <c:pt idx="10">
                  <c:v>0.46025454545454542</c:v>
                </c:pt>
                <c:pt idx="11">
                  <c:v>0.47516250000000027</c:v>
                </c:pt>
                <c:pt idx="12">
                  <c:v>0.49461176470588231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FE-425E-AD80-FB84616ED275}"/>
            </c:ext>
          </c:extLst>
        </c:ser>
        <c:ser>
          <c:idx val="3"/>
          <c:order val="6"/>
          <c:tx>
            <c:strRef>
              <c:f>'28.PZT_H_T1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'28.PZT_H_T1 Gain'!$B$25:$N$25</c:f>
              <c:numCache>
                <c:formatCode>General</c:formatCode>
                <c:ptCount val="13"/>
                <c:pt idx="0">
                  <c:v>1.76</c:v>
                </c:pt>
                <c:pt idx="1">
                  <c:v>1.76</c:v>
                </c:pt>
                <c:pt idx="2">
                  <c:v>1.76</c:v>
                </c:pt>
                <c:pt idx="3">
                  <c:v>1.76</c:v>
                </c:pt>
                <c:pt idx="4">
                  <c:v>1.76</c:v>
                </c:pt>
                <c:pt idx="5">
                  <c:v>1.76</c:v>
                </c:pt>
                <c:pt idx="6">
                  <c:v>1.76</c:v>
                </c:pt>
                <c:pt idx="7">
                  <c:v>1.76</c:v>
                </c:pt>
                <c:pt idx="8">
                  <c:v>1.76</c:v>
                </c:pt>
                <c:pt idx="9">
                  <c:v>1.76</c:v>
                </c:pt>
                <c:pt idx="10">
                  <c:v>1.76</c:v>
                </c:pt>
                <c:pt idx="11">
                  <c:v>1.76</c:v>
                </c:pt>
                <c:pt idx="12">
                  <c:v>1.76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FE-425E-AD80-FB84616ED275}"/>
            </c:ext>
          </c:extLst>
        </c:ser>
        <c:ser>
          <c:idx val="4"/>
          <c:order val="7"/>
          <c:tx>
            <c:strRef>
              <c:f>'28.PZT_H_T1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'28.PZT_H_T1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FE-425E-AD80-FB84616ED275}"/>
            </c:ext>
          </c:extLst>
        </c:ser>
        <c:ser>
          <c:idx val="2"/>
          <c:order val="8"/>
          <c:tx>
            <c:strRef>
              <c:f>'28.PZT_H_T1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'28.PZT_H_T1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1FE-425E-AD80-FB84616ED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2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'28.PZT_H_T1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'28.PZT_H_T1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'28.PZT_H_T1 Gain'!$B$10:$N$10</c:f>
              <c:numCache>
                <c:formatCode>0.000</c:formatCode>
                <c:ptCount val="13"/>
                <c:pt idx="0">
                  <c:v>0.16320168284043893</c:v>
                </c:pt>
                <c:pt idx="1">
                  <c:v>0.13591210111387358</c:v>
                </c:pt>
                <c:pt idx="2">
                  <c:v>0.15302541207561451</c:v>
                </c:pt>
                <c:pt idx="3">
                  <c:v>0.12814131389320321</c:v>
                </c:pt>
                <c:pt idx="4">
                  <c:v>0.14011899189025659</c:v>
                </c:pt>
                <c:pt idx="5">
                  <c:v>0.14233755064662892</c:v>
                </c:pt>
                <c:pt idx="6">
                  <c:v>0.13706734907270288</c:v>
                </c:pt>
                <c:pt idx="7">
                  <c:v>0.14140681721608123</c:v>
                </c:pt>
                <c:pt idx="8">
                  <c:v>0.11849620499711867</c:v>
                </c:pt>
                <c:pt idx="9">
                  <c:v>0.14371708421631407</c:v>
                </c:pt>
                <c:pt idx="10">
                  <c:v>0.14210035719572023</c:v>
                </c:pt>
                <c:pt idx="11">
                  <c:v>0.13813959393312364</c:v>
                </c:pt>
                <c:pt idx="12">
                  <c:v>0.14144153274023857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28-490E-AB63-FEEC3BF883AA}"/>
            </c:ext>
          </c:extLst>
        </c:ser>
        <c:ser>
          <c:idx val="1"/>
          <c:order val="1"/>
          <c:tx>
            <c:strRef>
              <c:f>'28.PZT_H_T1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'28.PZT_H_T1 Gain'!$B$20:$N$20</c:f>
              <c:numCache>
                <c:formatCode>0.000</c:formatCode>
                <c:ptCount val="13"/>
                <c:pt idx="0">
                  <c:v>0.19015436942265196</c:v>
                </c:pt>
                <c:pt idx="1">
                  <c:v>0.1853512764212745</c:v>
                </c:pt>
                <c:pt idx="2">
                  <c:v>0.17208232754247096</c:v>
                </c:pt>
                <c:pt idx="3">
                  <c:v>0.16733021574309012</c:v>
                </c:pt>
                <c:pt idx="4">
                  <c:v>0.19576798578435806</c:v>
                </c:pt>
                <c:pt idx="5">
                  <c:v>0.18479164972959089</c:v>
                </c:pt>
                <c:pt idx="6">
                  <c:v>0.15049860179478733</c:v>
                </c:pt>
                <c:pt idx="7">
                  <c:v>0.16419139763100402</c:v>
                </c:pt>
                <c:pt idx="8">
                  <c:v>0.16731952960183827</c:v>
                </c:pt>
                <c:pt idx="9">
                  <c:v>0.19473771907706414</c:v>
                </c:pt>
                <c:pt idx="10">
                  <c:v>0.22557135677867471</c:v>
                </c:pt>
                <c:pt idx="11">
                  <c:v>0.12128223906493883</c:v>
                </c:pt>
                <c:pt idx="12">
                  <c:v>0.17289436008276191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28-490E-AB63-FEEC3BF883AA}"/>
            </c:ext>
          </c:extLst>
        </c:ser>
        <c:ser>
          <c:idx val="5"/>
          <c:order val="2"/>
          <c:tx>
            <c:strRef>
              <c:f>'28.PZT_H_T1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C28-490E-AB63-FEEC3BF883AA}"/>
              </c:ext>
            </c:extLst>
          </c:dPt>
          <c:val>
            <c:numRef>
              <c:f>'28.PZT_H_T1 Gain'!$Q$10:$AC$10</c:f>
              <c:numCache>
                <c:formatCode>0.000</c:formatCode>
                <c:ptCount val="13"/>
                <c:pt idx="3">
                  <c:v>9.7298663326160384E-2</c:v>
                </c:pt>
                <c:pt idx="7">
                  <c:v>0.14370803032467605</c:v>
                </c:pt>
                <c:pt idx="8">
                  <c:v>0.14722423820753666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28-490E-AB63-FEEC3BF883AA}"/>
            </c:ext>
          </c:extLst>
        </c:ser>
        <c:ser>
          <c:idx val="6"/>
          <c:order val="3"/>
          <c:tx>
            <c:strRef>
              <c:f>'28.PZT_H_T1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'28.PZT_H_T1 Gain'!$Q$20:$AC$20</c:f>
              <c:numCache>
                <c:formatCode>0.000</c:formatCode>
                <c:ptCount val="13"/>
                <c:pt idx="3">
                  <c:v>0.14572201925773554</c:v>
                </c:pt>
                <c:pt idx="7">
                  <c:v>0.17848687244826561</c:v>
                </c:pt>
                <c:pt idx="8">
                  <c:v>0.15202233215447086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28-490E-AB63-FEEC3BF883AA}"/>
            </c:ext>
          </c:extLst>
        </c:ser>
        <c:ser>
          <c:idx val="7"/>
          <c:order val="4"/>
          <c:tx>
            <c:strRef>
              <c:f>'28.PZT_H_T1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'28.PZT_H_T1 Gain'!$AF$10:$AR$10</c:f>
              <c:numCache>
                <c:formatCode>0.000</c:formatCode>
                <c:ptCount val="13"/>
                <c:pt idx="3">
                  <c:v>0.13874303206780664</c:v>
                </c:pt>
                <c:pt idx="4">
                  <c:v>0.11982724560388443</c:v>
                </c:pt>
                <c:pt idx="5">
                  <c:v>0.12375562470957162</c:v>
                </c:pt>
                <c:pt idx="6">
                  <c:v>0.12392495357129256</c:v>
                </c:pt>
                <c:pt idx="7">
                  <c:v>0.12148892033422283</c:v>
                </c:pt>
                <c:pt idx="8">
                  <c:v>0.10756222146897952</c:v>
                </c:pt>
                <c:pt idx="9">
                  <c:v>0.11480850017185919</c:v>
                </c:pt>
                <c:pt idx="10">
                  <c:v>7.8185159665496301E-2</c:v>
                </c:pt>
                <c:pt idx="11">
                  <c:v>0.13722676004872159</c:v>
                </c:pt>
                <c:pt idx="12">
                  <c:v>0.13345695445693326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28-490E-AB63-FEEC3BF883AA}"/>
            </c:ext>
          </c:extLst>
        </c:ser>
        <c:ser>
          <c:idx val="8"/>
          <c:order val="5"/>
          <c:tx>
            <c:strRef>
              <c:f>'28.PZT_H_T1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'28.PZT_H_T1 Gain'!$AF$20:$AR$20</c:f>
              <c:numCache>
                <c:formatCode>0.000</c:formatCode>
                <c:ptCount val="13"/>
                <c:pt idx="3">
                  <c:v>0.11022169926337462</c:v>
                </c:pt>
                <c:pt idx="4">
                  <c:v>0.18194343443315938</c:v>
                </c:pt>
                <c:pt idx="5">
                  <c:v>0.15475557940100937</c:v>
                </c:pt>
                <c:pt idx="6">
                  <c:v>0.19544597249179979</c:v>
                </c:pt>
                <c:pt idx="7">
                  <c:v>0.22155118742324237</c:v>
                </c:pt>
                <c:pt idx="8">
                  <c:v>0.15941871548487349</c:v>
                </c:pt>
                <c:pt idx="9">
                  <c:v>0.18502279666249252</c:v>
                </c:pt>
                <c:pt idx="10">
                  <c:v>0.21158793095366399</c:v>
                </c:pt>
                <c:pt idx="11">
                  <c:v>0.22635445731882772</c:v>
                </c:pt>
                <c:pt idx="12">
                  <c:v>0.2171299311536789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28-490E-AB63-FEEC3BF88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0.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'28.PZT_H_T1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'28.PZT_H_T1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'28.PZT_H_T1 Gain'!$B$13:$N$13</c:f>
              <c:numCache>
                <c:formatCode>0.00</c:formatCode>
                <c:ptCount val="13"/>
                <c:pt idx="0">
                  <c:v>2.585668118020731</c:v>
                </c:pt>
                <c:pt idx="1">
                  <c:v>3.1743730745817618</c:v>
                </c:pt>
                <c:pt idx="2">
                  <c:v>2.8715974359555818</c:v>
                </c:pt>
                <c:pt idx="3">
                  <c:v>3.4633757191017454</c:v>
                </c:pt>
                <c:pt idx="4">
                  <c:v>3.0842900967065168</c:v>
                </c:pt>
                <c:pt idx="5">
                  <c:v>3.0636214694390191</c:v>
                </c:pt>
                <c:pt idx="6">
                  <c:v>3.1916669892060869</c:v>
                </c:pt>
                <c:pt idx="7">
                  <c:v>3.0695518370396746</c:v>
                </c:pt>
                <c:pt idx="8">
                  <c:v>3.7324461299426459</c:v>
                </c:pt>
                <c:pt idx="9">
                  <c:v>2.96515502431172</c:v>
                </c:pt>
                <c:pt idx="10">
                  <c:v>3.062248929236135</c:v>
                </c:pt>
                <c:pt idx="11">
                  <c:v>3.2077283065477009</c:v>
                </c:pt>
                <c:pt idx="12">
                  <c:v>3.2185509644133368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7F-4D5A-91EA-2AF8BDE35AED}"/>
            </c:ext>
          </c:extLst>
        </c:ser>
        <c:ser>
          <c:idx val="1"/>
          <c:order val="1"/>
          <c:tx>
            <c:strRef>
              <c:f>'28.PZT_H_T1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'28.PZT_H_T1 Gain'!$B$23:$N$23</c:f>
              <c:numCache>
                <c:formatCode>0.00</c:formatCode>
                <c:ptCount val="13"/>
                <c:pt idx="0">
                  <c:v>2.1640312618079682</c:v>
                </c:pt>
                <c:pt idx="1">
                  <c:v>2.2407988153851677</c:v>
                </c:pt>
                <c:pt idx="2">
                  <c:v>2.4325633873549859</c:v>
                </c:pt>
                <c:pt idx="3">
                  <c:v>2.5925034802602922</c:v>
                </c:pt>
                <c:pt idx="4">
                  <c:v>2.1522483956975904</c:v>
                </c:pt>
                <c:pt idx="5">
                  <c:v>2.2063951745219468</c:v>
                </c:pt>
                <c:pt idx="6">
                  <c:v>2.7735554432949816</c:v>
                </c:pt>
                <c:pt idx="7">
                  <c:v>2.5654172540212676</c:v>
                </c:pt>
                <c:pt idx="8">
                  <c:v>2.5454217236062537</c:v>
                </c:pt>
                <c:pt idx="9">
                  <c:v>2.1342562909229073</c:v>
                </c:pt>
                <c:pt idx="10">
                  <c:v>1.8537476873123668</c:v>
                </c:pt>
                <c:pt idx="11">
                  <c:v>3.8367020027941483</c:v>
                </c:pt>
                <c:pt idx="12">
                  <c:v>2.4327475640731975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7F-4D5A-91EA-2AF8BDE35AED}"/>
            </c:ext>
          </c:extLst>
        </c:ser>
        <c:ser>
          <c:idx val="5"/>
          <c:order val="2"/>
          <c:tx>
            <c:strRef>
              <c:f>'28.PZT_H_T1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17F-4D5A-91EA-2AF8BDE35AED}"/>
              </c:ext>
            </c:extLst>
          </c:dPt>
          <c:val>
            <c:numRef>
              <c:f>'28.PZT_H_T1 Gain'!$Q$13:$AC$13</c:f>
              <c:numCache>
                <c:formatCode>0.00</c:formatCode>
                <c:ptCount val="13"/>
                <c:pt idx="3">
                  <c:v>4.7507789793054869</c:v>
                </c:pt>
                <c:pt idx="7">
                  <c:v>3.0781032009746552</c:v>
                </c:pt>
                <c:pt idx="8">
                  <c:v>3.0399206370428282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7F-4D5A-91EA-2AF8BDE35AED}"/>
            </c:ext>
          </c:extLst>
        </c:ser>
        <c:ser>
          <c:idx val="6"/>
          <c:order val="3"/>
          <c:tx>
            <c:strRef>
              <c:f>'28.PZT_H_T1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'28.PZT_H_T1 Gain'!$Q$23:$AC$23</c:f>
              <c:numCache>
                <c:formatCode>0.00</c:formatCode>
                <c:ptCount val="13"/>
                <c:pt idx="3">
                  <c:v>2.9272629410398645</c:v>
                </c:pt>
                <c:pt idx="7">
                  <c:v>2.2872745723460173</c:v>
                </c:pt>
                <c:pt idx="8">
                  <c:v>2.9326831592105771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7F-4D5A-91EA-2AF8BDE35AED}"/>
            </c:ext>
          </c:extLst>
        </c:ser>
        <c:ser>
          <c:idx val="7"/>
          <c:order val="4"/>
          <c:tx>
            <c:strRef>
              <c:f>'28.PZT_H_T1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'28.PZT_H_T1 Gain'!$AF$13:$AR$13</c:f>
              <c:numCache>
                <c:formatCode>0.00</c:formatCode>
                <c:ptCount val="13"/>
                <c:pt idx="3">
                  <c:v>3.3790285514125573</c:v>
                </c:pt>
                <c:pt idx="4">
                  <c:v>3.7961440170726548</c:v>
                </c:pt>
                <c:pt idx="5">
                  <c:v>3.6306696404962091</c:v>
                </c:pt>
                <c:pt idx="6">
                  <c:v>3.5818958306443216</c:v>
                </c:pt>
                <c:pt idx="7">
                  <c:v>3.7548397608314854</c:v>
                </c:pt>
                <c:pt idx="8">
                  <c:v>4.3696801124133495</c:v>
                </c:pt>
                <c:pt idx="9">
                  <c:v>3.9219318294123791</c:v>
                </c:pt>
                <c:pt idx="10">
                  <c:v>6.3202725077964885</c:v>
                </c:pt>
                <c:pt idx="11">
                  <c:v>3.420615627982051</c:v>
                </c:pt>
                <c:pt idx="12">
                  <c:v>3.4866866439344797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7F-4D5A-91EA-2AF8BDE35AED}"/>
            </c:ext>
          </c:extLst>
        </c:ser>
        <c:ser>
          <c:idx val="8"/>
          <c:order val="5"/>
          <c:tx>
            <c:strRef>
              <c:f>'28.PZT_H_T1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'28.PZT_H_T1 Gain'!$AF$23:$AR$23</c:f>
              <c:numCache>
                <c:formatCode>0.00</c:formatCode>
                <c:ptCount val="13"/>
                <c:pt idx="3">
                  <c:v>3.7992115740743544</c:v>
                </c:pt>
                <c:pt idx="4">
                  <c:v>2.1596211488095185</c:v>
                </c:pt>
                <c:pt idx="5">
                  <c:v>2.782325482696324</c:v>
                </c:pt>
                <c:pt idx="6">
                  <c:v>2.135492115862581</c:v>
                </c:pt>
                <c:pt idx="7">
                  <c:v>1.7776478861637697</c:v>
                </c:pt>
                <c:pt idx="8">
                  <c:v>2.6295253620666084</c:v>
                </c:pt>
                <c:pt idx="9">
                  <c:v>2.2613654869237241</c:v>
                </c:pt>
                <c:pt idx="10">
                  <c:v>2.0476049030573615</c:v>
                </c:pt>
                <c:pt idx="11">
                  <c:v>1.8920730421642247</c:v>
                </c:pt>
                <c:pt idx="12">
                  <c:v>1.9425975782806117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7F-4D5A-91EA-2AF8BDE35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'29.PZT_H_G1T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'29.PZT_H_G1T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'29.PZT_H_G1T Freq'!$B$9:$N$9</c:f>
              <c:numCache>
                <c:formatCode>0.000</c:formatCode>
                <c:ptCount val="13"/>
                <c:pt idx="0">
                  <c:v>10367.857534246576</c:v>
                </c:pt>
                <c:pt idx="1">
                  <c:v>10372.685714285713</c:v>
                </c:pt>
                <c:pt idx="2">
                  <c:v>10342.057142857142</c:v>
                </c:pt>
                <c:pt idx="3">
                  <c:v>10359.781818181818</c:v>
                </c:pt>
                <c:pt idx="4">
                  <c:v>10310.971428571429</c:v>
                </c:pt>
                <c:pt idx="5">
                  <c:v>10380.246153846154</c:v>
                </c:pt>
                <c:pt idx="6">
                  <c:v>10329.44</c:v>
                </c:pt>
                <c:pt idx="7">
                  <c:v>10274.666666666666</c:v>
                </c:pt>
                <c:pt idx="8">
                  <c:v>10382.189473684211</c:v>
                </c:pt>
                <c:pt idx="9">
                  <c:v>10331.418181818182</c:v>
                </c:pt>
                <c:pt idx="10">
                  <c:v>10332.959999999999</c:v>
                </c:pt>
                <c:pt idx="11">
                  <c:v>10302.285714285714</c:v>
                </c:pt>
                <c:pt idx="12">
                  <c:v>10358.703448275863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F-4F69-9842-B7B5FF3FBEFB}"/>
            </c:ext>
          </c:extLst>
        </c:ser>
        <c:ser>
          <c:idx val="1"/>
          <c:order val="1"/>
          <c:tx>
            <c:strRef>
              <c:f>'29.PZT_H_G1T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'29.PZT_H_G1T Freq'!$B$19:$N$19</c:f>
              <c:numCache>
                <c:formatCode>0.000</c:formatCode>
                <c:ptCount val="13"/>
                <c:pt idx="0">
                  <c:v>10391.200000000001</c:v>
                </c:pt>
                <c:pt idx="1">
                  <c:v>10379.847619047619</c:v>
                </c:pt>
                <c:pt idx="2">
                  <c:v>10325.6</c:v>
                </c:pt>
                <c:pt idx="3">
                  <c:v>10443.200000000001</c:v>
                </c:pt>
                <c:pt idx="4">
                  <c:v>10383.712</c:v>
                </c:pt>
                <c:pt idx="5">
                  <c:v>10341.804255319148</c:v>
                </c:pt>
                <c:pt idx="6">
                  <c:v>10349.297297297297</c:v>
                </c:pt>
                <c:pt idx="7">
                  <c:v>10330.666666666666</c:v>
                </c:pt>
                <c:pt idx="8">
                  <c:v>10325.837037037038</c:v>
                </c:pt>
                <c:pt idx="9">
                  <c:v>10363.806060606061</c:v>
                </c:pt>
                <c:pt idx="10">
                  <c:v>10371.771428571428</c:v>
                </c:pt>
                <c:pt idx="11">
                  <c:v>10430.742857142857</c:v>
                </c:pt>
                <c:pt idx="12">
                  <c:v>10333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4F-4F69-9842-B7B5FF3FBEFB}"/>
            </c:ext>
          </c:extLst>
        </c:ser>
        <c:ser>
          <c:idx val="5"/>
          <c:order val="2"/>
          <c:tx>
            <c:strRef>
              <c:f>'29.PZT_H_G1T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B4F-4F69-9842-B7B5FF3FBEFB}"/>
              </c:ext>
            </c:extLst>
          </c:dPt>
          <c:val>
            <c:numRef>
              <c:f>'29.PZT_H_G1T Freq'!$Q$9:$AC$9</c:f>
              <c:numCache>
                <c:formatCode>0.000</c:formatCode>
                <c:ptCount val="13"/>
                <c:pt idx="3">
                  <c:v>10297.866666666667</c:v>
                </c:pt>
                <c:pt idx="7">
                  <c:v>10289.333333333334</c:v>
                </c:pt>
                <c:pt idx="8">
                  <c:v>10335.200000000001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4F-4F69-9842-B7B5FF3FBEFB}"/>
            </c:ext>
          </c:extLst>
        </c:ser>
        <c:ser>
          <c:idx val="6"/>
          <c:order val="3"/>
          <c:tx>
            <c:strRef>
              <c:f>'29.PZT_H_G1T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'29.PZT_H_G1T Freq'!$Q$19:$AC$19</c:f>
              <c:numCache>
                <c:formatCode>0.000</c:formatCode>
                <c:ptCount val="13"/>
                <c:pt idx="3">
                  <c:v>10202.933333333332</c:v>
                </c:pt>
                <c:pt idx="7">
                  <c:v>10236.581818181818</c:v>
                </c:pt>
                <c:pt idx="8">
                  <c:v>10317.6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4F-4F69-9842-B7B5FF3FBEFB}"/>
            </c:ext>
          </c:extLst>
        </c:ser>
        <c:ser>
          <c:idx val="7"/>
          <c:order val="4"/>
          <c:tx>
            <c:strRef>
              <c:f>'29.PZT_H_G1T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'29.PZT_H_G1T Freq'!$AF$9:$AR$9</c:f>
              <c:numCache>
                <c:formatCode>0.000</c:formatCode>
                <c:ptCount val="13"/>
                <c:pt idx="3">
                  <c:v>10423.200000000001</c:v>
                </c:pt>
                <c:pt idx="4">
                  <c:v>10349.066666666668</c:v>
                </c:pt>
                <c:pt idx="5">
                  <c:v>10377.810526315789</c:v>
                </c:pt>
                <c:pt idx="6">
                  <c:v>10375.670588235294</c:v>
                </c:pt>
                <c:pt idx="7">
                  <c:v>10397.371428571429</c:v>
                </c:pt>
                <c:pt idx="8">
                  <c:v>10343.6</c:v>
                </c:pt>
                <c:pt idx="9">
                  <c:v>10398.56</c:v>
                </c:pt>
                <c:pt idx="10">
                  <c:v>10387.272727272728</c:v>
                </c:pt>
                <c:pt idx="11">
                  <c:v>10370.4</c:v>
                </c:pt>
                <c:pt idx="12">
                  <c:v>10365.032258064517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4F-4F69-9842-B7B5FF3FBEFB}"/>
            </c:ext>
          </c:extLst>
        </c:ser>
        <c:ser>
          <c:idx val="8"/>
          <c:order val="5"/>
          <c:tx>
            <c:strRef>
              <c:f>'29.PZT_H_G1T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'29.PZT_H_G1T Freq'!$AF$19:$AR$19</c:f>
              <c:numCache>
                <c:formatCode>0.000</c:formatCode>
                <c:ptCount val="13"/>
                <c:pt idx="3">
                  <c:v>10479.200000000001</c:v>
                </c:pt>
                <c:pt idx="4">
                  <c:v>10343.52</c:v>
                </c:pt>
                <c:pt idx="5">
                  <c:v>10368.141176470588</c:v>
                </c:pt>
                <c:pt idx="6">
                  <c:v>10360.799999999999</c:v>
                </c:pt>
                <c:pt idx="7">
                  <c:v>10352.48</c:v>
                </c:pt>
                <c:pt idx="8">
                  <c:v>10381.92</c:v>
                </c:pt>
                <c:pt idx="9">
                  <c:v>10349.6</c:v>
                </c:pt>
                <c:pt idx="10">
                  <c:v>10337.236363636364</c:v>
                </c:pt>
                <c:pt idx="11">
                  <c:v>10349.200000000001</c:v>
                </c:pt>
                <c:pt idx="12">
                  <c:v>10375.294117647059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4F-4F69-9842-B7B5FF3FBEFB}"/>
            </c:ext>
          </c:extLst>
        </c:ser>
        <c:ser>
          <c:idx val="3"/>
          <c:order val="6"/>
          <c:tx>
            <c:strRef>
              <c:f>'29.PZT_H_G1T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'29.PZT_H_G1T Freq'!$B$25:$N$25</c:f>
              <c:numCache>
                <c:formatCode>General</c:formatCode>
                <c:ptCount val="13"/>
                <c:pt idx="0">
                  <c:v>11725</c:v>
                </c:pt>
                <c:pt idx="1">
                  <c:v>11725</c:v>
                </c:pt>
                <c:pt idx="2">
                  <c:v>11725</c:v>
                </c:pt>
                <c:pt idx="3">
                  <c:v>11725</c:v>
                </c:pt>
                <c:pt idx="4">
                  <c:v>11725</c:v>
                </c:pt>
                <c:pt idx="5">
                  <c:v>11725</c:v>
                </c:pt>
                <c:pt idx="6">
                  <c:v>11725</c:v>
                </c:pt>
                <c:pt idx="7">
                  <c:v>11725</c:v>
                </c:pt>
                <c:pt idx="8">
                  <c:v>11725</c:v>
                </c:pt>
                <c:pt idx="9">
                  <c:v>11725</c:v>
                </c:pt>
                <c:pt idx="10">
                  <c:v>11725</c:v>
                </c:pt>
                <c:pt idx="11">
                  <c:v>11725</c:v>
                </c:pt>
                <c:pt idx="12">
                  <c:v>11725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B4F-4F69-9842-B7B5FF3FBEFB}"/>
            </c:ext>
          </c:extLst>
        </c:ser>
        <c:ser>
          <c:idx val="4"/>
          <c:order val="7"/>
          <c:tx>
            <c:strRef>
              <c:f>'29.PZT_H_G1T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'29.PZT_H_G1T Freq'!$B$26:$N$26</c:f>
              <c:numCache>
                <c:formatCode>General</c:formatCode>
                <c:ptCount val="13"/>
                <c:pt idx="0">
                  <c:v>9532</c:v>
                </c:pt>
                <c:pt idx="1">
                  <c:v>9532</c:v>
                </c:pt>
                <c:pt idx="2">
                  <c:v>9532</c:v>
                </c:pt>
                <c:pt idx="3">
                  <c:v>9532</c:v>
                </c:pt>
                <c:pt idx="4">
                  <c:v>9532</c:v>
                </c:pt>
                <c:pt idx="5">
                  <c:v>9532</c:v>
                </c:pt>
                <c:pt idx="6">
                  <c:v>9532</c:v>
                </c:pt>
                <c:pt idx="7">
                  <c:v>9532</c:v>
                </c:pt>
                <c:pt idx="8">
                  <c:v>9532</c:v>
                </c:pt>
                <c:pt idx="9">
                  <c:v>9532</c:v>
                </c:pt>
                <c:pt idx="10">
                  <c:v>9532</c:v>
                </c:pt>
                <c:pt idx="11">
                  <c:v>9532</c:v>
                </c:pt>
                <c:pt idx="12">
                  <c:v>9532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B4F-4F69-9842-B7B5FF3FBEFB}"/>
            </c:ext>
          </c:extLst>
        </c:ser>
        <c:ser>
          <c:idx val="2"/>
          <c:order val="8"/>
          <c:tx>
            <c:strRef>
              <c:f>'29.PZT_H_G1T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'29.PZT_H_G1T Freq'!$B$24:$N$24</c:f>
              <c:numCache>
                <c:formatCode>General</c:formatCode>
                <c:ptCount val="13"/>
                <c:pt idx="0">
                  <c:v>10340</c:v>
                </c:pt>
                <c:pt idx="1">
                  <c:v>10340</c:v>
                </c:pt>
                <c:pt idx="2">
                  <c:v>10340</c:v>
                </c:pt>
                <c:pt idx="3">
                  <c:v>10340</c:v>
                </c:pt>
                <c:pt idx="4">
                  <c:v>10340</c:v>
                </c:pt>
                <c:pt idx="5">
                  <c:v>10340</c:v>
                </c:pt>
                <c:pt idx="6">
                  <c:v>10340</c:v>
                </c:pt>
                <c:pt idx="7">
                  <c:v>10340</c:v>
                </c:pt>
                <c:pt idx="8">
                  <c:v>10340</c:v>
                </c:pt>
                <c:pt idx="9">
                  <c:v>10340</c:v>
                </c:pt>
                <c:pt idx="10">
                  <c:v>10340</c:v>
                </c:pt>
                <c:pt idx="11">
                  <c:v>10340</c:v>
                </c:pt>
                <c:pt idx="12">
                  <c:v>10340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B4F-4F69-9842-B7B5FF3FB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9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10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'29.PZT_H_G1T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'29.PZT_H_G1T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'29.PZT_H_G1T Freq'!$B$10:$N$10</c:f>
              <c:numCache>
                <c:formatCode>0.000</c:formatCode>
                <c:ptCount val="13"/>
                <c:pt idx="0">
                  <c:v>166.09656095126564</c:v>
                </c:pt>
                <c:pt idx="1">
                  <c:v>188.89939028637778</c:v>
                </c:pt>
                <c:pt idx="2">
                  <c:v>151.07242780673272</c:v>
                </c:pt>
                <c:pt idx="3">
                  <c:v>144.71949765406634</c:v>
                </c:pt>
                <c:pt idx="4">
                  <c:v>164.66627443894689</c:v>
                </c:pt>
                <c:pt idx="5">
                  <c:v>164.85401515416766</c:v>
                </c:pt>
                <c:pt idx="6">
                  <c:v>158.84382266868306</c:v>
                </c:pt>
                <c:pt idx="7">
                  <c:v>154.16008994980942</c:v>
                </c:pt>
                <c:pt idx="8">
                  <c:v>183.79078828076328</c:v>
                </c:pt>
                <c:pt idx="9">
                  <c:v>190.57922213952972</c:v>
                </c:pt>
                <c:pt idx="10">
                  <c:v>209.29288935688558</c:v>
                </c:pt>
                <c:pt idx="11">
                  <c:v>193.02692932628489</c:v>
                </c:pt>
                <c:pt idx="12">
                  <c:v>187.80656878739225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1-4B44-B484-76A226C3D4F1}"/>
            </c:ext>
          </c:extLst>
        </c:ser>
        <c:ser>
          <c:idx val="1"/>
          <c:order val="1"/>
          <c:tx>
            <c:strRef>
              <c:f>'29.PZT_H_G1T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'29.PZT_H_G1T Freq'!$B$20:$N$20</c:f>
              <c:numCache>
                <c:formatCode>0.000</c:formatCode>
                <c:ptCount val="13"/>
                <c:pt idx="0">
                  <c:v>84.520691954225342</c:v>
                </c:pt>
                <c:pt idx="1">
                  <c:v>165.14588481647351</c:v>
                </c:pt>
                <c:pt idx="2">
                  <c:v>195.3288884110267</c:v>
                </c:pt>
                <c:pt idx="3">
                  <c:v>203.905909982487</c:v>
                </c:pt>
                <c:pt idx="4">
                  <c:v>204.56857892616577</c:v>
                </c:pt>
                <c:pt idx="5">
                  <c:v>143.68726421066239</c:v>
                </c:pt>
                <c:pt idx="6">
                  <c:v>162.82627192689822</c:v>
                </c:pt>
                <c:pt idx="7">
                  <c:v>142.10644213531819</c:v>
                </c:pt>
                <c:pt idx="8">
                  <c:v>191.38194238682067</c:v>
                </c:pt>
                <c:pt idx="9">
                  <c:v>136.20057380388849</c:v>
                </c:pt>
                <c:pt idx="10">
                  <c:v>136.56907719855678</c:v>
                </c:pt>
                <c:pt idx="11">
                  <c:v>196.85951139554007</c:v>
                </c:pt>
                <c:pt idx="12">
                  <c:v>154.38382292155552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1-4B44-B484-76A226C3D4F1}"/>
            </c:ext>
          </c:extLst>
        </c:ser>
        <c:ser>
          <c:idx val="5"/>
          <c:order val="2"/>
          <c:tx>
            <c:strRef>
              <c:f>'29.PZT_H_G1T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DD1-4B44-B484-76A226C3D4F1}"/>
              </c:ext>
            </c:extLst>
          </c:dPt>
          <c:val>
            <c:numRef>
              <c:f>'29.PZT_H_G1T Freq'!$Q$10:$AC$10</c:f>
              <c:numCache>
                <c:formatCode>0.000</c:formatCode>
                <c:ptCount val="13"/>
                <c:pt idx="3">
                  <c:v>199.03140166962274</c:v>
                </c:pt>
                <c:pt idx="7">
                  <c:v>159.85447927866937</c:v>
                </c:pt>
                <c:pt idx="8">
                  <c:v>125.83431044119295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D1-4B44-B484-76A226C3D4F1}"/>
            </c:ext>
          </c:extLst>
        </c:ser>
        <c:ser>
          <c:idx val="6"/>
          <c:order val="3"/>
          <c:tx>
            <c:strRef>
              <c:f>'29.PZT_H_G1T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'29.PZT_H_G1T Freq'!$Q$20:$AC$20</c:f>
              <c:numCache>
                <c:formatCode>0.000</c:formatCode>
                <c:ptCount val="13"/>
                <c:pt idx="3">
                  <c:v>128.1332639611328</c:v>
                </c:pt>
                <c:pt idx="7">
                  <c:v>171.38636132576255</c:v>
                </c:pt>
                <c:pt idx="8">
                  <c:v>158.29831930483923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D1-4B44-B484-76A226C3D4F1}"/>
            </c:ext>
          </c:extLst>
        </c:ser>
        <c:ser>
          <c:idx val="7"/>
          <c:order val="4"/>
          <c:tx>
            <c:strRef>
              <c:f>'29.PZT_H_G1T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'29.PZT_H_G1T Freq'!$AF$10:$AR$10</c:f>
              <c:numCache>
                <c:formatCode>0.000</c:formatCode>
                <c:ptCount val="13"/>
                <c:pt idx="3">
                  <c:v>197.33636792356131</c:v>
                </c:pt>
                <c:pt idx="4">
                  <c:v>164.37698518474826</c:v>
                </c:pt>
                <c:pt idx="5">
                  <c:v>183.09283163029863</c:v>
                </c:pt>
                <c:pt idx="6">
                  <c:v>174.2840721785156</c:v>
                </c:pt>
                <c:pt idx="7">
                  <c:v>167.51605343175288</c:v>
                </c:pt>
                <c:pt idx="8">
                  <c:v>165.78845755428173</c:v>
                </c:pt>
                <c:pt idx="9">
                  <c:v>162.97854609268819</c:v>
                </c:pt>
                <c:pt idx="10">
                  <c:v>167.57811385268735</c:v>
                </c:pt>
                <c:pt idx="11">
                  <c:v>147.99007137132477</c:v>
                </c:pt>
                <c:pt idx="12">
                  <c:v>179.15173208346161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D1-4B44-B484-76A226C3D4F1}"/>
            </c:ext>
          </c:extLst>
        </c:ser>
        <c:ser>
          <c:idx val="8"/>
          <c:order val="5"/>
          <c:tx>
            <c:strRef>
              <c:f>'29.PZT_H_G1T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'29.PZT_H_G1T Freq'!$AF$20:$AR$20</c:f>
              <c:numCache>
                <c:formatCode>0.000</c:formatCode>
                <c:ptCount val="13"/>
                <c:pt idx="3">
                  <c:v>169.24465050375423</c:v>
                </c:pt>
                <c:pt idx="4">
                  <c:v>140.53636251585982</c:v>
                </c:pt>
                <c:pt idx="5">
                  <c:v>153.05205719912789</c:v>
                </c:pt>
                <c:pt idx="6">
                  <c:v>182.31347750957042</c:v>
                </c:pt>
                <c:pt idx="7">
                  <c:v>116.76534102577203</c:v>
                </c:pt>
                <c:pt idx="8">
                  <c:v>155.72582975875918</c:v>
                </c:pt>
                <c:pt idx="9">
                  <c:v>172.12959498109103</c:v>
                </c:pt>
                <c:pt idx="10">
                  <c:v>129.29179797484844</c:v>
                </c:pt>
                <c:pt idx="11">
                  <c:v>151.8912335700881</c:v>
                </c:pt>
                <c:pt idx="12">
                  <c:v>159.44328918140775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D1-4B44-B484-76A226C3D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'29.PZT_H_G1T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'29.PZT_H_G1T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'29.PZT_H_G1T Freq'!$B$13:$N$13</c:f>
              <c:numCache>
                <c:formatCode>0.00</c:formatCode>
                <c:ptCount val="13"/>
                <c:pt idx="0">
                  <c:v>1.6774530218235009</c:v>
                </c:pt>
                <c:pt idx="1">
                  <c:v>1.483480550168718</c:v>
                </c:pt>
                <c:pt idx="2">
                  <c:v>1.7873483039835918</c:v>
                </c:pt>
                <c:pt idx="3">
                  <c:v>1.9066350920236197</c:v>
                </c:pt>
                <c:pt idx="4">
                  <c:v>1.5768689960457916</c:v>
                </c:pt>
                <c:pt idx="5">
                  <c:v>1.7151460805143139</c:v>
                </c:pt>
                <c:pt idx="6">
                  <c:v>1.6734256886260399</c:v>
                </c:pt>
                <c:pt idx="7">
                  <c:v>1.6058342703105135</c:v>
                </c:pt>
                <c:pt idx="8">
                  <c:v>1.5419515519741234</c:v>
                </c:pt>
                <c:pt idx="9">
                  <c:v>1.3982254953146647</c:v>
                </c:pt>
                <c:pt idx="10">
                  <c:v>1.2756604750742464</c:v>
                </c:pt>
                <c:pt idx="11">
                  <c:v>1.3301869622962539</c:v>
                </c:pt>
                <c:pt idx="12">
                  <c:v>1.467295941090925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7-41F3-8654-C66EAEF5886C}"/>
            </c:ext>
          </c:extLst>
        </c:ser>
        <c:ser>
          <c:idx val="1"/>
          <c:order val="1"/>
          <c:tx>
            <c:strRef>
              <c:f>'29.PZT_H_G1T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'29.PZT_H_G1T Freq'!$B$23:$N$23</c:f>
              <c:numCache>
                <c:formatCode>0.00</c:formatCode>
                <c:ptCount val="13"/>
                <c:pt idx="0">
                  <c:v>3.3885193480799773</c:v>
                </c:pt>
                <c:pt idx="1">
                  <c:v>1.7113104170288225</c:v>
                </c:pt>
                <c:pt idx="2">
                  <c:v>1.3542970294116516</c:v>
                </c:pt>
                <c:pt idx="3">
                  <c:v>1.4895759194003768</c:v>
                </c:pt>
                <c:pt idx="4">
                  <c:v>1.3878182147536369</c:v>
                </c:pt>
                <c:pt idx="5">
                  <c:v>1.8786268445983727</c:v>
                </c:pt>
                <c:pt idx="6">
                  <c:v>1.6731478846039189</c:v>
                </c:pt>
                <c:pt idx="7">
                  <c:v>1.8734000951815886</c:v>
                </c:pt>
                <c:pt idx="8">
                  <c:v>1.3826400880819716</c:v>
                </c:pt>
                <c:pt idx="9">
                  <c:v>2.0357380231592752</c:v>
                </c:pt>
                <c:pt idx="10">
                  <c:v>2.0496866147585537</c:v>
                </c:pt>
                <c:pt idx="11">
                  <c:v>1.5218007514964276</c:v>
                </c:pt>
                <c:pt idx="12">
                  <c:v>1.7294558130981526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7-41F3-8654-C66EAEF5886C}"/>
            </c:ext>
          </c:extLst>
        </c:ser>
        <c:ser>
          <c:idx val="5"/>
          <c:order val="2"/>
          <c:tx>
            <c:strRef>
              <c:f>'29.PZT_H_G1T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3C7-41F3-8654-C66EAEF5886C}"/>
              </c:ext>
            </c:extLst>
          </c:dPt>
          <c:val>
            <c:numRef>
              <c:f>'29.PZT_H_G1T Freq'!$Q$13:$AC$13</c:f>
              <c:numCache>
                <c:formatCode>0.00</c:formatCode>
                <c:ptCount val="13"/>
                <c:pt idx="3">
                  <c:v>1.2826563383834748</c:v>
                </c:pt>
                <c:pt idx="7">
                  <c:v>1.5792140801032297</c:v>
                </c:pt>
                <c:pt idx="8">
                  <c:v>2.1276655976785861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C7-41F3-8654-C66EAEF5886C}"/>
            </c:ext>
          </c:extLst>
        </c:ser>
        <c:ser>
          <c:idx val="6"/>
          <c:order val="3"/>
          <c:tx>
            <c:strRef>
              <c:f>'29.PZT_H_G1T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'29.PZT_H_G1T Freq'!$Q$23:$AC$23</c:f>
              <c:numCache>
                <c:formatCode>0.00</c:formatCode>
                <c:ptCount val="13"/>
                <c:pt idx="3">
                  <c:v>1.7454050379320953</c:v>
                </c:pt>
                <c:pt idx="7">
                  <c:v>1.3703576191468041</c:v>
                </c:pt>
                <c:pt idx="8">
                  <c:v>1.6542605620618325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C7-41F3-8654-C66EAEF5886C}"/>
            </c:ext>
          </c:extLst>
        </c:ser>
        <c:ser>
          <c:idx val="7"/>
          <c:order val="4"/>
          <c:tx>
            <c:strRef>
              <c:f>'29.PZT_H_G1T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'29.PZT_H_G1T Freq'!$AF$13:$AR$13</c:f>
              <c:numCache>
                <c:formatCode>0.00</c:formatCode>
                <c:ptCount val="13"/>
                <c:pt idx="3">
                  <c:v>1.5053822556505974</c:v>
                </c:pt>
                <c:pt idx="4">
                  <c:v>1.656895916721232</c:v>
                </c:pt>
                <c:pt idx="5">
                  <c:v>1.539857347744505</c:v>
                </c:pt>
                <c:pt idx="6">
                  <c:v>1.6135928309255552</c:v>
                </c:pt>
                <c:pt idx="7">
                  <c:v>1.7219671604468771</c:v>
                </c:pt>
                <c:pt idx="8">
                  <c:v>1.6317983611419788</c:v>
                </c:pt>
                <c:pt idx="9">
                  <c:v>1.7723396131479674</c:v>
                </c:pt>
                <c:pt idx="10">
                  <c:v>1.7012419016812885</c:v>
                </c:pt>
                <c:pt idx="11">
                  <c:v>1.888414973227841</c:v>
                </c:pt>
                <c:pt idx="12">
                  <c:v>1.5499566547616583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C7-41F3-8654-C66EAEF5886C}"/>
            </c:ext>
          </c:extLst>
        </c:ser>
        <c:ser>
          <c:idx val="8"/>
          <c:order val="5"/>
          <c:tx>
            <c:strRef>
              <c:f>'29.PZT_H_G1T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'29.PZT_H_G1T Freq'!$AF$23:$AR$23</c:f>
              <c:numCache>
                <c:formatCode>0.00</c:formatCode>
                <c:ptCount val="13"/>
                <c:pt idx="3">
                  <c:v>1.8655439471413595</c:v>
                </c:pt>
                <c:pt idx="4">
                  <c:v>1.9248161957809287</c:v>
                </c:pt>
                <c:pt idx="5">
                  <c:v>1.8210387406134401</c:v>
                </c:pt>
                <c:pt idx="6">
                  <c:v>1.5153386926765413</c:v>
                </c:pt>
                <c:pt idx="7">
                  <c:v>2.342247544782734</c:v>
                </c:pt>
                <c:pt idx="8">
                  <c:v>1.8192657384169848</c:v>
                </c:pt>
                <c:pt idx="9">
                  <c:v>1.5833031697034556</c:v>
                </c:pt>
                <c:pt idx="10">
                  <c:v>2.0760181652384211</c:v>
                </c:pt>
                <c:pt idx="11">
                  <c:v>1.7933885557279712</c:v>
                </c:pt>
                <c:pt idx="12">
                  <c:v>1.7629969919641157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C7-41F3-8654-C66EAEF58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'30.PZT_H_G1T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'30.PZT_H_G1T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'30.PZT_H_G1T Gain'!$B$9:$N$9</c:f>
              <c:numCache>
                <c:formatCode>0.000</c:formatCode>
                <c:ptCount val="13"/>
                <c:pt idx="0">
                  <c:v>2.7579424657534251</c:v>
                </c:pt>
                <c:pt idx="1">
                  <c:v>2.4452571428571432</c:v>
                </c:pt>
                <c:pt idx="2">
                  <c:v>2.607214285714285</c:v>
                </c:pt>
                <c:pt idx="3">
                  <c:v>2.5906727272727288</c:v>
                </c:pt>
                <c:pt idx="4">
                  <c:v>2.5586228571428564</c:v>
                </c:pt>
                <c:pt idx="5">
                  <c:v>2.6815794871794871</c:v>
                </c:pt>
                <c:pt idx="6">
                  <c:v>2.4125200000000002</c:v>
                </c:pt>
                <c:pt idx="7">
                  <c:v>2.2800833333333341</c:v>
                </c:pt>
                <c:pt idx="8">
                  <c:v>2.2627684210526313</c:v>
                </c:pt>
                <c:pt idx="9">
                  <c:v>2.3456424242424245</c:v>
                </c:pt>
                <c:pt idx="10">
                  <c:v>2.0544099999999998</c:v>
                </c:pt>
                <c:pt idx="11">
                  <c:v>2.1266571428571428</c:v>
                </c:pt>
                <c:pt idx="12">
                  <c:v>2.1607999999999996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75-4052-9ED2-B978B5AE8FB5}"/>
            </c:ext>
          </c:extLst>
        </c:ser>
        <c:ser>
          <c:idx val="1"/>
          <c:order val="1"/>
          <c:tx>
            <c:strRef>
              <c:f>'30.PZT_H_G1T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'30.PZT_H_G1T Gain'!$B$19:$N$19</c:f>
              <c:numCache>
                <c:formatCode>0.000</c:formatCode>
                <c:ptCount val="13"/>
                <c:pt idx="0">
                  <c:v>2.2811999999999997</c:v>
                </c:pt>
                <c:pt idx="1">
                  <c:v>2.3892285714285699</c:v>
                </c:pt>
                <c:pt idx="2">
                  <c:v>2.4466982456140358</c:v>
                </c:pt>
                <c:pt idx="3">
                  <c:v>2.4700749999999991</c:v>
                </c:pt>
                <c:pt idx="4">
                  <c:v>2.6426719999999997</c:v>
                </c:pt>
                <c:pt idx="5">
                  <c:v>2.7699999999999982</c:v>
                </c:pt>
                <c:pt idx="6">
                  <c:v>2.3253189189189198</c:v>
                </c:pt>
                <c:pt idx="7">
                  <c:v>2.3581666666666647</c:v>
                </c:pt>
                <c:pt idx="8">
                  <c:v>2.2372000000000001</c:v>
                </c:pt>
                <c:pt idx="9">
                  <c:v>2.3471151515151507</c:v>
                </c:pt>
                <c:pt idx="10">
                  <c:v>2.4404999999999992</c:v>
                </c:pt>
                <c:pt idx="11">
                  <c:v>1.8399714285714281</c:v>
                </c:pt>
                <c:pt idx="12">
                  <c:v>2.3039062500000003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75-4052-9ED2-B978B5AE8FB5}"/>
            </c:ext>
          </c:extLst>
        </c:ser>
        <c:ser>
          <c:idx val="5"/>
          <c:order val="2"/>
          <c:tx>
            <c:strRef>
              <c:f>'30.PZT_H_G1T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D75-4052-9ED2-B978B5AE8FB5}"/>
              </c:ext>
            </c:extLst>
          </c:dPt>
          <c:val>
            <c:numRef>
              <c:f>'30.PZT_H_G1T Gain'!$Q$9:$AC$9</c:f>
              <c:numCache>
                <c:formatCode>0.000</c:formatCode>
                <c:ptCount val="13"/>
                <c:pt idx="3">
                  <c:v>2.6344333333333334</c:v>
                </c:pt>
                <c:pt idx="7">
                  <c:v>2.5026222222222225</c:v>
                </c:pt>
                <c:pt idx="8">
                  <c:v>2.6938000000000004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75-4052-9ED2-B978B5AE8FB5}"/>
            </c:ext>
          </c:extLst>
        </c:ser>
        <c:ser>
          <c:idx val="6"/>
          <c:order val="3"/>
          <c:tx>
            <c:strRef>
              <c:f>'30.PZT_H_G1T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'30.PZT_H_G1T Gain'!$Q$19:$AC$19</c:f>
              <c:numCache>
                <c:formatCode>0.000</c:formatCode>
                <c:ptCount val="13"/>
                <c:pt idx="3">
                  <c:v>2.3508666666666671</c:v>
                </c:pt>
                <c:pt idx="7">
                  <c:v>2.0580909090909092</c:v>
                </c:pt>
                <c:pt idx="8">
                  <c:v>2.4224500000000004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75-4052-9ED2-B978B5AE8FB5}"/>
            </c:ext>
          </c:extLst>
        </c:ser>
        <c:ser>
          <c:idx val="7"/>
          <c:order val="4"/>
          <c:tx>
            <c:strRef>
              <c:f>'30.PZT_H_G1T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'30.PZT_H_G1T Gain'!$AF$9:$AR$9</c:f>
              <c:numCache>
                <c:formatCode>0.000</c:formatCode>
                <c:ptCount val="13"/>
                <c:pt idx="3">
                  <c:v>1.91445</c:v>
                </c:pt>
                <c:pt idx="4">
                  <c:v>2.1002999999999994</c:v>
                </c:pt>
                <c:pt idx="5">
                  <c:v>2.1378947368421048</c:v>
                </c:pt>
                <c:pt idx="6">
                  <c:v>2.0795411764705882</c:v>
                </c:pt>
                <c:pt idx="7">
                  <c:v>1.7789714285714289</c:v>
                </c:pt>
                <c:pt idx="8">
                  <c:v>1.7707999999999999</c:v>
                </c:pt>
                <c:pt idx="9">
                  <c:v>2.0276133333333335</c:v>
                </c:pt>
                <c:pt idx="10">
                  <c:v>1.6453272727272732</c:v>
                </c:pt>
                <c:pt idx="11">
                  <c:v>1.6095999999999993</c:v>
                </c:pt>
                <c:pt idx="12">
                  <c:v>1.7609096774193551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75-4052-9ED2-B978B5AE8FB5}"/>
            </c:ext>
          </c:extLst>
        </c:ser>
        <c:ser>
          <c:idx val="8"/>
          <c:order val="5"/>
          <c:tx>
            <c:strRef>
              <c:f>'30.PZT_H_G1T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'30.PZT_H_G1T Gain'!$AF$19:$AR$19</c:f>
              <c:numCache>
                <c:formatCode>0.000</c:formatCode>
                <c:ptCount val="13"/>
                <c:pt idx="3">
                  <c:v>2.2172666666666672</c:v>
                </c:pt>
                <c:pt idx="4">
                  <c:v>2.2052533333333328</c:v>
                </c:pt>
                <c:pt idx="5">
                  <c:v>2.2327882352941177</c:v>
                </c:pt>
                <c:pt idx="6">
                  <c:v>1.9263599999999992</c:v>
                </c:pt>
                <c:pt idx="7">
                  <c:v>1.957653333333333</c:v>
                </c:pt>
                <c:pt idx="8">
                  <c:v>1.8320399999999994</c:v>
                </c:pt>
                <c:pt idx="9">
                  <c:v>1.5120624999999999</c:v>
                </c:pt>
                <c:pt idx="10">
                  <c:v>1.8019454545454547</c:v>
                </c:pt>
                <c:pt idx="11">
                  <c:v>1.7773249999999994</c:v>
                </c:pt>
                <c:pt idx="12">
                  <c:v>1.6327647058823522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75-4052-9ED2-B978B5AE8FB5}"/>
            </c:ext>
          </c:extLst>
        </c:ser>
        <c:ser>
          <c:idx val="3"/>
          <c:order val="6"/>
          <c:tx>
            <c:strRef>
              <c:f>'30.PZT_H_G1T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'30.PZT_H_G1T Gain'!$B$25:$N$25</c:f>
              <c:numCache>
                <c:formatCode>General</c:formatCode>
                <c:ptCount val="13"/>
                <c:pt idx="0">
                  <c:v>5.48</c:v>
                </c:pt>
                <c:pt idx="1">
                  <c:v>5.48</c:v>
                </c:pt>
                <c:pt idx="2">
                  <c:v>5.48</c:v>
                </c:pt>
                <c:pt idx="3">
                  <c:v>5.48</c:v>
                </c:pt>
                <c:pt idx="4">
                  <c:v>5.48</c:v>
                </c:pt>
                <c:pt idx="5">
                  <c:v>5.48</c:v>
                </c:pt>
                <c:pt idx="6">
                  <c:v>5.48</c:v>
                </c:pt>
                <c:pt idx="7">
                  <c:v>5.48</c:v>
                </c:pt>
                <c:pt idx="8">
                  <c:v>5.48</c:v>
                </c:pt>
                <c:pt idx="9">
                  <c:v>5.48</c:v>
                </c:pt>
                <c:pt idx="10">
                  <c:v>5.48</c:v>
                </c:pt>
                <c:pt idx="11">
                  <c:v>5.48</c:v>
                </c:pt>
                <c:pt idx="12">
                  <c:v>5.48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75-4052-9ED2-B978B5AE8FB5}"/>
            </c:ext>
          </c:extLst>
        </c:ser>
        <c:ser>
          <c:idx val="4"/>
          <c:order val="7"/>
          <c:tx>
            <c:strRef>
              <c:f>'30.PZT_H_G1T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'30.PZT_H_G1T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75-4052-9ED2-B978B5AE8FB5}"/>
            </c:ext>
          </c:extLst>
        </c:ser>
        <c:ser>
          <c:idx val="2"/>
          <c:order val="8"/>
          <c:tx>
            <c:strRef>
              <c:f>'30.PZT_H_G1T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'30.PZT_H_G1T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D75-4052-9ED2-B978B5AE8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'30.PZT_H_G1T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'30.PZT_H_G1T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'30.PZT_H_G1T Gain'!$B$10:$N$10</c:f>
              <c:numCache>
                <c:formatCode>0.000</c:formatCode>
                <c:ptCount val="13"/>
                <c:pt idx="0">
                  <c:v>0.98485384059771119</c:v>
                </c:pt>
                <c:pt idx="1">
                  <c:v>0.95201759529284391</c:v>
                </c:pt>
                <c:pt idx="2">
                  <c:v>0.80661701869534042</c:v>
                </c:pt>
                <c:pt idx="3">
                  <c:v>0.90014334839214449</c:v>
                </c:pt>
                <c:pt idx="4">
                  <c:v>0.95067275969508636</c:v>
                </c:pt>
                <c:pt idx="5">
                  <c:v>0.96786713516351852</c:v>
                </c:pt>
                <c:pt idx="6">
                  <c:v>0.82576788237104093</c:v>
                </c:pt>
                <c:pt idx="7">
                  <c:v>0.89008639542267132</c:v>
                </c:pt>
                <c:pt idx="8">
                  <c:v>0.76439317084365388</c:v>
                </c:pt>
                <c:pt idx="9">
                  <c:v>0.89487827862512204</c:v>
                </c:pt>
                <c:pt idx="10">
                  <c:v>0.74782530633021449</c:v>
                </c:pt>
                <c:pt idx="11">
                  <c:v>0.75306698290745855</c:v>
                </c:pt>
                <c:pt idx="12">
                  <c:v>0.88080961494399168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6-4C54-A78F-869E73D1D3D6}"/>
            </c:ext>
          </c:extLst>
        </c:ser>
        <c:ser>
          <c:idx val="1"/>
          <c:order val="1"/>
          <c:tx>
            <c:strRef>
              <c:f>'30.PZT_H_G1T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'30.PZT_H_G1T Gain'!$B$20:$N$20</c:f>
              <c:numCache>
                <c:formatCode>0.000</c:formatCode>
                <c:ptCount val="13"/>
                <c:pt idx="0">
                  <c:v>0.74149852539158667</c:v>
                </c:pt>
                <c:pt idx="1">
                  <c:v>0.85200066555607767</c:v>
                </c:pt>
                <c:pt idx="2">
                  <c:v>0.89954098633050583</c:v>
                </c:pt>
                <c:pt idx="3">
                  <c:v>0.97496354100515725</c:v>
                </c:pt>
                <c:pt idx="4">
                  <c:v>0.87175122020877249</c:v>
                </c:pt>
                <c:pt idx="5">
                  <c:v>0.86273080647700129</c:v>
                </c:pt>
                <c:pt idx="6">
                  <c:v>0.80158466077522061</c:v>
                </c:pt>
                <c:pt idx="7">
                  <c:v>0.93458428572004981</c:v>
                </c:pt>
                <c:pt idx="8">
                  <c:v>0.80014390310221073</c:v>
                </c:pt>
                <c:pt idx="9">
                  <c:v>0.84199054515041338</c:v>
                </c:pt>
                <c:pt idx="10">
                  <c:v>0.93321409867020155</c:v>
                </c:pt>
                <c:pt idx="11">
                  <c:v>0.80259195865697686</c:v>
                </c:pt>
                <c:pt idx="12">
                  <c:v>0.89546474211060212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96-4C54-A78F-869E73D1D3D6}"/>
            </c:ext>
          </c:extLst>
        </c:ser>
        <c:ser>
          <c:idx val="5"/>
          <c:order val="2"/>
          <c:tx>
            <c:strRef>
              <c:f>'30.PZT_H_G1T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896-4C54-A78F-869E73D1D3D6}"/>
              </c:ext>
            </c:extLst>
          </c:dPt>
          <c:val>
            <c:numRef>
              <c:f>'30.PZT_H_G1T Gain'!$Q$10:$AC$10</c:f>
              <c:numCache>
                <c:formatCode>0.000</c:formatCode>
                <c:ptCount val="13"/>
                <c:pt idx="3">
                  <c:v>0.74775607692262336</c:v>
                </c:pt>
                <c:pt idx="7">
                  <c:v>0.95662033622371156</c:v>
                </c:pt>
                <c:pt idx="8">
                  <c:v>0.54421808708989938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96-4C54-A78F-869E73D1D3D6}"/>
            </c:ext>
          </c:extLst>
        </c:ser>
        <c:ser>
          <c:idx val="6"/>
          <c:order val="3"/>
          <c:tx>
            <c:strRef>
              <c:f>'30.PZT_H_G1T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'30.PZT_H_G1T Gain'!$Q$20:$AC$20</c:f>
              <c:numCache>
                <c:formatCode>0.000</c:formatCode>
                <c:ptCount val="13"/>
                <c:pt idx="3">
                  <c:v>0.78039979733349496</c:v>
                </c:pt>
                <c:pt idx="7">
                  <c:v>0.92673333638521727</c:v>
                </c:pt>
                <c:pt idx="8">
                  <c:v>0.97559630752845605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96-4C54-A78F-869E73D1D3D6}"/>
            </c:ext>
          </c:extLst>
        </c:ser>
        <c:ser>
          <c:idx val="7"/>
          <c:order val="4"/>
          <c:tx>
            <c:strRef>
              <c:f>'30.PZT_H_G1T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'30.PZT_H_G1T Gain'!$AF$10:$AR$10</c:f>
              <c:numCache>
                <c:formatCode>0.000</c:formatCode>
                <c:ptCount val="13"/>
                <c:pt idx="3">
                  <c:v>0.76084782868918832</c:v>
                </c:pt>
                <c:pt idx="4">
                  <c:v>0.84463731263048303</c:v>
                </c:pt>
                <c:pt idx="5">
                  <c:v>0.83589261085793887</c:v>
                </c:pt>
                <c:pt idx="6">
                  <c:v>0.76586874968018914</c:v>
                </c:pt>
                <c:pt idx="7">
                  <c:v>0.6769178010045015</c:v>
                </c:pt>
                <c:pt idx="8">
                  <c:v>0.65763930323890907</c:v>
                </c:pt>
                <c:pt idx="9">
                  <c:v>0.65441983576404583</c:v>
                </c:pt>
                <c:pt idx="10">
                  <c:v>0.65729465331726245</c:v>
                </c:pt>
                <c:pt idx="11">
                  <c:v>0.623182451090322</c:v>
                </c:pt>
                <c:pt idx="12">
                  <c:v>0.74280771635542953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96-4C54-A78F-869E73D1D3D6}"/>
            </c:ext>
          </c:extLst>
        </c:ser>
        <c:ser>
          <c:idx val="8"/>
          <c:order val="5"/>
          <c:tx>
            <c:strRef>
              <c:f>'30.PZT_H_G1T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'30.PZT_H_G1T Gain'!$AF$20:$AR$20</c:f>
              <c:numCache>
                <c:formatCode>0.000</c:formatCode>
                <c:ptCount val="13"/>
                <c:pt idx="3">
                  <c:v>0.93091897248543087</c:v>
                </c:pt>
                <c:pt idx="4">
                  <c:v>0.81119851426734746</c:v>
                </c:pt>
                <c:pt idx="5">
                  <c:v>0.89383892623359074</c:v>
                </c:pt>
                <c:pt idx="6">
                  <c:v>0.7677648917341785</c:v>
                </c:pt>
                <c:pt idx="7">
                  <c:v>0.6685347732639374</c:v>
                </c:pt>
                <c:pt idx="8">
                  <c:v>0.68512743813577348</c:v>
                </c:pt>
                <c:pt idx="9">
                  <c:v>0.62772132298930483</c:v>
                </c:pt>
                <c:pt idx="10">
                  <c:v>0.77413013113601115</c:v>
                </c:pt>
                <c:pt idx="11">
                  <c:v>0.72612456257845259</c:v>
                </c:pt>
                <c:pt idx="12">
                  <c:v>0.6484994336205423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96-4C54-A78F-869E73D1D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'30.PZT_H_G1T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'30.PZT_H_G1T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'30.PZT_H_G1T Gain'!$B$13:$N$13</c:f>
              <c:numCache>
                <c:formatCode>0.00</c:formatCode>
                <c:ptCount val="13"/>
                <c:pt idx="0">
                  <c:v>0.92130677062177035</c:v>
                </c:pt>
                <c:pt idx="1">
                  <c:v>1.0625653952013214</c:v>
                </c:pt>
                <c:pt idx="2">
                  <c:v>1.1871746019493827</c:v>
                </c:pt>
                <c:pt idx="3">
                  <c:v>1.0699507946477824</c:v>
                </c:pt>
                <c:pt idx="4">
                  <c:v>1.0243192213319652</c:v>
                </c:pt>
                <c:pt idx="5">
                  <c:v>0.96377571230295223</c:v>
                </c:pt>
                <c:pt idx="6">
                  <c:v>1.2382333524493971</c:v>
                </c:pt>
                <c:pt idx="7">
                  <c:v>1.1983543332132143</c:v>
                </c:pt>
                <c:pt idx="8">
                  <c:v>1.4029567076484735</c:v>
                </c:pt>
                <c:pt idx="9">
                  <c:v>1.1675172853575713</c:v>
                </c:pt>
                <c:pt idx="10">
                  <c:v>1.5269118652012093</c:v>
                </c:pt>
                <c:pt idx="11">
                  <c:v>1.4843048198254527</c:v>
                </c:pt>
                <c:pt idx="12">
                  <c:v>1.2561170782296163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98-49F4-8F90-31D5FD1B6CF3}"/>
            </c:ext>
          </c:extLst>
        </c:ser>
        <c:ser>
          <c:idx val="1"/>
          <c:order val="1"/>
          <c:tx>
            <c:strRef>
              <c:f>'30.PZT_H_G1T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'30.PZT_H_G1T Gain'!$B$23:$N$23</c:f>
              <c:numCache>
                <c:formatCode>0.00</c:formatCode>
                <c:ptCount val="13"/>
                <c:pt idx="0">
                  <c:v>1.437988923988176</c:v>
                </c:pt>
                <c:pt idx="1">
                  <c:v>1.2092210540524901</c:v>
                </c:pt>
                <c:pt idx="2">
                  <c:v>1.1240183606529153</c:v>
                </c:pt>
                <c:pt idx="3">
                  <c:v>1.0290726690138114</c:v>
                </c:pt>
                <c:pt idx="4">
                  <c:v>1.0849150285943963</c:v>
                </c:pt>
                <c:pt idx="5">
                  <c:v>1.0470627993709127</c:v>
                </c:pt>
                <c:pt idx="6">
                  <c:v>1.3118519001391389</c:v>
                </c:pt>
                <c:pt idx="7">
                  <c:v>1.1134481148582267</c:v>
                </c:pt>
                <c:pt idx="8">
                  <c:v>1.3509236640340365</c:v>
                </c:pt>
                <c:pt idx="9">
                  <c:v>1.2402692114653102</c:v>
                </c:pt>
                <c:pt idx="10">
                  <c:v>1.0856744107385381</c:v>
                </c:pt>
                <c:pt idx="11">
                  <c:v>1.5117804807977562</c:v>
                </c:pt>
                <c:pt idx="12">
                  <c:v>1.1822887790884158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98-49F4-8F90-31D5FD1B6CF3}"/>
            </c:ext>
          </c:extLst>
        </c:ser>
        <c:ser>
          <c:idx val="5"/>
          <c:order val="2"/>
          <c:tx>
            <c:strRef>
              <c:f>'30.PZT_H_G1T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E98-49F4-8F90-31D5FD1B6CF3}"/>
              </c:ext>
            </c:extLst>
          </c:dPt>
          <c:val>
            <c:numRef>
              <c:f>'30.PZT_H_G1T Gain'!$Q$13:$AC$13</c:f>
              <c:numCache>
                <c:formatCode>0.00</c:formatCode>
                <c:ptCount val="13"/>
                <c:pt idx="3">
                  <c:v>1.2684914927416551</c:v>
                </c:pt>
                <c:pt idx="7">
                  <c:v>1.0374641032376783</c:v>
                </c:pt>
                <c:pt idx="8">
                  <c:v>1.706546245641255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98-49F4-8F90-31D5FD1B6CF3}"/>
            </c:ext>
          </c:extLst>
        </c:ser>
        <c:ser>
          <c:idx val="6"/>
          <c:order val="3"/>
          <c:tx>
            <c:strRef>
              <c:f>'30.PZT_H_G1T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'30.PZT_H_G1T Gain'!$Q$23:$AC$23</c:f>
              <c:numCache>
                <c:formatCode>0.00</c:formatCode>
                <c:ptCount val="13"/>
                <c:pt idx="3">
                  <c:v>1.3365514035349131</c:v>
                </c:pt>
                <c:pt idx="7">
                  <c:v>1.2308139988634583</c:v>
                </c:pt>
                <c:pt idx="8">
                  <c:v>1.0446773173171382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98-49F4-8F90-31D5FD1B6CF3}"/>
            </c:ext>
          </c:extLst>
        </c:ser>
        <c:ser>
          <c:idx val="7"/>
          <c:order val="4"/>
          <c:tx>
            <c:strRef>
              <c:f>'30.PZT_H_G1T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'30.PZT_H_G1T Gain'!$AF$13:$AR$13</c:f>
              <c:numCache>
                <c:formatCode>0.00</c:formatCode>
                <c:ptCount val="13"/>
                <c:pt idx="3">
                  <c:v>1.5620951021366249</c:v>
                </c:pt>
                <c:pt idx="4">
                  <c:v>1.3337874728244739</c:v>
                </c:pt>
                <c:pt idx="5">
                  <c:v>1.3327490556183783</c:v>
                </c:pt>
                <c:pt idx="6">
                  <c:v>1.4800006854740113</c:v>
                </c:pt>
                <c:pt idx="7">
                  <c:v>1.8224903949127889</c:v>
                </c:pt>
                <c:pt idx="8">
                  <c:v>1.8800579495639378</c:v>
                </c:pt>
                <c:pt idx="9">
                  <c:v>1.7584973631063352</c:v>
                </c:pt>
                <c:pt idx="10">
                  <c:v>1.9446746386468325</c:v>
                </c:pt>
                <c:pt idx="11">
                  <c:v>2.0702337350419806</c:v>
                </c:pt>
                <c:pt idx="12">
                  <c:v>1.6689336242710222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98-49F4-8F90-31D5FD1B6CF3}"/>
            </c:ext>
          </c:extLst>
        </c:ser>
        <c:ser>
          <c:idx val="8"/>
          <c:order val="5"/>
          <c:tx>
            <c:strRef>
              <c:f>'30.PZT_H_G1T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'30.PZT_H_G1T Gain'!$AF$23:$AR$23</c:f>
              <c:numCache>
                <c:formatCode>0.00</c:formatCode>
                <c:ptCount val="13"/>
                <c:pt idx="3">
                  <c:v>1.1682840396668344</c:v>
                </c:pt>
                <c:pt idx="4">
                  <c:v>1.3456412986753432</c:v>
                </c:pt>
                <c:pt idx="5">
                  <c:v>1.2109608228068582</c:v>
                </c:pt>
                <c:pt idx="6">
                  <c:v>1.542850785988779</c:v>
                </c:pt>
                <c:pt idx="7">
                  <c:v>1.7562520343156709</c:v>
                </c:pt>
                <c:pt idx="8">
                  <c:v>1.7748328252264387</c:v>
                </c:pt>
                <c:pt idx="9">
                  <c:v>2.1070589525853478</c:v>
                </c:pt>
                <c:pt idx="10">
                  <c:v>1.5837365482971701</c:v>
                </c:pt>
                <c:pt idx="11">
                  <c:v>1.6997428039306288</c:v>
                </c:pt>
                <c:pt idx="12">
                  <c:v>1.9775063758286373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98-49F4-8F90-31D5FD1B6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'31.PZT_H_G1T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'31.PZT_H_G1T Phase'!$B$8:$N$8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'31.PZT_H_G1T Phase'!$B$9:$N$9</c:f>
              <c:numCache>
                <c:formatCode>0.000</c:formatCode>
                <c:ptCount val="13"/>
                <c:pt idx="0">
                  <c:v>-29.961328767123284</c:v>
                </c:pt>
                <c:pt idx="1">
                  <c:v>-26.564014285714286</c:v>
                </c:pt>
                <c:pt idx="2">
                  <c:v>-28.947739285714295</c:v>
                </c:pt>
                <c:pt idx="3">
                  <c:v>-29.106877272727267</c:v>
                </c:pt>
                <c:pt idx="4">
                  <c:v>-29.401634285714298</c:v>
                </c:pt>
                <c:pt idx="5">
                  <c:v>-29.364615384615387</c:v>
                </c:pt>
                <c:pt idx="6">
                  <c:v>-25.922159999999998</c:v>
                </c:pt>
                <c:pt idx="7">
                  <c:v>-24.617558333333331</c:v>
                </c:pt>
                <c:pt idx="8">
                  <c:v>-24.691647368421059</c:v>
                </c:pt>
                <c:pt idx="9">
                  <c:v>-25.757624242424264</c:v>
                </c:pt>
                <c:pt idx="10">
                  <c:v>-22.702060000000007</c:v>
                </c:pt>
                <c:pt idx="11">
                  <c:v>-22.545728571428569</c:v>
                </c:pt>
                <c:pt idx="12">
                  <c:v>-23.137834482758631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D1-45E0-B353-02136E215851}"/>
            </c:ext>
          </c:extLst>
        </c:ser>
        <c:ser>
          <c:idx val="1"/>
          <c:order val="1"/>
          <c:tx>
            <c:strRef>
              <c:f>'31.PZT_H_G1T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'31.PZT_H_G1T Phase'!$B$19:$N$19</c:f>
              <c:numCache>
                <c:formatCode>0.000</c:formatCode>
                <c:ptCount val="13"/>
                <c:pt idx="0">
                  <c:v>-25.692149999999998</c:v>
                </c:pt>
                <c:pt idx="1">
                  <c:v>-27.482866666666691</c:v>
                </c:pt>
                <c:pt idx="2">
                  <c:v>-27.222273684210524</c:v>
                </c:pt>
                <c:pt idx="3">
                  <c:v>-26.609062500000014</c:v>
                </c:pt>
                <c:pt idx="4">
                  <c:v>-29.976303999999988</c:v>
                </c:pt>
                <c:pt idx="5">
                  <c:v>-30.811868085106344</c:v>
                </c:pt>
                <c:pt idx="6">
                  <c:v>-25.891421621621639</c:v>
                </c:pt>
                <c:pt idx="7">
                  <c:v>-24.723366666666674</c:v>
                </c:pt>
                <c:pt idx="8">
                  <c:v>-24.161281481481478</c:v>
                </c:pt>
                <c:pt idx="9">
                  <c:v>-26.575284848484834</c:v>
                </c:pt>
                <c:pt idx="10">
                  <c:v>-27.407828571428581</c:v>
                </c:pt>
                <c:pt idx="11">
                  <c:v>-16.562142857142856</c:v>
                </c:pt>
                <c:pt idx="12">
                  <c:v>-25.4497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D1-45E0-B353-02136E215851}"/>
            </c:ext>
          </c:extLst>
        </c:ser>
        <c:ser>
          <c:idx val="5"/>
          <c:order val="2"/>
          <c:tx>
            <c:strRef>
              <c:f>'31.PZT_H_G1T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5D1-45E0-B353-02136E215851}"/>
              </c:ext>
            </c:extLst>
          </c:dPt>
          <c:val>
            <c:numRef>
              <c:f>'31.PZT_H_G1T Phase'!$Q$9:$AC$9</c:f>
              <c:numCache>
                <c:formatCode>0.000</c:formatCode>
                <c:ptCount val="13"/>
                <c:pt idx="3">
                  <c:v>-31.478999999999996</c:v>
                </c:pt>
                <c:pt idx="7">
                  <c:v>-29.17133333333333</c:v>
                </c:pt>
                <c:pt idx="8">
                  <c:v>-31.220099999999992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D1-45E0-B353-02136E215851}"/>
            </c:ext>
          </c:extLst>
        </c:ser>
        <c:ser>
          <c:idx val="6"/>
          <c:order val="3"/>
          <c:tx>
            <c:strRef>
              <c:f>'31.PZT_H_G1T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'31.PZT_H_G1T Phase'!$Q$19:$AC$19</c:f>
              <c:numCache>
                <c:formatCode>0.000</c:formatCode>
                <c:ptCount val="13"/>
                <c:pt idx="3">
                  <c:v>-26.41736666666667</c:v>
                </c:pt>
                <c:pt idx="7">
                  <c:v>-22.909272727272732</c:v>
                </c:pt>
                <c:pt idx="8">
                  <c:v>-28.409500000000008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D1-45E0-B353-02136E215851}"/>
            </c:ext>
          </c:extLst>
        </c:ser>
        <c:ser>
          <c:idx val="7"/>
          <c:order val="4"/>
          <c:tx>
            <c:strRef>
              <c:f>'31.PZT_H_G1T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'31.PZT_H_G1T Phase'!$AF$9:$AR$9</c:f>
              <c:numCache>
                <c:formatCode>0.000</c:formatCode>
                <c:ptCount val="13"/>
                <c:pt idx="3">
                  <c:v>-16.662050000000001</c:v>
                </c:pt>
                <c:pt idx="4">
                  <c:v>-22.367933333333337</c:v>
                </c:pt>
                <c:pt idx="5">
                  <c:v>-22.929957894736834</c:v>
                </c:pt>
                <c:pt idx="6">
                  <c:v>-21.952035294117646</c:v>
                </c:pt>
                <c:pt idx="7">
                  <c:v>-17.710928571428571</c:v>
                </c:pt>
                <c:pt idx="8">
                  <c:v>-17.616175000000002</c:v>
                </c:pt>
                <c:pt idx="9">
                  <c:v>-20.392746666666667</c:v>
                </c:pt>
                <c:pt idx="10">
                  <c:v>-16.229145454545453</c:v>
                </c:pt>
                <c:pt idx="11">
                  <c:v>-15.691820000000002</c:v>
                </c:pt>
                <c:pt idx="12">
                  <c:v>-16.558419354838708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D1-45E0-B353-02136E215851}"/>
            </c:ext>
          </c:extLst>
        </c:ser>
        <c:ser>
          <c:idx val="8"/>
          <c:order val="5"/>
          <c:tx>
            <c:strRef>
              <c:f>'31.PZT_H_G1T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'31.PZT_H_G1T Phase'!$AF$19:$AR$19</c:f>
              <c:numCache>
                <c:formatCode>0.000</c:formatCode>
                <c:ptCount val="13"/>
                <c:pt idx="3">
                  <c:v>-22.019966666666669</c:v>
                </c:pt>
                <c:pt idx="4">
                  <c:v>-25.138733333333334</c:v>
                </c:pt>
                <c:pt idx="5">
                  <c:v>-23.884623529411765</c:v>
                </c:pt>
                <c:pt idx="6">
                  <c:v>-19.499780000000008</c:v>
                </c:pt>
                <c:pt idx="7">
                  <c:v>-21.541666666666671</c:v>
                </c:pt>
                <c:pt idx="8">
                  <c:v>-18.914786666666661</c:v>
                </c:pt>
                <c:pt idx="9">
                  <c:v>-14.652624999999997</c:v>
                </c:pt>
                <c:pt idx="10">
                  <c:v>-19.084</c:v>
                </c:pt>
                <c:pt idx="11">
                  <c:v>-18.247687500000001</c:v>
                </c:pt>
                <c:pt idx="12">
                  <c:v>-14.973694117647064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D1-45E0-B353-02136E215851}"/>
            </c:ext>
          </c:extLst>
        </c:ser>
        <c:ser>
          <c:idx val="3"/>
          <c:order val="6"/>
          <c:tx>
            <c:strRef>
              <c:f>'31.PZT_H_G1T Phase'!$A$25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'31.PZT_H_G1T Phase'!$B$25:$N$25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D1-45E0-B353-02136E215851}"/>
            </c:ext>
          </c:extLst>
        </c:ser>
        <c:ser>
          <c:idx val="4"/>
          <c:order val="7"/>
          <c:tx>
            <c:strRef>
              <c:f>'31.PZT_H_G1T Phase'!$A$26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'31.PZT_H_G1T Phase'!$B$26:$N$26</c:f>
              <c:numCache>
                <c:formatCode>General</c:formatCode>
                <c:ptCount val="13"/>
                <c:pt idx="0">
                  <c:v>-65</c:v>
                </c:pt>
                <c:pt idx="1">
                  <c:v>-65</c:v>
                </c:pt>
                <c:pt idx="2">
                  <c:v>-65</c:v>
                </c:pt>
                <c:pt idx="3">
                  <c:v>-65</c:v>
                </c:pt>
                <c:pt idx="4">
                  <c:v>-65</c:v>
                </c:pt>
                <c:pt idx="5">
                  <c:v>-65</c:v>
                </c:pt>
                <c:pt idx="6">
                  <c:v>-65</c:v>
                </c:pt>
                <c:pt idx="7">
                  <c:v>-65</c:v>
                </c:pt>
                <c:pt idx="8">
                  <c:v>-65</c:v>
                </c:pt>
                <c:pt idx="9">
                  <c:v>-65</c:v>
                </c:pt>
                <c:pt idx="10">
                  <c:v>-65</c:v>
                </c:pt>
                <c:pt idx="11">
                  <c:v>-65</c:v>
                </c:pt>
                <c:pt idx="12">
                  <c:v>-65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D1-45E0-B353-02136E215851}"/>
            </c:ext>
          </c:extLst>
        </c:ser>
        <c:ser>
          <c:idx val="2"/>
          <c:order val="8"/>
          <c:tx>
            <c:strRef>
              <c:f>'31.PZT_H_G1T Phase'!$A$24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'31.PZT_H_G1T Phase'!$B$24:$N$24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5D1-45E0-B353-02136E215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100"/>
        <c:auto val="1"/>
        <c:lblAlgn val="ctr"/>
        <c:lblOffset val="100"/>
        <c:noMultiLvlLbl val="0"/>
      </c:catAx>
      <c:valAx>
        <c:axId val="1"/>
        <c:scaling>
          <c:orientation val="minMax"/>
          <c:max val="20"/>
          <c:min val="-8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'31.PZT_H_G1T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'31.PZT_H_G1T Phase'!$B$8:$N$8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'31.PZT_H_G1T Phase'!$B$10:$N$10</c:f>
              <c:numCache>
                <c:formatCode>0.000</c:formatCode>
                <c:ptCount val="13"/>
                <c:pt idx="0">
                  <c:v>12.772425128195204</c:v>
                </c:pt>
                <c:pt idx="1">
                  <c:v>11.758861770141319</c:v>
                </c:pt>
                <c:pt idx="2">
                  <c:v>10.165568258655743</c:v>
                </c:pt>
                <c:pt idx="3">
                  <c:v>10.589820705034528</c:v>
                </c:pt>
                <c:pt idx="4">
                  <c:v>11.524582008675184</c:v>
                </c:pt>
                <c:pt idx="5">
                  <c:v>12.772817791336799</c:v>
                </c:pt>
                <c:pt idx="6">
                  <c:v>10.318420953035425</c:v>
                </c:pt>
                <c:pt idx="7">
                  <c:v>11.33816674212367</c:v>
                </c:pt>
                <c:pt idx="8">
                  <c:v>11.658727481764025</c:v>
                </c:pt>
                <c:pt idx="9">
                  <c:v>12.943427988822997</c:v>
                </c:pt>
                <c:pt idx="10">
                  <c:v>10.917185637277941</c:v>
                </c:pt>
                <c:pt idx="11">
                  <c:v>10.867724307365867</c:v>
                </c:pt>
                <c:pt idx="12">
                  <c:v>12.590855647284123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6-420B-B5F1-5F9CA2ADC04C}"/>
            </c:ext>
          </c:extLst>
        </c:ser>
        <c:ser>
          <c:idx val="1"/>
          <c:order val="1"/>
          <c:tx>
            <c:strRef>
              <c:f>'31.PZT_H_G1T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'31.PZT_H_G1T Phase'!$B$20:$N$20</c:f>
              <c:numCache>
                <c:formatCode>0.000</c:formatCode>
                <c:ptCount val="13"/>
                <c:pt idx="0">
                  <c:v>10.219658925583742</c:v>
                </c:pt>
                <c:pt idx="1">
                  <c:v>10.866872030779211</c:v>
                </c:pt>
                <c:pt idx="2">
                  <c:v>11.850947818612715</c:v>
                </c:pt>
                <c:pt idx="3">
                  <c:v>13.225732468064763</c:v>
                </c:pt>
                <c:pt idx="4">
                  <c:v>10.145730024469414</c:v>
                </c:pt>
                <c:pt idx="5">
                  <c:v>11.137087906927398</c:v>
                </c:pt>
                <c:pt idx="6">
                  <c:v>11.226284027245992</c:v>
                </c:pt>
                <c:pt idx="7">
                  <c:v>13.493198806528143</c:v>
                </c:pt>
                <c:pt idx="8">
                  <c:v>12.968938021202387</c:v>
                </c:pt>
                <c:pt idx="9">
                  <c:v>11.851811953579162</c:v>
                </c:pt>
                <c:pt idx="10">
                  <c:v>11.654468933172618</c:v>
                </c:pt>
                <c:pt idx="11">
                  <c:v>15.759471217881227</c:v>
                </c:pt>
                <c:pt idx="12">
                  <c:v>12.25124891941776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16-420B-B5F1-5F9CA2ADC04C}"/>
            </c:ext>
          </c:extLst>
        </c:ser>
        <c:ser>
          <c:idx val="5"/>
          <c:order val="2"/>
          <c:tx>
            <c:strRef>
              <c:f>'31.PZT_H_G1T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F16-420B-B5F1-5F9CA2ADC04C}"/>
              </c:ext>
            </c:extLst>
          </c:dPt>
          <c:val>
            <c:numRef>
              <c:f>'31.PZT_H_G1T Phase'!$Q$10:$AC$10</c:f>
              <c:numCache>
                <c:formatCode>0.000</c:formatCode>
                <c:ptCount val="13"/>
                <c:pt idx="3">
                  <c:v>10.044017430188536</c:v>
                </c:pt>
                <c:pt idx="7">
                  <c:v>12.807696173501595</c:v>
                </c:pt>
                <c:pt idx="8">
                  <c:v>6.8812199339178193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16-420B-B5F1-5F9CA2ADC04C}"/>
            </c:ext>
          </c:extLst>
        </c:ser>
        <c:ser>
          <c:idx val="6"/>
          <c:order val="3"/>
          <c:tx>
            <c:strRef>
              <c:f>'31.PZT_H_G1T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'31.PZT_H_G1T Phase'!$Q$20:$AC$20</c:f>
              <c:numCache>
                <c:formatCode>0.000</c:formatCode>
                <c:ptCount val="13"/>
                <c:pt idx="3">
                  <c:v>11.504990912443265</c:v>
                </c:pt>
                <c:pt idx="7">
                  <c:v>13.606482412676122</c:v>
                </c:pt>
                <c:pt idx="8">
                  <c:v>13.083397062086364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16-420B-B5F1-5F9CA2ADC04C}"/>
            </c:ext>
          </c:extLst>
        </c:ser>
        <c:ser>
          <c:idx val="7"/>
          <c:order val="4"/>
          <c:tx>
            <c:strRef>
              <c:f>'31.PZT_H_G1T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'31.PZT_H_G1T Phase'!$AF$10:$AR$10</c:f>
              <c:numCache>
                <c:formatCode>0.000</c:formatCode>
                <c:ptCount val="13"/>
                <c:pt idx="3">
                  <c:v>12.605330929391489</c:v>
                </c:pt>
                <c:pt idx="4">
                  <c:v>11.552613509261965</c:v>
                </c:pt>
                <c:pt idx="5">
                  <c:v>10.479386617094976</c:v>
                </c:pt>
                <c:pt idx="6">
                  <c:v>9.6651187382737263</c:v>
                </c:pt>
                <c:pt idx="7">
                  <c:v>9.7783876687632478</c:v>
                </c:pt>
                <c:pt idx="8">
                  <c:v>9.4507028869600429</c:v>
                </c:pt>
                <c:pt idx="9">
                  <c:v>9.2576067380309546</c:v>
                </c:pt>
                <c:pt idx="10">
                  <c:v>10.143088342639993</c:v>
                </c:pt>
                <c:pt idx="11">
                  <c:v>8.4857155596199085</c:v>
                </c:pt>
                <c:pt idx="12">
                  <c:v>11.229464904316908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16-420B-B5F1-5F9CA2ADC04C}"/>
            </c:ext>
          </c:extLst>
        </c:ser>
        <c:ser>
          <c:idx val="8"/>
          <c:order val="5"/>
          <c:tx>
            <c:strRef>
              <c:f>'31.PZT_H_G1T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'31.PZT_H_G1T Phase'!$AF$20:$AR$20</c:f>
              <c:numCache>
                <c:formatCode>0.000</c:formatCode>
                <c:ptCount val="13"/>
                <c:pt idx="3">
                  <c:v>16.705585998419053</c:v>
                </c:pt>
                <c:pt idx="4">
                  <c:v>10.719712686918923</c:v>
                </c:pt>
                <c:pt idx="5">
                  <c:v>12.403469600974434</c:v>
                </c:pt>
                <c:pt idx="6">
                  <c:v>12.046738505673693</c:v>
                </c:pt>
                <c:pt idx="7">
                  <c:v>8.9835115859230896</c:v>
                </c:pt>
                <c:pt idx="8">
                  <c:v>12.159699304262841</c:v>
                </c:pt>
                <c:pt idx="9">
                  <c:v>9.337166470921261</c:v>
                </c:pt>
                <c:pt idx="10">
                  <c:v>9.4424547322383425</c:v>
                </c:pt>
                <c:pt idx="11">
                  <c:v>9.2529451686213147</c:v>
                </c:pt>
                <c:pt idx="12">
                  <c:v>10.672393500258956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16-420B-B5F1-5F9CA2ADC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'31.PZT_H_G1T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'31.PZT_H_G1T Phase'!$B$8:$N$8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'31.PZT_H_G1T Phase'!$B$13:$N$13</c:f>
              <c:numCache>
                <c:formatCode>0.00</c:formatCode>
                <c:ptCount val="13"/>
                <c:pt idx="0">
                  <c:v>0.91443535275402643</c:v>
                </c:pt>
                <c:pt idx="1">
                  <c:v>1.0895608340790337</c:v>
                </c:pt>
                <c:pt idx="2">
                  <c:v>1.1821690565957967</c:v>
                </c:pt>
                <c:pt idx="3">
                  <c:v>1.1297995098950293</c:v>
                </c:pt>
                <c:pt idx="4">
                  <c:v>1.0296357729789787</c:v>
                </c:pt>
                <c:pt idx="5">
                  <c:v>0.9299797219778817</c:v>
                </c:pt>
                <c:pt idx="6">
                  <c:v>1.2623972917905386</c:v>
                </c:pt>
                <c:pt idx="7">
                  <c:v>1.1872125534085805</c:v>
                </c:pt>
                <c:pt idx="8">
                  <c:v>1.1524514630671077</c:v>
                </c:pt>
                <c:pt idx="9">
                  <c:v>1.0106126391314212</c:v>
                </c:pt>
                <c:pt idx="10">
                  <c:v>1.2914787566852088</c:v>
                </c:pt>
                <c:pt idx="11">
                  <c:v>1.3021515277059739</c:v>
                </c:pt>
                <c:pt idx="12">
                  <c:v>1.1082690139032538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5-4C1F-9C8C-EDDE5455185C}"/>
            </c:ext>
          </c:extLst>
        </c:ser>
        <c:ser>
          <c:idx val="1"/>
          <c:order val="1"/>
          <c:tx>
            <c:strRef>
              <c:f>'31.PZT_H_G1T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'31.PZT_H_G1T Phase'!$B$23:$N$23</c:f>
              <c:numCache>
                <c:formatCode>0.00</c:formatCode>
                <c:ptCount val="13"/>
                <c:pt idx="0">
                  <c:v>1.2820992131024815</c:v>
                </c:pt>
                <c:pt idx="1">
                  <c:v>1.1508105622013456</c:v>
                </c:pt>
                <c:pt idx="2">
                  <c:v>1.0625796038709243</c:v>
                </c:pt>
                <c:pt idx="3">
                  <c:v>0.96758188611229046</c:v>
                </c:pt>
                <c:pt idx="4">
                  <c:v>1.1506875606956513</c:v>
                </c:pt>
                <c:pt idx="5">
                  <c:v>1.0232516854376941</c:v>
                </c:pt>
                <c:pt idx="6">
                  <c:v>1.161220646222221</c:v>
                </c:pt>
                <c:pt idx="7">
                  <c:v>0.99498603977798272</c:v>
                </c:pt>
                <c:pt idx="8">
                  <c:v>1.0496546556537105</c:v>
                </c:pt>
                <c:pt idx="9">
                  <c:v>1.0806987517187523</c:v>
                </c:pt>
                <c:pt idx="10">
                  <c:v>1.0751861694750471</c:v>
                </c:pt>
                <c:pt idx="11">
                  <c:v>1.0245237392630686</c:v>
                </c:pt>
                <c:pt idx="12">
                  <c:v>1.0760889293856479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05-4C1F-9C8C-EDDE5455185C}"/>
            </c:ext>
          </c:extLst>
        </c:ser>
        <c:ser>
          <c:idx val="5"/>
          <c:order val="2"/>
          <c:tx>
            <c:strRef>
              <c:f>'31.PZT_H_G1T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605-4C1F-9C8C-EDDE5455185C}"/>
              </c:ext>
            </c:extLst>
          </c:dPt>
          <c:val>
            <c:numRef>
              <c:f>'31.PZT_H_G1T Phase'!$Q$13:$AC$13</c:f>
              <c:numCache>
                <c:formatCode>0.00</c:formatCode>
                <c:ptCount val="13"/>
                <c:pt idx="3">
                  <c:v>1.112469860225733</c:v>
                </c:pt>
                <c:pt idx="7">
                  <c:v>0.93247752969016051</c:v>
                </c:pt>
                <c:pt idx="8">
                  <c:v>1.6363329140470901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05-4C1F-9C8C-EDDE5455185C}"/>
            </c:ext>
          </c:extLst>
        </c:ser>
        <c:ser>
          <c:idx val="6"/>
          <c:order val="3"/>
          <c:tx>
            <c:strRef>
              <c:f>'31.PZT_H_G1T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'31.PZT_H_G1T Phase'!$Q$23:$AC$23</c:f>
              <c:numCache>
                <c:formatCode>0.00</c:formatCode>
                <c:ptCount val="13"/>
                <c:pt idx="3">
                  <c:v>1.1178520587850311</c:v>
                </c:pt>
                <c:pt idx="7">
                  <c:v>1.0311439796645394</c:v>
                </c:pt>
                <c:pt idx="8">
                  <c:v>0.93223749729937067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05-4C1F-9C8C-EDDE5455185C}"/>
            </c:ext>
          </c:extLst>
        </c:ser>
        <c:ser>
          <c:idx val="7"/>
          <c:order val="4"/>
          <c:tx>
            <c:strRef>
              <c:f>'31.PZT_H_G1T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'31.PZT_H_G1T Phase'!$AF$13:$AR$13</c:f>
              <c:numCache>
                <c:formatCode>0.00</c:formatCode>
                <c:ptCount val="13"/>
                <c:pt idx="3">
                  <c:v>1.2782409355418505</c:v>
                </c:pt>
                <c:pt idx="4">
                  <c:v>1.2300843335143072</c:v>
                </c:pt>
                <c:pt idx="5">
                  <c:v>1.3381839873666683</c:v>
                </c:pt>
                <c:pt idx="6">
                  <c:v>1.4846503138967502</c:v>
                </c:pt>
                <c:pt idx="7">
                  <c:v>1.612026884542356</c:v>
                </c:pt>
                <c:pt idx="8">
                  <c:v>1.6712628174065793</c:v>
                </c:pt>
                <c:pt idx="9">
                  <c:v>1.6061477728753708</c:v>
                </c:pt>
                <c:pt idx="10">
                  <c:v>1.602761502806771</c:v>
                </c:pt>
                <c:pt idx="11">
                  <c:v>1.9369091368337361</c:v>
                </c:pt>
                <c:pt idx="12">
                  <c:v>1.437930808455502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05-4C1F-9C8C-EDDE5455185C}"/>
            </c:ext>
          </c:extLst>
        </c:ser>
        <c:ser>
          <c:idx val="8"/>
          <c:order val="5"/>
          <c:tx>
            <c:strRef>
              <c:f>'31.PZT_H_G1T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'31.PZT_H_G1T Phase'!$AF$23:$AR$23</c:f>
              <c:numCache>
                <c:formatCode>0.00</c:formatCode>
                <c:ptCount val="13"/>
                <c:pt idx="3">
                  <c:v>0.8575980381133349</c:v>
                </c:pt>
                <c:pt idx="4">
                  <c:v>1.2395004676853782</c:v>
                </c:pt>
                <c:pt idx="5">
                  <c:v>1.1049428854261378</c:v>
                </c:pt>
                <c:pt idx="6">
                  <c:v>1.2589913853327908</c:v>
                </c:pt>
                <c:pt idx="7">
                  <c:v>1.6125221159407686</c:v>
                </c:pt>
                <c:pt idx="8">
                  <c:v>1.2633320441067484</c:v>
                </c:pt>
                <c:pt idx="9">
                  <c:v>1.7973823627969949</c:v>
                </c:pt>
                <c:pt idx="10">
                  <c:v>1.6209061909587983</c:v>
                </c:pt>
                <c:pt idx="11">
                  <c:v>1.6842317643376561</c:v>
                </c:pt>
                <c:pt idx="12">
                  <c:v>1.5624831762165656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05-4C1F-9C8C-EDDE54551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'32.PZT_H_G2T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'32.PZT_H_G2T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'32.PZT_H_G2T Freq'!$B$9:$N$9</c:f>
              <c:numCache>
                <c:formatCode>0.000</c:formatCode>
                <c:ptCount val="13"/>
                <c:pt idx="0">
                  <c:v>14371.978082191781</c:v>
                </c:pt>
                <c:pt idx="1">
                  <c:v>14440.571428571429</c:v>
                </c:pt>
                <c:pt idx="2">
                  <c:v>14369.714285714286</c:v>
                </c:pt>
                <c:pt idx="3">
                  <c:v>14375.927272727273</c:v>
                </c:pt>
                <c:pt idx="4">
                  <c:v>14241.302857142857</c:v>
                </c:pt>
                <c:pt idx="5">
                  <c:v>14328.389743589743</c:v>
                </c:pt>
                <c:pt idx="6">
                  <c:v>14215.2</c:v>
                </c:pt>
                <c:pt idx="7">
                  <c:v>14174.666666666666</c:v>
                </c:pt>
                <c:pt idx="8">
                  <c:v>14272.042105263157</c:v>
                </c:pt>
                <c:pt idx="9">
                  <c:v>14210.20606060606</c:v>
                </c:pt>
                <c:pt idx="10">
                  <c:v>14259.04</c:v>
                </c:pt>
                <c:pt idx="11">
                  <c:v>14250.628571428571</c:v>
                </c:pt>
                <c:pt idx="12">
                  <c:v>14257.848275862068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8-44BA-AFA8-4B034FAC88D0}"/>
            </c:ext>
          </c:extLst>
        </c:ser>
        <c:ser>
          <c:idx val="1"/>
          <c:order val="1"/>
          <c:tx>
            <c:strRef>
              <c:f>'32.PZT_H_G2T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'32.PZT_H_G2T Freq'!$B$19:$N$19</c:f>
              <c:numCache>
                <c:formatCode>0.000</c:formatCode>
                <c:ptCount val="13"/>
                <c:pt idx="0">
                  <c:v>14303.2</c:v>
                </c:pt>
                <c:pt idx="1">
                  <c:v>14365.67619047619</c:v>
                </c:pt>
                <c:pt idx="2">
                  <c:v>14293.375438596491</c:v>
                </c:pt>
                <c:pt idx="3">
                  <c:v>14354.6</c:v>
                </c:pt>
                <c:pt idx="4">
                  <c:v>14207.328</c:v>
                </c:pt>
                <c:pt idx="5">
                  <c:v>14201.412765957446</c:v>
                </c:pt>
                <c:pt idx="6">
                  <c:v>14165.6</c:v>
                </c:pt>
                <c:pt idx="7">
                  <c:v>14119.733333333334</c:v>
                </c:pt>
                <c:pt idx="8">
                  <c:v>14176.977777777778</c:v>
                </c:pt>
                <c:pt idx="9">
                  <c:v>14199.733333333334</c:v>
                </c:pt>
                <c:pt idx="10">
                  <c:v>14141.371428571429</c:v>
                </c:pt>
                <c:pt idx="11">
                  <c:v>14251.542857142857</c:v>
                </c:pt>
                <c:pt idx="12">
                  <c:v>14231.8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8-44BA-AFA8-4B034FAC88D0}"/>
            </c:ext>
          </c:extLst>
        </c:ser>
        <c:ser>
          <c:idx val="5"/>
          <c:order val="2"/>
          <c:tx>
            <c:strRef>
              <c:f>'32.PZT_H_G2T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C78-44BA-AFA8-4B034FAC88D0}"/>
              </c:ext>
            </c:extLst>
          </c:dPt>
          <c:val>
            <c:numRef>
              <c:f>'32.PZT_H_G2T Freq'!$Q$9:$AC$9</c:f>
              <c:numCache>
                <c:formatCode>0.000</c:formatCode>
                <c:ptCount val="13"/>
                <c:pt idx="3">
                  <c:v>14334.133333333333</c:v>
                </c:pt>
                <c:pt idx="7">
                  <c:v>14134.31111111111</c:v>
                </c:pt>
                <c:pt idx="8">
                  <c:v>14114.4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78-44BA-AFA8-4B034FAC88D0}"/>
            </c:ext>
          </c:extLst>
        </c:ser>
        <c:ser>
          <c:idx val="6"/>
          <c:order val="3"/>
          <c:tx>
            <c:strRef>
              <c:f>'32.PZT_H_G2T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'32.PZT_H_G2T Freq'!$Q$19:$AC$19</c:f>
              <c:numCache>
                <c:formatCode>0.000</c:formatCode>
                <c:ptCount val="13"/>
                <c:pt idx="3">
                  <c:v>14220</c:v>
                </c:pt>
                <c:pt idx="7">
                  <c:v>14028.872727272726</c:v>
                </c:pt>
                <c:pt idx="8">
                  <c:v>14034.4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78-44BA-AFA8-4B034FAC88D0}"/>
            </c:ext>
          </c:extLst>
        </c:ser>
        <c:ser>
          <c:idx val="7"/>
          <c:order val="4"/>
          <c:tx>
            <c:strRef>
              <c:f>'32.PZT_H_G2T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'32.PZT_H_G2T Freq'!$AF$9:$AR$9</c:f>
              <c:numCache>
                <c:formatCode>0.000</c:formatCode>
                <c:ptCount val="13"/>
                <c:pt idx="3">
                  <c:v>14541.6</c:v>
                </c:pt>
                <c:pt idx="4">
                  <c:v>14407.377777777778</c:v>
                </c:pt>
                <c:pt idx="5">
                  <c:v>14463.031578947368</c:v>
                </c:pt>
                <c:pt idx="6">
                  <c:v>14460.376470588235</c:v>
                </c:pt>
                <c:pt idx="7">
                  <c:v>14364</c:v>
                </c:pt>
                <c:pt idx="8">
                  <c:v>14363.6</c:v>
                </c:pt>
                <c:pt idx="9">
                  <c:v>14300.426666666666</c:v>
                </c:pt>
                <c:pt idx="10">
                  <c:v>14330.836363636363</c:v>
                </c:pt>
                <c:pt idx="11">
                  <c:v>14292.96</c:v>
                </c:pt>
                <c:pt idx="12">
                  <c:v>14262.838709677419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78-44BA-AFA8-4B034FAC88D0}"/>
            </c:ext>
          </c:extLst>
        </c:ser>
        <c:ser>
          <c:idx val="8"/>
          <c:order val="5"/>
          <c:tx>
            <c:strRef>
              <c:f>'32.PZT_H_G2T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'32.PZT_H_G2T Freq'!$AF$19:$AR$19</c:f>
              <c:numCache>
                <c:formatCode>0.000</c:formatCode>
                <c:ptCount val="13"/>
                <c:pt idx="3">
                  <c:v>14597.6</c:v>
                </c:pt>
                <c:pt idx="4">
                  <c:v>14354.613333333333</c:v>
                </c:pt>
                <c:pt idx="5">
                  <c:v>14405.788235294118</c:v>
                </c:pt>
                <c:pt idx="6">
                  <c:v>14261.6</c:v>
                </c:pt>
                <c:pt idx="7">
                  <c:v>14224.906666666666</c:v>
                </c:pt>
                <c:pt idx="8">
                  <c:v>14152.8</c:v>
                </c:pt>
                <c:pt idx="9">
                  <c:v>14124</c:v>
                </c:pt>
                <c:pt idx="10">
                  <c:v>14155.709090909091</c:v>
                </c:pt>
                <c:pt idx="11">
                  <c:v>14247.6</c:v>
                </c:pt>
                <c:pt idx="12">
                  <c:v>14219.058823529413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78-44BA-AFA8-4B034FAC88D0}"/>
            </c:ext>
          </c:extLst>
        </c:ser>
        <c:ser>
          <c:idx val="3"/>
          <c:order val="6"/>
          <c:tx>
            <c:strRef>
              <c:f>'32.PZT_H_G2T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'32.PZT_H_G2T Freq'!$B$25:$N$25</c:f>
              <c:numCache>
                <c:formatCode>General</c:formatCode>
                <c:ptCount val="13"/>
                <c:pt idx="0">
                  <c:v>21000</c:v>
                </c:pt>
                <c:pt idx="1">
                  <c:v>21000</c:v>
                </c:pt>
                <c:pt idx="2">
                  <c:v>21000</c:v>
                </c:pt>
                <c:pt idx="3">
                  <c:v>21000</c:v>
                </c:pt>
                <c:pt idx="4">
                  <c:v>21000</c:v>
                </c:pt>
                <c:pt idx="5">
                  <c:v>21000</c:v>
                </c:pt>
                <c:pt idx="6">
                  <c:v>21000</c:v>
                </c:pt>
                <c:pt idx="7">
                  <c:v>21000</c:v>
                </c:pt>
                <c:pt idx="8">
                  <c:v>21000</c:v>
                </c:pt>
                <c:pt idx="9">
                  <c:v>21000</c:v>
                </c:pt>
                <c:pt idx="10">
                  <c:v>21000</c:v>
                </c:pt>
                <c:pt idx="11">
                  <c:v>21000</c:v>
                </c:pt>
                <c:pt idx="12">
                  <c:v>21000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78-44BA-AFA8-4B034FAC88D0}"/>
            </c:ext>
          </c:extLst>
        </c:ser>
        <c:ser>
          <c:idx val="4"/>
          <c:order val="7"/>
          <c:tx>
            <c:strRef>
              <c:f>'32.PZT_H_G2T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'32.PZT_H_G2T Freq'!$B$26:$N$26</c:f>
              <c:numCache>
                <c:formatCode>General</c:formatCode>
                <c:ptCount val="13"/>
                <c:pt idx="0">
                  <c:v>13020</c:v>
                </c:pt>
                <c:pt idx="1">
                  <c:v>13020</c:v>
                </c:pt>
                <c:pt idx="2">
                  <c:v>13020</c:v>
                </c:pt>
                <c:pt idx="3">
                  <c:v>13020</c:v>
                </c:pt>
                <c:pt idx="4">
                  <c:v>13020</c:v>
                </c:pt>
                <c:pt idx="5">
                  <c:v>13020</c:v>
                </c:pt>
                <c:pt idx="6">
                  <c:v>13020</c:v>
                </c:pt>
                <c:pt idx="7">
                  <c:v>13020</c:v>
                </c:pt>
                <c:pt idx="8">
                  <c:v>13020</c:v>
                </c:pt>
                <c:pt idx="9">
                  <c:v>13020</c:v>
                </c:pt>
                <c:pt idx="10">
                  <c:v>13020</c:v>
                </c:pt>
                <c:pt idx="11">
                  <c:v>13020</c:v>
                </c:pt>
                <c:pt idx="12">
                  <c:v>13020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78-44BA-AFA8-4B034FAC88D0}"/>
            </c:ext>
          </c:extLst>
        </c:ser>
        <c:ser>
          <c:idx val="2"/>
          <c:order val="8"/>
          <c:tx>
            <c:strRef>
              <c:f>'32.PZT_H_G2T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'32.PZT_H_G2T Freq'!$B$24:$N$24</c:f>
              <c:numCache>
                <c:formatCode>General</c:formatCode>
                <c:ptCount val="13"/>
                <c:pt idx="0">
                  <c:v>14600</c:v>
                </c:pt>
                <c:pt idx="1">
                  <c:v>14600</c:v>
                </c:pt>
                <c:pt idx="2">
                  <c:v>14600</c:v>
                </c:pt>
                <c:pt idx="3">
                  <c:v>14600</c:v>
                </c:pt>
                <c:pt idx="4">
                  <c:v>14600</c:v>
                </c:pt>
                <c:pt idx="5">
                  <c:v>14600</c:v>
                </c:pt>
                <c:pt idx="6">
                  <c:v>14600</c:v>
                </c:pt>
                <c:pt idx="7">
                  <c:v>14600</c:v>
                </c:pt>
                <c:pt idx="8">
                  <c:v>14600</c:v>
                </c:pt>
                <c:pt idx="9">
                  <c:v>14600</c:v>
                </c:pt>
                <c:pt idx="10">
                  <c:v>14600</c:v>
                </c:pt>
                <c:pt idx="11">
                  <c:v>14600</c:v>
                </c:pt>
                <c:pt idx="12">
                  <c:v>14600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78-44BA-AFA8-4B034FAC8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'32.PZT_H_G2T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'32.PZT_H_G2T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'32.PZT_H_G2T Freq'!$B$10:$N$10</c:f>
              <c:numCache>
                <c:formatCode>0.000</c:formatCode>
                <c:ptCount val="13"/>
                <c:pt idx="0">
                  <c:v>246.10727483575369</c:v>
                </c:pt>
                <c:pt idx="1">
                  <c:v>264.45592696571777</c:v>
                </c:pt>
                <c:pt idx="2">
                  <c:v>224.26259204212383</c:v>
                </c:pt>
                <c:pt idx="3">
                  <c:v>256.96108509422595</c:v>
                </c:pt>
                <c:pt idx="4">
                  <c:v>189.84529316424297</c:v>
                </c:pt>
                <c:pt idx="5">
                  <c:v>217.02869755948603</c:v>
                </c:pt>
                <c:pt idx="6">
                  <c:v>157.77851756833243</c:v>
                </c:pt>
                <c:pt idx="7">
                  <c:v>192.96489572041887</c:v>
                </c:pt>
                <c:pt idx="8">
                  <c:v>204.95243561194678</c:v>
                </c:pt>
                <c:pt idx="9">
                  <c:v>190.52758896854561</c:v>
                </c:pt>
                <c:pt idx="10">
                  <c:v>189.78275299229185</c:v>
                </c:pt>
                <c:pt idx="11">
                  <c:v>249.9983867442771</c:v>
                </c:pt>
                <c:pt idx="12">
                  <c:v>212.38802052933175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A5-4042-9BD4-CF316EEE5657}"/>
            </c:ext>
          </c:extLst>
        </c:ser>
        <c:ser>
          <c:idx val="1"/>
          <c:order val="1"/>
          <c:tx>
            <c:strRef>
              <c:f>'32.PZT_H_G2T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'32.PZT_H_G2T Freq'!$B$20:$N$20</c:f>
              <c:numCache>
                <c:formatCode>0.000</c:formatCode>
                <c:ptCount val="13"/>
                <c:pt idx="0">
                  <c:v>97.338043625512114</c:v>
                </c:pt>
                <c:pt idx="1">
                  <c:v>226.40863658937602</c:v>
                </c:pt>
                <c:pt idx="2">
                  <c:v>247.54186463450191</c:v>
                </c:pt>
                <c:pt idx="3">
                  <c:v>237.67350365495653</c:v>
                </c:pt>
                <c:pt idx="4">
                  <c:v>196.70888003308599</c:v>
                </c:pt>
                <c:pt idx="5">
                  <c:v>175.13963857084727</c:v>
                </c:pt>
                <c:pt idx="6">
                  <c:v>207.78048617418963</c:v>
                </c:pt>
                <c:pt idx="7">
                  <c:v>170.4895439428399</c:v>
                </c:pt>
                <c:pt idx="8">
                  <c:v>211.39336843644247</c:v>
                </c:pt>
                <c:pt idx="9">
                  <c:v>245.40345410069679</c:v>
                </c:pt>
                <c:pt idx="10">
                  <c:v>208.37142898010453</c:v>
                </c:pt>
                <c:pt idx="11">
                  <c:v>151.76381473258004</c:v>
                </c:pt>
                <c:pt idx="12">
                  <c:v>206.64084237112729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A5-4042-9BD4-CF316EEE5657}"/>
            </c:ext>
          </c:extLst>
        </c:ser>
        <c:ser>
          <c:idx val="5"/>
          <c:order val="2"/>
          <c:tx>
            <c:strRef>
              <c:f>'32.PZT_H_G2T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9A5-4042-9BD4-CF316EEE5657}"/>
              </c:ext>
            </c:extLst>
          </c:dPt>
          <c:val>
            <c:numRef>
              <c:f>'32.PZT_H_G2T Freq'!$Q$10:$AC$10</c:f>
              <c:numCache>
                <c:formatCode>0.000</c:formatCode>
                <c:ptCount val="13"/>
                <c:pt idx="3">
                  <c:v>231.35638031539929</c:v>
                </c:pt>
                <c:pt idx="7">
                  <c:v>202.18891056523236</c:v>
                </c:pt>
                <c:pt idx="8">
                  <c:v>128.25238276231178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A5-4042-9BD4-CF316EEE5657}"/>
            </c:ext>
          </c:extLst>
        </c:ser>
        <c:ser>
          <c:idx val="6"/>
          <c:order val="3"/>
          <c:tx>
            <c:strRef>
              <c:f>'32.PZT_H_G2T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'32.PZT_H_G2T Freq'!$Q$20:$AC$20</c:f>
              <c:numCache>
                <c:formatCode>0.000</c:formatCode>
                <c:ptCount val="13"/>
                <c:pt idx="3">
                  <c:v>100.75576478758441</c:v>
                </c:pt>
                <c:pt idx="7">
                  <c:v>165.91776795721941</c:v>
                </c:pt>
                <c:pt idx="8">
                  <c:v>184.58670762430043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A5-4042-9BD4-CF316EEE5657}"/>
            </c:ext>
          </c:extLst>
        </c:ser>
        <c:ser>
          <c:idx val="7"/>
          <c:order val="4"/>
          <c:tx>
            <c:strRef>
              <c:f>'32.PZT_H_G2T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'32.PZT_H_G2T Freq'!$AF$10:$AR$10</c:f>
              <c:numCache>
                <c:formatCode>0.000</c:formatCode>
                <c:ptCount val="13"/>
                <c:pt idx="3">
                  <c:v>181.4579551127043</c:v>
                </c:pt>
                <c:pt idx="4">
                  <c:v>169.75637386241598</c:v>
                </c:pt>
                <c:pt idx="5">
                  <c:v>218.13969039144681</c:v>
                </c:pt>
                <c:pt idx="6">
                  <c:v>223.1545469416391</c:v>
                </c:pt>
                <c:pt idx="7">
                  <c:v>168.80140118932147</c:v>
                </c:pt>
                <c:pt idx="8">
                  <c:v>184.88022807801059</c:v>
                </c:pt>
                <c:pt idx="9">
                  <c:v>186.10729057079854</c:v>
                </c:pt>
                <c:pt idx="10">
                  <c:v>153.21478069549633</c:v>
                </c:pt>
                <c:pt idx="11">
                  <c:v>136.26998411766465</c:v>
                </c:pt>
                <c:pt idx="12">
                  <c:v>190.27742848412674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9A5-4042-9BD4-CF316EEE5657}"/>
            </c:ext>
          </c:extLst>
        </c:ser>
        <c:ser>
          <c:idx val="8"/>
          <c:order val="5"/>
          <c:tx>
            <c:strRef>
              <c:f>'32.PZT_H_G2T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'32.PZT_H_G2T Freq'!$AF$20:$AR$20</c:f>
              <c:numCache>
                <c:formatCode>0.000</c:formatCode>
                <c:ptCount val="13"/>
                <c:pt idx="3">
                  <c:v>250.30210711775123</c:v>
                </c:pt>
                <c:pt idx="4">
                  <c:v>232.29570468352273</c:v>
                </c:pt>
                <c:pt idx="5">
                  <c:v>232.17850758361237</c:v>
                </c:pt>
                <c:pt idx="6">
                  <c:v>263.87876003953033</c:v>
                </c:pt>
                <c:pt idx="7">
                  <c:v>171.8825159208443</c:v>
                </c:pt>
                <c:pt idx="8">
                  <c:v>180.17649005230285</c:v>
                </c:pt>
                <c:pt idx="9">
                  <c:v>176.45051660487306</c:v>
                </c:pt>
                <c:pt idx="10">
                  <c:v>195.31680558890605</c:v>
                </c:pt>
                <c:pt idx="11">
                  <c:v>192.89202068921779</c:v>
                </c:pt>
                <c:pt idx="12">
                  <c:v>284.53313276568792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9A5-4042-9BD4-CF316EEE5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'32.PZT_H_G2T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'32.PZT_H_G2T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'32.PZT_H_G2T Freq'!$B$13:$N$13</c:f>
              <c:numCache>
                <c:formatCode>0.00</c:formatCode>
                <c:ptCount val="13"/>
                <c:pt idx="0">
                  <c:v>1.8311500992051266</c:v>
                </c:pt>
                <c:pt idx="1">
                  <c:v>1.7905585061256506</c:v>
                </c:pt>
                <c:pt idx="2">
                  <c:v>2.006151618100692</c:v>
                </c:pt>
                <c:pt idx="3">
                  <c:v>1.7589268717869129</c:v>
                </c:pt>
                <c:pt idx="4">
                  <c:v>2.1443826475526704</c:v>
                </c:pt>
                <c:pt idx="5">
                  <c:v>2.0095495178022453</c:v>
                </c:pt>
                <c:pt idx="6">
                  <c:v>2.5250585830067571</c:v>
                </c:pt>
                <c:pt idx="7">
                  <c:v>1.9946057413807683</c:v>
                </c:pt>
                <c:pt idx="8">
                  <c:v>2.0363132898369178</c:v>
                </c:pt>
                <c:pt idx="9">
                  <c:v>2.0822987142342462</c:v>
                </c:pt>
                <c:pt idx="10">
                  <c:v>2.1762427134256423</c:v>
                </c:pt>
                <c:pt idx="11">
                  <c:v>1.6408486836722127</c:v>
                </c:pt>
                <c:pt idx="12">
                  <c:v>1.9427465396855499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4-479F-8FD0-2C500C3E986F}"/>
            </c:ext>
          </c:extLst>
        </c:ser>
        <c:ser>
          <c:idx val="1"/>
          <c:order val="1"/>
          <c:tx>
            <c:strRef>
              <c:f>'32.PZT_H_G2T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'32.PZT_H_G2T Freq'!$B$23:$N$23</c:f>
              <c:numCache>
                <c:formatCode>0.00</c:formatCode>
                <c:ptCount val="13"/>
                <c:pt idx="0">
                  <c:v>4.3943078923894205</c:v>
                </c:pt>
                <c:pt idx="1">
                  <c:v>1.9811908985267837</c:v>
                </c:pt>
                <c:pt idx="2">
                  <c:v>1.7146937151777581</c:v>
                </c:pt>
                <c:pt idx="3">
                  <c:v>1.8717554116276409</c:v>
                </c:pt>
                <c:pt idx="4">
                  <c:v>2.011988477253448</c:v>
                </c:pt>
                <c:pt idx="5">
                  <c:v>2.2485158615869101</c:v>
                </c:pt>
                <c:pt idx="6">
                  <c:v>1.8378370062457867</c:v>
                </c:pt>
                <c:pt idx="7">
                  <c:v>2.1501481516114591</c:v>
                </c:pt>
                <c:pt idx="8">
                  <c:v>1.8243678224712694</c:v>
                </c:pt>
                <c:pt idx="9">
                  <c:v>1.6024405438200715</c:v>
                </c:pt>
                <c:pt idx="10">
                  <c:v>1.793866260936215</c:v>
                </c:pt>
                <c:pt idx="11">
                  <c:v>2.7049549751872304</c:v>
                </c:pt>
                <c:pt idx="12">
                  <c:v>1.9547603885966947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04-479F-8FD0-2C500C3E986F}"/>
            </c:ext>
          </c:extLst>
        </c:ser>
        <c:ser>
          <c:idx val="5"/>
          <c:order val="2"/>
          <c:tx>
            <c:strRef>
              <c:f>'32.PZT_H_G2T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E04-479F-8FD0-2C500C3E986F}"/>
              </c:ext>
            </c:extLst>
          </c:dPt>
          <c:val>
            <c:numRef>
              <c:f>'32.PZT_H_G2T Freq'!$Q$13:$AC$13</c:f>
              <c:numCache>
                <c:formatCode>0.00</c:formatCode>
                <c:ptCount val="13"/>
                <c:pt idx="3">
                  <c:v>1.8933752501109984</c:v>
                </c:pt>
                <c:pt idx="7">
                  <c:v>1.8370791751073794</c:v>
                </c:pt>
                <c:pt idx="8">
                  <c:v>2.8443915983695853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04-479F-8FD0-2C500C3E986F}"/>
            </c:ext>
          </c:extLst>
        </c:ser>
        <c:ser>
          <c:idx val="6"/>
          <c:order val="3"/>
          <c:tx>
            <c:strRef>
              <c:f>'32.PZT_H_G2T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'32.PZT_H_G2T Freq'!$Q$23:$AC$23</c:f>
              <c:numCache>
                <c:formatCode>0.00</c:formatCode>
                <c:ptCount val="13"/>
                <c:pt idx="3">
                  <c:v>3.9699961669021033</c:v>
                </c:pt>
                <c:pt idx="7">
                  <c:v>2.0268528996702679</c:v>
                </c:pt>
                <c:pt idx="8">
                  <c:v>1.8318401020595412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04-479F-8FD0-2C500C3E986F}"/>
            </c:ext>
          </c:extLst>
        </c:ser>
        <c:ser>
          <c:idx val="7"/>
          <c:order val="4"/>
          <c:tx>
            <c:strRef>
              <c:f>'32.PZT_H_G2T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'32.PZT_H_G2T Freq'!$AF$13:$AR$13</c:f>
              <c:numCache>
                <c:formatCode>0.00</c:formatCode>
                <c:ptCount val="13"/>
                <c:pt idx="3">
                  <c:v>2.7951378581610054</c:v>
                </c:pt>
                <c:pt idx="4">
                  <c:v>2.7242526965972593</c:v>
                </c:pt>
                <c:pt idx="5">
                  <c:v>2.2050573440011156</c:v>
                </c:pt>
                <c:pt idx="6">
                  <c:v>2.1515380115541363</c:v>
                </c:pt>
                <c:pt idx="7">
                  <c:v>2.654006405418043</c:v>
                </c:pt>
                <c:pt idx="8">
                  <c:v>2.4224692457523824</c:v>
                </c:pt>
                <c:pt idx="9">
                  <c:v>2.2933485710304455</c:v>
                </c:pt>
                <c:pt idx="10">
                  <c:v>2.8518492312687038</c:v>
                </c:pt>
                <c:pt idx="11">
                  <c:v>3.1138185180502651</c:v>
                </c:pt>
                <c:pt idx="12">
                  <c:v>2.1772396925525652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04-479F-8FD0-2C500C3E986F}"/>
            </c:ext>
          </c:extLst>
        </c:ser>
        <c:ser>
          <c:idx val="8"/>
          <c:order val="5"/>
          <c:tx>
            <c:strRef>
              <c:f>'32.PZT_H_G2T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'32.PZT_H_G2T Freq'!$AF$23:$AR$23</c:f>
              <c:numCache>
                <c:formatCode>0.00</c:formatCode>
                <c:ptCount val="13"/>
                <c:pt idx="3">
                  <c:v>2.1009278456424658</c:v>
                </c:pt>
                <c:pt idx="4">
                  <c:v>1.9151069182152924</c:v>
                </c:pt>
                <c:pt idx="5">
                  <c:v>1.9895442372001442</c:v>
                </c:pt>
                <c:pt idx="6">
                  <c:v>1.56839704190162</c:v>
                </c:pt>
                <c:pt idx="7">
                  <c:v>2.3366865059184807</c:v>
                </c:pt>
                <c:pt idx="8">
                  <c:v>2.0957229208449308</c:v>
                </c:pt>
                <c:pt idx="9">
                  <c:v>2.0855705445400603</c:v>
                </c:pt>
                <c:pt idx="10">
                  <c:v>1.9382341208594891</c:v>
                </c:pt>
                <c:pt idx="11">
                  <c:v>2.1213941278540065</c:v>
                </c:pt>
                <c:pt idx="12">
                  <c:v>1.4047090777260887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04-479F-8FD0-2C500C3E9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'33.PZT_H_G2T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'33.PZT_H_G2T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'33.PZT_H_G2T Gain'!$B$9:$N$9</c:f>
              <c:numCache>
                <c:formatCode>0.000</c:formatCode>
                <c:ptCount val="13"/>
                <c:pt idx="0">
                  <c:v>3.5943205479452076</c:v>
                </c:pt>
                <c:pt idx="1">
                  <c:v>3.7237214285714302</c:v>
                </c:pt>
                <c:pt idx="2">
                  <c:v>3.4863749999999998</c:v>
                </c:pt>
                <c:pt idx="3">
                  <c:v>3.3253818181818158</c:v>
                </c:pt>
                <c:pt idx="4">
                  <c:v>3.4946914285714286</c:v>
                </c:pt>
                <c:pt idx="5">
                  <c:v>3.3907384615384624</c:v>
                </c:pt>
                <c:pt idx="6">
                  <c:v>3.7614799999999984</c:v>
                </c:pt>
                <c:pt idx="7">
                  <c:v>3.2032916666666669</c:v>
                </c:pt>
                <c:pt idx="8">
                  <c:v>3.7745947368421082</c:v>
                </c:pt>
                <c:pt idx="9">
                  <c:v>3.9441757575757577</c:v>
                </c:pt>
                <c:pt idx="10">
                  <c:v>3.4663499999999998</c:v>
                </c:pt>
                <c:pt idx="11">
                  <c:v>3.3066571428571421</c:v>
                </c:pt>
                <c:pt idx="12">
                  <c:v>3.3009655172413792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C9-41CC-A34C-2C408A5A2A24}"/>
            </c:ext>
          </c:extLst>
        </c:ser>
        <c:ser>
          <c:idx val="1"/>
          <c:order val="1"/>
          <c:tx>
            <c:strRef>
              <c:f>'33.PZT_H_G2T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'33.PZT_H_G2T Gain'!$B$19:$N$19</c:f>
              <c:numCache>
                <c:formatCode>0.000</c:formatCode>
                <c:ptCount val="13"/>
                <c:pt idx="0">
                  <c:v>3.3625499999999997</c:v>
                </c:pt>
                <c:pt idx="1">
                  <c:v>3.2485047619047611</c:v>
                </c:pt>
                <c:pt idx="2">
                  <c:v>3.59778245614035</c:v>
                </c:pt>
                <c:pt idx="3">
                  <c:v>3.4844749999999984</c:v>
                </c:pt>
                <c:pt idx="4">
                  <c:v>3.8007360000000014</c:v>
                </c:pt>
                <c:pt idx="5">
                  <c:v>3.4954680851063831</c:v>
                </c:pt>
                <c:pt idx="6">
                  <c:v>3.4404648648648668</c:v>
                </c:pt>
                <c:pt idx="7">
                  <c:v>3.3957249999999997</c:v>
                </c:pt>
                <c:pt idx="8">
                  <c:v>3.6507185185185183</c:v>
                </c:pt>
                <c:pt idx="9">
                  <c:v>3.5856060606060618</c:v>
                </c:pt>
                <c:pt idx="10">
                  <c:v>3.3173071428571421</c:v>
                </c:pt>
                <c:pt idx="11">
                  <c:v>3.1850857142857141</c:v>
                </c:pt>
                <c:pt idx="12">
                  <c:v>3.2586687499999996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C9-41CC-A34C-2C408A5A2A24}"/>
            </c:ext>
          </c:extLst>
        </c:ser>
        <c:ser>
          <c:idx val="5"/>
          <c:order val="2"/>
          <c:tx>
            <c:strRef>
              <c:f>'33.PZT_H_G2T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FC9-41CC-A34C-2C408A5A2A24}"/>
              </c:ext>
            </c:extLst>
          </c:dPt>
          <c:val>
            <c:numRef>
              <c:f>'33.PZT_H_G2T Gain'!$Q$9:$AC$9</c:f>
              <c:numCache>
                <c:formatCode>0.000</c:formatCode>
                <c:ptCount val="13"/>
                <c:pt idx="3">
                  <c:v>3.9146666666666672</c:v>
                </c:pt>
                <c:pt idx="7">
                  <c:v>3.8009555555555563</c:v>
                </c:pt>
                <c:pt idx="8">
                  <c:v>3.88985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C9-41CC-A34C-2C408A5A2A24}"/>
            </c:ext>
          </c:extLst>
        </c:ser>
        <c:ser>
          <c:idx val="6"/>
          <c:order val="3"/>
          <c:tx>
            <c:strRef>
              <c:f>'33.PZT_H_G2T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'33.PZT_H_G2T Gain'!$Q$19:$AC$19</c:f>
              <c:numCache>
                <c:formatCode>0.000</c:formatCode>
                <c:ptCount val="13"/>
                <c:pt idx="3">
                  <c:v>3.9480333333333331</c:v>
                </c:pt>
                <c:pt idx="7">
                  <c:v>4.0830000000000002</c:v>
                </c:pt>
                <c:pt idx="8">
                  <c:v>4.0659000000000001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C9-41CC-A34C-2C408A5A2A24}"/>
            </c:ext>
          </c:extLst>
        </c:ser>
        <c:ser>
          <c:idx val="7"/>
          <c:order val="4"/>
          <c:tx>
            <c:strRef>
              <c:f>'33.PZT_H_G2T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'33.PZT_H_G2T Gain'!$AF$9:$AR$9</c:f>
              <c:numCache>
                <c:formatCode>0.000</c:formatCode>
                <c:ptCount val="13"/>
                <c:pt idx="3">
                  <c:v>2.8178999999999994</c:v>
                </c:pt>
                <c:pt idx="4">
                  <c:v>3.2572777777777775</c:v>
                </c:pt>
                <c:pt idx="5">
                  <c:v>3.2439789473684209</c:v>
                </c:pt>
                <c:pt idx="6">
                  <c:v>3.2505529411764709</c:v>
                </c:pt>
                <c:pt idx="7">
                  <c:v>3.0159285714285713</c:v>
                </c:pt>
                <c:pt idx="8">
                  <c:v>3.0173750000000004</c:v>
                </c:pt>
                <c:pt idx="9">
                  <c:v>3.3131199999999996</c:v>
                </c:pt>
                <c:pt idx="10">
                  <c:v>2.9573636363636364</c:v>
                </c:pt>
                <c:pt idx="11">
                  <c:v>3.1218800000000004</c:v>
                </c:pt>
                <c:pt idx="12">
                  <c:v>3.1071096774193547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C9-41CC-A34C-2C408A5A2A24}"/>
            </c:ext>
          </c:extLst>
        </c:ser>
        <c:ser>
          <c:idx val="8"/>
          <c:order val="5"/>
          <c:tx>
            <c:strRef>
              <c:f>'33.PZT_H_G2T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'33.PZT_H_G2T Gain'!$AF$19:$AR$19</c:f>
              <c:numCache>
                <c:formatCode>0.000</c:formatCode>
                <c:ptCount val="13"/>
                <c:pt idx="3">
                  <c:v>3.3651333333333331</c:v>
                </c:pt>
                <c:pt idx="4">
                  <c:v>3.3842400000000001</c:v>
                </c:pt>
                <c:pt idx="5">
                  <c:v>3.3466117647058815</c:v>
                </c:pt>
                <c:pt idx="6">
                  <c:v>3.4534400000000005</c:v>
                </c:pt>
                <c:pt idx="7">
                  <c:v>3.3399866666666651</c:v>
                </c:pt>
                <c:pt idx="8">
                  <c:v>3.2499466666666663</c:v>
                </c:pt>
                <c:pt idx="9">
                  <c:v>3.8614625000000005</c:v>
                </c:pt>
                <c:pt idx="10">
                  <c:v>3.4992363636363639</c:v>
                </c:pt>
                <c:pt idx="11">
                  <c:v>3.3291375000000003</c:v>
                </c:pt>
                <c:pt idx="12">
                  <c:v>3.3859411764705878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C9-41CC-A34C-2C408A5A2A24}"/>
            </c:ext>
          </c:extLst>
        </c:ser>
        <c:ser>
          <c:idx val="3"/>
          <c:order val="6"/>
          <c:tx>
            <c:strRef>
              <c:f>'33.PZT_H_G2T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'33.PZT_H_G2T Gain'!$B$25:$N$25</c:f>
              <c:numCache>
                <c:formatCode>General</c:formatCode>
                <c:ptCount val="13"/>
                <c:pt idx="0">
                  <c:v>7.9</c:v>
                </c:pt>
                <c:pt idx="1">
                  <c:v>7.9</c:v>
                </c:pt>
                <c:pt idx="2">
                  <c:v>7.9</c:v>
                </c:pt>
                <c:pt idx="3">
                  <c:v>7.9</c:v>
                </c:pt>
                <c:pt idx="4">
                  <c:v>7.9</c:v>
                </c:pt>
                <c:pt idx="5">
                  <c:v>7.9</c:v>
                </c:pt>
                <c:pt idx="6">
                  <c:v>7.9</c:v>
                </c:pt>
                <c:pt idx="7">
                  <c:v>7.9</c:v>
                </c:pt>
                <c:pt idx="8">
                  <c:v>7.9</c:v>
                </c:pt>
                <c:pt idx="9">
                  <c:v>7.9</c:v>
                </c:pt>
                <c:pt idx="10">
                  <c:v>7.9</c:v>
                </c:pt>
                <c:pt idx="11">
                  <c:v>7.9</c:v>
                </c:pt>
                <c:pt idx="12">
                  <c:v>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C9-41CC-A34C-2C408A5A2A24}"/>
            </c:ext>
          </c:extLst>
        </c:ser>
        <c:ser>
          <c:idx val="4"/>
          <c:order val="7"/>
          <c:tx>
            <c:strRef>
              <c:f>'33.PZT_H_G2T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'33.PZT_H_G2T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C9-41CC-A34C-2C408A5A2A24}"/>
            </c:ext>
          </c:extLst>
        </c:ser>
        <c:ser>
          <c:idx val="2"/>
          <c:order val="8"/>
          <c:tx>
            <c:strRef>
              <c:f>'33.PZT_H_G2T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'33.PZT_H_G2T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C9-41CC-A34C-2C408A5A2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'33.PZT_H_G2T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'33.PZT_H_G2T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'33.PZT_H_G2T Gain'!$B$10:$N$10</c:f>
              <c:numCache>
                <c:formatCode>0.000</c:formatCode>
                <c:ptCount val="13"/>
                <c:pt idx="0">
                  <c:v>0.76803953991888585</c:v>
                </c:pt>
                <c:pt idx="1">
                  <c:v>0.80501710127825787</c:v>
                </c:pt>
                <c:pt idx="2">
                  <c:v>0.87616757456984262</c:v>
                </c:pt>
                <c:pt idx="3">
                  <c:v>0.73204363322582555</c:v>
                </c:pt>
                <c:pt idx="4">
                  <c:v>0.68552211554632936</c:v>
                </c:pt>
                <c:pt idx="5">
                  <c:v>0.75177570431316598</c:v>
                </c:pt>
                <c:pt idx="6">
                  <c:v>0.72790952207210724</c:v>
                </c:pt>
                <c:pt idx="7">
                  <c:v>0.60335085874928762</c:v>
                </c:pt>
                <c:pt idx="8">
                  <c:v>0.76356128084244324</c:v>
                </c:pt>
                <c:pt idx="9">
                  <c:v>0.91880309835952967</c:v>
                </c:pt>
                <c:pt idx="10">
                  <c:v>0.63814138857950908</c:v>
                </c:pt>
                <c:pt idx="11">
                  <c:v>0.71368238552735119</c:v>
                </c:pt>
                <c:pt idx="12">
                  <c:v>0.55648414440067284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D-4D19-AAB4-C25D38995006}"/>
            </c:ext>
          </c:extLst>
        </c:ser>
        <c:ser>
          <c:idx val="1"/>
          <c:order val="1"/>
          <c:tx>
            <c:strRef>
              <c:f>'33.PZT_H_G2T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'33.PZT_H_G2T Gain'!$B$20:$N$20</c:f>
              <c:numCache>
                <c:formatCode>0.000</c:formatCode>
                <c:ptCount val="13"/>
                <c:pt idx="0">
                  <c:v>0.62497835541468472</c:v>
                </c:pt>
                <c:pt idx="1">
                  <c:v>0.68771766104771226</c:v>
                </c:pt>
                <c:pt idx="2">
                  <c:v>0.75035545687558303</c:v>
                </c:pt>
                <c:pt idx="3">
                  <c:v>0.75818903693160988</c:v>
                </c:pt>
                <c:pt idx="4">
                  <c:v>0.76232912568717226</c:v>
                </c:pt>
                <c:pt idx="5">
                  <c:v>0.72332603242988991</c:v>
                </c:pt>
                <c:pt idx="6">
                  <c:v>0.72484289910184585</c:v>
                </c:pt>
                <c:pt idx="7">
                  <c:v>0.73095998766788484</c:v>
                </c:pt>
                <c:pt idx="8">
                  <c:v>0.80331459471824895</c:v>
                </c:pt>
                <c:pt idx="9">
                  <c:v>0.84977237050303667</c:v>
                </c:pt>
                <c:pt idx="10">
                  <c:v>0.60090663990063975</c:v>
                </c:pt>
                <c:pt idx="11">
                  <c:v>0.75550899754943335</c:v>
                </c:pt>
                <c:pt idx="12">
                  <c:v>0.66599776872607763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ED-4D19-AAB4-C25D38995006}"/>
            </c:ext>
          </c:extLst>
        </c:ser>
        <c:ser>
          <c:idx val="5"/>
          <c:order val="2"/>
          <c:tx>
            <c:strRef>
              <c:f>'33.PZT_H_G2T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5ED-4D19-AAB4-C25D38995006}"/>
              </c:ext>
            </c:extLst>
          </c:dPt>
          <c:val>
            <c:numRef>
              <c:f>'33.PZT_H_G2T Gain'!$Q$10:$AC$10</c:f>
              <c:numCache>
                <c:formatCode>0.000</c:formatCode>
                <c:ptCount val="13"/>
                <c:pt idx="3">
                  <c:v>0.77960827180787662</c:v>
                </c:pt>
                <c:pt idx="7">
                  <c:v>0.74737789989571313</c:v>
                </c:pt>
                <c:pt idx="8">
                  <c:v>0.78031689075657185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ED-4D19-AAB4-C25D38995006}"/>
            </c:ext>
          </c:extLst>
        </c:ser>
        <c:ser>
          <c:idx val="6"/>
          <c:order val="3"/>
          <c:tx>
            <c:strRef>
              <c:f>'33.PZT_H_G2T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'33.PZT_H_G2T Gain'!$Q$20:$AC$20</c:f>
              <c:numCache>
                <c:formatCode>0.000</c:formatCode>
                <c:ptCount val="13"/>
                <c:pt idx="3">
                  <c:v>0.63399937361729841</c:v>
                </c:pt>
                <c:pt idx="7">
                  <c:v>0.79207004927781388</c:v>
                </c:pt>
                <c:pt idx="8">
                  <c:v>0.53299115229152783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ED-4D19-AAB4-C25D38995006}"/>
            </c:ext>
          </c:extLst>
        </c:ser>
        <c:ser>
          <c:idx val="7"/>
          <c:order val="4"/>
          <c:tx>
            <c:strRef>
              <c:f>'33.PZT_H_G2T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'33.PZT_H_G2T Gain'!$AF$10:$AR$10</c:f>
              <c:numCache>
                <c:formatCode>0.000</c:formatCode>
                <c:ptCount val="13"/>
                <c:pt idx="3">
                  <c:v>0.41656160219234922</c:v>
                </c:pt>
                <c:pt idx="4">
                  <c:v>0.58218030775403218</c:v>
                </c:pt>
                <c:pt idx="5">
                  <c:v>0.62965013890604882</c:v>
                </c:pt>
                <c:pt idx="6">
                  <c:v>0.65139225447319515</c:v>
                </c:pt>
                <c:pt idx="7">
                  <c:v>0.42193654036996653</c:v>
                </c:pt>
                <c:pt idx="8">
                  <c:v>0.51033519327366328</c:v>
                </c:pt>
                <c:pt idx="9">
                  <c:v>0.55736522937740007</c:v>
                </c:pt>
                <c:pt idx="10">
                  <c:v>0.38424805662952938</c:v>
                </c:pt>
                <c:pt idx="11">
                  <c:v>0.43483581888771916</c:v>
                </c:pt>
                <c:pt idx="12">
                  <c:v>0.55961442625666158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ED-4D19-AAB4-C25D38995006}"/>
            </c:ext>
          </c:extLst>
        </c:ser>
        <c:ser>
          <c:idx val="8"/>
          <c:order val="5"/>
          <c:tx>
            <c:strRef>
              <c:f>'33.PZT_H_G2T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'33.PZT_H_G2T Gain'!$AF$20:$AR$20</c:f>
              <c:numCache>
                <c:formatCode>0.000</c:formatCode>
                <c:ptCount val="13"/>
                <c:pt idx="3">
                  <c:v>0.54486111696615958</c:v>
                </c:pt>
                <c:pt idx="4">
                  <c:v>0.56899714624278541</c:v>
                </c:pt>
                <c:pt idx="5">
                  <c:v>0.64587841797998413</c:v>
                </c:pt>
                <c:pt idx="6">
                  <c:v>0.53684163894589887</c:v>
                </c:pt>
                <c:pt idx="7">
                  <c:v>0.52078102711044716</c:v>
                </c:pt>
                <c:pt idx="8">
                  <c:v>0.47993909786310768</c:v>
                </c:pt>
                <c:pt idx="9">
                  <c:v>0.58412836598048301</c:v>
                </c:pt>
                <c:pt idx="10">
                  <c:v>0.5719708605513586</c:v>
                </c:pt>
                <c:pt idx="11">
                  <c:v>0.6301882327547309</c:v>
                </c:pt>
                <c:pt idx="12">
                  <c:v>0.68743874797169158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ED-4D19-AAB4-C25D38995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'33.PZT_H_G2T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'33.PZT_H_G2T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'33.PZT_H_G2T Gain'!$B$13:$N$13</c:f>
              <c:numCache>
                <c:formatCode>0.00</c:formatCode>
                <c:ptCount val="13"/>
                <c:pt idx="0">
                  <c:v>1.8686882763481703</c:v>
                </c:pt>
                <c:pt idx="1">
                  <c:v>1.7292711607398181</c:v>
                </c:pt>
                <c:pt idx="2">
                  <c:v>1.6791403562904368</c:v>
                </c:pt>
                <c:pt idx="3">
                  <c:v>2.0830352974360555</c:v>
                </c:pt>
                <c:pt idx="4">
                  <c:v>2.1420697555554646</c:v>
                </c:pt>
                <c:pt idx="5">
                  <c:v>1.9993824898350809</c:v>
                </c:pt>
                <c:pt idx="6">
                  <c:v>1.895162276129714</c:v>
                </c:pt>
                <c:pt idx="7">
                  <c:v>2.5947911099186665</c:v>
                </c:pt>
                <c:pt idx="8">
                  <c:v>1.8009492128805957</c:v>
                </c:pt>
                <c:pt idx="9">
                  <c:v>1.4351367373078956</c:v>
                </c:pt>
                <c:pt idx="10">
                  <c:v>2.3159183212094647</c:v>
                </c:pt>
                <c:pt idx="11">
                  <c:v>2.1453721105683745</c:v>
                </c:pt>
                <c:pt idx="12">
                  <c:v>2.7548161249120757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C-48F6-861E-103275C2B9FF}"/>
            </c:ext>
          </c:extLst>
        </c:ser>
        <c:ser>
          <c:idx val="1"/>
          <c:order val="1"/>
          <c:tx>
            <c:strRef>
              <c:f>'33.PZT_H_G2T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'33.PZT_H_G2T Gain'!$B$23:$N$23</c:f>
              <c:numCache>
                <c:formatCode>0.00</c:formatCode>
                <c:ptCount val="13"/>
                <c:pt idx="0">
                  <c:v>2.420057143146618</c:v>
                </c:pt>
                <c:pt idx="1">
                  <c:v>2.2545566306037372</c:v>
                </c:pt>
                <c:pt idx="2">
                  <c:v>1.9111908915692313</c:v>
                </c:pt>
                <c:pt idx="3">
                  <c:v>1.9412594946284225</c:v>
                </c:pt>
                <c:pt idx="4">
                  <c:v>1.7924296570744627</c:v>
                </c:pt>
                <c:pt idx="5">
                  <c:v>2.0297586968250663</c:v>
                </c:pt>
                <c:pt idx="6">
                  <c:v>2.0508053725209292</c:v>
                </c:pt>
                <c:pt idx="7">
                  <c:v>2.0540453996535031</c:v>
                </c:pt>
                <c:pt idx="8">
                  <c:v>1.7632284659170407</c:v>
                </c:pt>
                <c:pt idx="9">
                  <c:v>1.6923724082485614</c:v>
                </c:pt>
                <c:pt idx="10">
                  <c:v>2.5420991952541407</c:v>
                </c:pt>
                <c:pt idx="11">
                  <c:v>2.0802374297802619</c:v>
                </c:pt>
                <c:pt idx="12">
                  <c:v>2.3229963962581794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C-48F6-861E-103275C2B9FF}"/>
            </c:ext>
          </c:extLst>
        </c:ser>
        <c:ser>
          <c:idx val="5"/>
          <c:order val="2"/>
          <c:tx>
            <c:strRef>
              <c:f>'33.PZT_H_G2T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DEC-48F6-861E-103275C2B9FF}"/>
              </c:ext>
            </c:extLst>
          </c:dPt>
          <c:val>
            <c:numRef>
              <c:f>'33.PZT_H_G2T Gain'!$Q$13:$AC$13</c:f>
              <c:numCache>
                <c:formatCode>0.00</c:formatCode>
                <c:ptCount val="13"/>
                <c:pt idx="3">
                  <c:v>1.7039896733828148</c:v>
                </c:pt>
                <c:pt idx="7">
                  <c:v>1.8281891240546506</c:v>
                </c:pt>
                <c:pt idx="8">
                  <c:v>1.7130433577704904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EC-48F6-861E-103275C2B9FF}"/>
            </c:ext>
          </c:extLst>
        </c:ser>
        <c:ser>
          <c:idx val="6"/>
          <c:order val="3"/>
          <c:tx>
            <c:strRef>
              <c:f>'33.PZT_H_G2T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'33.PZT_H_G2T Gain'!$Q$23:$AC$23</c:f>
              <c:numCache>
                <c:formatCode>0.00</c:formatCode>
                <c:ptCount val="13"/>
                <c:pt idx="3">
                  <c:v>2.0777973560229395</c:v>
                </c:pt>
                <c:pt idx="7">
                  <c:v>1.6063394070933616</c:v>
                </c:pt>
                <c:pt idx="8">
                  <c:v>2.397850935871245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EC-48F6-861E-103275C2B9FF}"/>
            </c:ext>
          </c:extLst>
        </c:ser>
        <c:ser>
          <c:idx val="7"/>
          <c:order val="4"/>
          <c:tx>
            <c:strRef>
              <c:f>'33.PZT_H_G2T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'33.PZT_H_G2T Gain'!$AF$13:$AR$13</c:f>
              <c:numCache>
                <c:formatCode>0.00</c:formatCode>
                <c:ptCount val="13"/>
                <c:pt idx="3">
                  <c:v>4.066705439045978</c:v>
                </c:pt>
                <c:pt idx="4">
                  <c:v>2.6582384417026956</c:v>
                </c:pt>
                <c:pt idx="5">
                  <c:v>2.4648720323326057</c:v>
                </c:pt>
                <c:pt idx="6">
                  <c:v>2.3792356688795797</c:v>
                </c:pt>
                <c:pt idx="7">
                  <c:v>3.8584565539081068</c:v>
                </c:pt>
                <c:pt idx="8">
                  <c:v>3.189162119559938</c:v>
                </c:pt>
                <c:pt idx="9">
                  <c:v>2.7431922901037651</c:v>
                </c:pt>
                <c:pt idx="10">
                  <c:v>4.2877131741330485</c:v>
                </c:pt>
                <c:pt idx="11">
                  <c:v>3.66277707006912</c:v>
                </c:pt>
                <c:pt idx="12">
                  <c:v>2.8548765588722418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EC-48F6-861E-103275C2B9FF}"/>
            </c:ext>
          </c:extLst>
        </c:ser>
        <c:ser>
          <c:idx val="8"/>
          <c:order val="5"/>
          <c:tx>
            <c:strRef>
              <c:f>'33.PZT_H_G2T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'33.PZT_H_G2T Gain'!$AF$23:$AR$23</c:f>
              <c:numCache>
                <c:formatCode>0.00</c:formatCode>
                <c:ptCount val="13"/>
                <c:pt idx="3">
                  <c:v>2.7743257412807951</c:v>
                </c:pt>
                <c:pt idx="4">
                  <c:v>2.6454497061590829</c:v>
                </c:pt>
                <c:pt idx="5">
                  <c:v>2.3499718154050622</c:v>
                </c:pt>
                <c:pt idx="6">
                  <c:v>2.7609383459468138</c:v>
                </c:pt>
                <c:pt idx="7">
                  <c:v>2.9187016525509537</c:v>
                </c:pt>
                <c:pt idx="8">
                  <c:v>3.2296134752911656</c:v>
                </c:pt>
                <c:pt idx="9">
                  <c:v>2.3045947518865151</c:v>
                </c:pt>
                <c:pt idx="10">
                  <c:v>2.5646782262773926</c:v>
                </c:pt>
                <c:pt idx="11">
                  <c:v>2.4177233946009369</c:v>
                </c:pt>
                <c:pt idx="12">
                  <c:v>2.188829592381031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EC-48F6-861E-103275C2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'34.PZT_H_BT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'34.PZT_H_BT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'34.PZT_H_BT Freq'!$B$9:$N$9</c:f>
              <c:numCache>
                <c:formatCode>0.000</c:formatCode>
                <c:ptCount val="13"/>
                <c:pt idx="0">
                  <c:v>20094.454794520549</c:v>
                </c:pt>
                <c:pt idx="1">
                  <c:v>20027.085714285713</c:v>
                </c:pt>
                <c:pt idx="2">
                  <c:v>20108.914285714287</c:v>
                </c:pt>
                <c:pt idx="3">
                  <c:v>20057.963636363635</c:v>
                </c:pt>
                <c:pt idx="4">
                  <c:v>20092.548571428571</c:v>
                </c:pt>
                <c:pt idx="5">
                  <c:v>20040.635897435899</c:v>
                </c:pt>
                <c:pt idx="6">
                  <c:v>20039.84</c:v>
                </c:pt>
                <c:pt idx="7">
                  <c:v>20129.866666666665</c:v>
                </c:pt>
                <c:pt idx="8">
                  <c:v>20261.936842105264</c:v>
                </c:pt>
                <c:pt idx="9">
                  <c:v>20231.636363636364</c:v>
                </c:pt>
                <c:pt idx="10">
                  <c:v>20216.8</c:v>
                </c:pt>
                <c:pt idx="11">
                  <c:v>20241.028571428571</c:v>
                </c:pt>
                <c:pt idx="12">
                  <c:v>20129.517241379312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38-475B-928D-9A01EB4A37B3}"/>
            </c:ext>
          </c:extLst>
        </c:ser>
        <c:ser>
          <c:idx val="1"/>
          <c:order val="1"/>
          <c:tx>
            <c:strRef>
              <c:f>'34.PZT_H_BT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'34.PZT_H_BT Freq'!$B$19:$N$19</c:f>
              <c:numCache>
                <c:formatCode>0.000</c:formatCode>
                <c:ptCount val="13"/>
                <c:pt idx="0">
                  <c:v>20036</c:v>
                </c:pt>
                <c:pt idx="1">
                  <c:v>19988.685714285715</c:v>
                </c:pt>
                <c:pt idx="2">
                  <c:v>20099.185964912282</c:v>
                </c:pt>
                <c:pt idx="3">
                  <c:v>20192.599999999999</c:v>
                </c:pt>
                <c:pt idx="4">
                  <c:v>20188.768</c:v>
                </c:pt>
                <c:pt idx="5">
                  <c:v>20127.268085106381</c:v>
                </c:pt>
                <c:pt idx="6">
                  <c:v>20151.329729729729</c:v>
                </c:pt>
                <c:pt idx="7">
                  <c:v>20179.466666666667</c:v>
                </c:pt>
                <c:pt idx="8">
                  <c:v>20242.755555555555</c:v>
                </c:pt>
                <c:pt idx="9">
                  <c:v>20207.975757575758</c:v>
                </c:pt>
                <c:pt idx="10">
                  <c:v>20142.971428571429</c:v>
                </c:pt>
                <c:pt idx="11">
                  <c:v>20189.82857142857</c:v>
                </c:pt>
                <c:pt idx="12">
                  <c:v>20075.400000000001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8-475B-928D-9A01EB4A37B3}"/>
            </c:ext>
          </c:extLst>
        </c:ser>
        <c:ser>
          <c:idx val="5"/>
          <c:order val="2"/>
          <c:tx>
            <c:strRef>
              <c:f>'34.PZT_H_BT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038-475B-928D-9A01EB4A37B3}"/>
              </c:ext>
            </c:extLst>
          </c:dPt>
          <c:val>
            <c:numRef>
              <c:f>'34.PZT_H_BT Freq'!$Q$9:$AC$9</c:f>
              <c:numCache>
                <c:formatCode>0.000</c:formatCode>
                <c:ptCount val="13"/>
                <c:pt idx="3">
                  <c:v>20221.066666666666</c:v>
                </c:pt>
                <c:pt idx="7">
                  <c:v>20119.733333333334</c:v>
                </c:pt>
                <c:pt idx="8">
                  <c:v>20172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38-475B-928D-9A01EB4A37B3}"/>
            </c:ext>
          </c:extLst>
        </c:ser>
        <c:ser>
          <c:idx val="6"/>
          <c:order val="3"/>
          <c:tx>
            <c:strRef>
              <c:f>'34.PZT_H_BT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'34.PZT_H_BT Freq'!$Q$19:$AC$19</c:f>
              <c:numCache>
                <c:formatCode>0.000</c:formatCode>
                <c:ptCount val="13"/>
                <c:pt idx="3">
                  <c:v>20162.400000000001</c:v>
                </c:pt>
                <c:pt idx="7">
                  <c:v>20064.072727272727</c:v>
                </c:pt>
                <c:pt idx="8">
                  <c:v>20055.2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38-475B-928D-9A01EB4A37B3}"/>
            </c:ext>
          </c:extLst>
        </c:ser>
        <c:ser>
          <c:idx val="7"/>
          <c:order val="4"/>
          <c:tx>
            <c:strRef>
              <c:f>'34.PZT_H_BT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'34.PZT_H_BT Freq'!$AF$9:$AR$9</c:f>
              <c:numCache>
                <c:formatCode>0.000</c:formatCode>
                <c:ptCount val="13"/>
                <c:pt idx="3">
                  <c:v>20040.8</c:v>
                </c:pt>
                <c:pt idx="4">
                  <c:v>19966.488888888889</c:v>
                </c:pt>
                <c:pt idx="5">
                  <c:v>19993.978947368421</c:v>
                </c:pt>
                <c:pt idx="6">
                  <c:v>20003.529411764706</c:v>
                </c:pt>
                <c:pt idx="7">
                  <c:v>20073.257142857143</c:v>
                </c:pt>
                <c:pt idx="8">
                  <c:v>20138.400000000001</c:v>
                </c:pt>
                <c:pt idx="9">
                  <c:v>20122.72</c:v>
                </c:pt>
                <c:pt idx="10">
                  <c:v>20125.745454545453</c:v>
                </c:pt>
                <c:pt idx="11">
                  <c:v>20202.72</c:v>
                </c:pt>
                <c:pt idx="12">
                  <c:v>20201.212903225805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38-475B-928D-9A01EB4A37B3}"/>
            </c:ext>
          </c:extLst>
        </c:ser>
        <c:ser>
          <c:idx val="8"/>
          <c:order val="5"/>
          <c:tx>
            <c:strRef>
              <c:f>'34.PZT_H_BT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'34.PZT_H_BT Freq'!$AF$19:$AR$19</c:f>
              <c:numCache>
                <c:formatCode>0.000</c:formatCode>
                <c:ptCount val="13"/>
                <c:pt idx="3">
                  <c:v>20180.533333333333</c:v>
                </c:pt>
                <c:pt idx="4">
                  <c:v>20130.826666666668</c:v>
                </c:pt>
                <c:pt idx="5">
                  <c:v>20077.694117647057</c:v>
                </c:pt>
                <c:pt idx="6">
                  <c:v>20080.48</c:v>
                </c:pt>
                <c:pt idx="7">
                  <c:v>20133.813333333332</c:v>
                </c:pt>
                <c:pt idx="8">
                  <c:v>20068.106666666667</c:v>
                </c:pt>
                <c:pt idx="9">
                  <c:v>19970.400000000001</c:v>
                </c:pt>
                <c:pt idx="10">
                  <c:v>19937.81818181818</c:v>
                </c:pt>
                <c:pt idx="11">
                  <c:v>20078.400000000001</c:v>
                </c:pt>
                <c:pt idx="12">
                  <c:v>19882.682352941178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38-475B-928D-9A01EB4A37B3}"/>
            </c:ext>
          </c:extLst>
        </c:ser>
        <c:ser>
          <c:idx val="3"/>
          <c:order val="6"/>
          <c:tx>
            <c:strRef>
              <c:f>'34.PZT_H_BT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'34.PZT_H_BT Freq'!$B$25:$N$25</c:f>
              <c:numCache>
                <c:formatCode>General</c:formatCode>
                <c:ptCount val="13"/>
                <c:pt idx="0">
                  <c:v>20540</c:v>
                </c:pt>
                <c:pt idx="1">
                  <c:v>20540</c:v>
                </c:pt>
                <c:pt idx="2">
                  <c:v>20540</c:v>
                </c:pt>
                <c:pt idx="3">
                  <c:v>20540</c:v>
                </c:pt>
                <c:pt idx="4">
                  <c:v>20540</c:v>
                </c:pt>
                <c:pt idx="5">
                  <c:v>20540</c:v>
                </c:pt>
                <c:pt idx="6">
                  <c:v>20540</c:v>
                </c:pt>
                <c:pt idx="7">
                  <c:v>20540</c:v>
                </c:pt>
                <c:pt idx="8">
                  <c:v>20540</c:v>
                </c:pt>
                <c:pt idx="9">
                  <c:v>20540</c:v>
                </c:pt>
                <c:pt idx="10">
                  <c:v>20540</c:v>
                </c:pt>
                <c:pt idx="11">
                  <c:v>20540</c:v>
                </c:pt>
                <c:pt idx="12">
                  <c:v>20540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38-475B-928D-9A01EB4A37B3}"/>
            </c:ext>
          </c:extLst>
        </c:ser>
        <c:ser>
          <c:idx val="4"/>
          <c:order val="7"/>
          <c:tx>
            <c:strRef>
              <c:f>'34.PZT_H_BT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'34.PZT_H_BT Freq'!$B$26:$N$26</c:f>
              <c:numCache>
                <c:formatCode>General</c:formatCode>
                <c:ptCount val="13"/>
                <c:pt idx="0">
                  <c:v>19004</c:v>
                </c:pt>
                <c:pt idx="1">
                  <c:v>19004</c:v>
                </c:pt>
                <c:pt idx="2">
                  <c:v>19004</c:v>
                </c:pt>
                <c:pt idx="3">
                  <c:v>19004</c:v>
                </c:pt>
                <c:pt idx="4">
                  <c:v>19004</c:v>
                </c:pt>
                <c:pt idx="5">
                  <c:v>19004</c:v>
                </c:pt>
                <c:pt idx="6">
                  <c:v>19004</c:v>
                </c:pt>
                <c:pt idx="7">
                  <c:v>19004</c:v>
                </c:pt>
                <c:pt idx="8">
                  <c:v>19004</c:v>
                </c:pt>
                <c:pt idx="9">
                  <c:v>19004</c:v>
                </c:pt>
                <c:pt idx="10">
                  <c:v>19004</c:v>
                </c:pt>
                <c:pt idx="11">
                  <c:v>19004</c:v>
                </c:pt>
                <c:pt idx="12">
                  <c:v>19004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38-475B-928D-9A01EB4A37B3}"/>
            </c:ext>
          </c:extLst>
        </c:ser>
        <c:ser>
          <c:idx val="2"/>
          <c:order val="8"/>
          <c:tx>
            <c:strRef>
              <c:f>'34.PZT_H_BT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'34.PZT_H_BT Freq'!$B$24:$N$24</c:f>
              <c:numCache>
                <c:formatCode>General</c:formatCode>
                <c:ptCount val="13"/>
                <c:pt idx="0">
                  <c:v>20000</c:v>
                </c:pt>
                <c:pt idx="1">
                  <c:v>20000</c:v>
                </c:pt>
                <c:pt idx="2">
                  <c:v>20000</c:v>
                </c:pt>
                <c:pt idx="3">
                  <c:v>20000</c:v>
                </c:pt>
                <c:pt idx="4">
                  <c:v>20000</c:v>
                </c:pt>
                <c:pt idx="5">
                  <c:v>20000</c:v>
                </c:pt>
                <c:pt idx="6">
                  <c:v>20000</c:v>
                </c:pt>
                <c:pt idx="7">
                  <c:v>20000</c:v>
                </c:pt>
                <c:pt idx="8">
                  <c:v>20000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38-475B-928D-9A01EB4A3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8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'34.PZT_H_BT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'34.PZT_H_BT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'34.PZT_H_BT Freq'!$B$10:$N$10</c:f>
              <c:numCache>
                <c:formatCode>0.000</c:formatCode>
                <c:ptCount val="13"/>
                <c:pt idx="0">
                  <c:v>172.48723877076444</c:v>
                </c:pt>
                <c:pt idx="1">
                  <c:v>153.82347566270167</c:v>
                </c:pt>
                <c:pt idx="2">
                  <c:v>119.69887461341222</c:v>
                </c:pt>
                <c:pt idx="3">
                  <c:v>137.66453350737513</c:v>
                </c:pt>
                <c:pt idx="4">
                  <c:v>117.47406994744166</c:v>
                </c:pt>
                <c:pt idx="5">
                  <c:v>109.13798012026668</c:v>
                </c:pt>
                <c:pt idx="6">
                  <c:v>98.463213660962921</c:v>
                </c:pt>
                <c:pt idx="7">
                  <c:v>116.89533732341567</c:v>
                </c:pt>
                <c:pt idx="8">
                  <c:v>133.32173048930457</c:v>
                </c:pt>
                <c:pt idx="9">
                  <c:v>106.66548410283134</c:v>
                </c:pt>
                <c:pt idx="10">
                  <c:v>123.09805568379747</c:v>
                </c:pt>
                <c:pt idx="11">
                  <c:v>91.144569257723703</c:v>
                </c:pt>
                <c:pt idx="12">
                  <c:v>123.03393295755363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2-4E09-9C66-C042D807B66C}"/>
            </c:ext>
          </c:extLst>
        </c:ser>
        <c:ser>
          <c:idx val="1"/>
          <c:order val="1"/>
          <c:tx>
            <c:strRef>
              <c:f>'34.PZT_H_BT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'34.PZT_H_BT Freq'!$B$20:$N$20</c:f>
              <c:numCache>
                <c:formatCode>0.000</c:formatCode>
                <c:ptCount val="13"/>
                <c:pt idx="0">
                  <c:v>90.435205068543269</c:v>
                </c:pt>
                <c:pt idx="1">
                  <c:v>116.47710120854944</c:v>
                </c:pt>
                <c:pt idx="2">
                  <c:v>106.76925138708873</c:v>
                </c:pt>
                <c:pt idx="3">
                  <c:v>104.06983625244175</c:v>
                </c:pt>
                <c:pt idx="4">
                  <c:v>84.024107139827308</c:v>
                </c:pt>
                <c:pt idx="5">
                  <c:v>123.04154865343449</c:v>
                </c:pt>
                <c:pt idx="6">
                  <c:v>93.861973318552472</c:v>
                </c:pt>
                <c:pt idx="7">
                  <c:v>120.21597744265532</c:v>
                </c:pt>
                <c:pt idx="8">
                  <c:v>132.79765028191571</c:v>
                </c:pt>
                <c:pt idx="9">
                  <c:v>114.20007856961723</c:v>
                </c:pt>
                <c:pt idx="10">
                  <c:v>127.24360270598756</c:v>
                </c:pt>
                <c:pt idx="11">
                  <c:v>91.483680870121404</c:v>
                </c:pt>
                <c:pt idx="12">
                  <c:v>197.81457552290783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2-4E09-9C66-C042D807B66C}"/>
            </c:ext>
          </c:extLst>
        </c:ser>
        <c:ser>
          <c:idx val="5"/>
          <c:order val="2"/>
          <c:tx>
            <c:strRef>
              <c:f>'34.PZT_H_BT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F52-4E09-9C66-C042D807B66C}"/>
              </c:ext>
            </c:extLst>
          </c:dPt>
          <c:val>
            <c:numRef>
              <c:f>'34.PZT_H_BT Freq'!$Q$10:$AC$10</c:f>
              <c:numCache>
                <c:formatCode>0.000</c:formatCode>
                <c:ptCount val="13"/>
                <c:pt idx="3">
                  <c:v>130.58989065096077</c:v>
                </c:pt>
                <c:pt idx="7">
                  <c:v>92.191105861682786</c:v>
                </c:pt>
                <c:pt idx="8">
                  <c:v>70.796966928787199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52-4E09-9C66-C042D807B66C}"/>
            </c:ext>
          </c:extLst>
        </c:ser>
        <c:ser>
          <c:idx val="6"/>
          <c:order val="3"/>
          <c:tx>
            <c:strRef>
              <c:f>'34.PZT_H_BT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'34.PZT_H_BT Freq'!$Q$20:$AC$20</c:f>
              <c:numCache>
                <c:formatCode>0.000</c:formatCode>
                <c:ptCount val="13"/>
                <c:pt idx="3">
                  <c:v>82.080532363669818</c:v>
                </c:pt>
                <c:pt idx="7">
                  <c:v>96.797584631913139</c:v>
                </c:pt>
                <c:pt idx="8">
                  <c:v>134.67840838163525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52-4E09-9C66-C042D807B66C}"/>
            </c:ext>
          </c:extLst>
        </c:ser>
        <c:ser>
          <c:idx val="7"/>
          <c:order val="4"/>
          <c:tx>
            <c:strRef>
              <c:f>'34.PZT_H_BT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'34.PZT_H_BT Freq'!$AF$10:$AR$10</c:f>
              <c:numCache>
                <c:formatCode>0.000</c:formatCode>
                <c:ptCount val="13"/>
                <c:pt idx="3">
                  <c:v>83.316517601632626</c:v>
                </c:pt>
                <c:pt idx="4">
                  <c:v>104.35303567664589</c:v>
                </c:pt>
                <c:pt idx="5">
                  <c:v>101.28010232291305</c:v>
                </c:pt>
                <c:pt idx="6">
                  <c:v>107.23434376072203</c:v>
                </c:pt>
                <c:pt idx="7">
                  <c:v>104.29732939656061</c:v>
                </c:pt>
                <c:pt idx="8">
                  <c:v>133.44373488383346</c:v>
                </c:pt>
                <c:pt idx="9">
                  <c:v>103.81721983917289</c:v>
                </c:pt>
                <c:pt idx="10">
                  <c:v>142.89859369779711</c:v>
                </c:pt>
                <c:pt idx="11">
                  <c:v>143.43071142398986</c:v>
                </c:pt>
                <c:pt idx="12">
                  <c:v>130.96752780334191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52-4E09-9C66-C042D807B66C}"/>
            </c:ext>
          </c:extLst>
        </c:ser>
        <c:ser>
          <c:idx val="8"/>
          <c:order val="5"/>
          <c:tx>
            <c:strRef>
              <c:f>'34.PZT_H_BT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'34.PZT_H_BT Freq'!$AF$20:$AR$20</c:f>
              <c:numCache>
                <c:formatCode>0.000</c:formatCode>
                <c:ptCount val="13"/>
                <c:pt idx="3">
                  <c:v>91.55052621680943</c:v>
                </c:pt>
                <c:pt idx="4">
                  <c:v>103.12893705288381</c:v>
                </c:pt>
                <c:pt idx="5">
                  <c:v>102.80703416843531</c:v>
                </c:pt>
                <c:pt idx="6">
                  <c:v>95.838776183798103</c:v>
                </c:pt>
                <c:pt idx="7">
                  <c:v>103.75499901122753</c:v>
                </c:pt>
                <c:pt idx="8">
                  <c:v>90.981372214811628</c:v>
                </c:pt>
                <c:pt idx="9">
                  <c:v>101.24410906444457</c:v>
                </c:pt>
                <c:pt idx="10">
                  <c:v>130.94260700767461</c:v>
                </c:pt>
                <c:pt idx="11">
                  <c:v>126.55129544871059</c:v>
                </c:pt>
                <c:pt idx="12">
                  <c:v>134.27957790377812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52-4E09-9C66-C042D807B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'34.PZT_H_BT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'34.PZT_H_BT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'34.PZT_H_BT Freq'!$B$13:$N$13</c:f>
              <c:numCache>
                <c:formatCode>0.00</c:formatCode>
                <c:ptCount val="13"/>
                <c:pt idx="0">
                  <c:v>0.86102061550493603</c:v>
                </c:pt>
                <c:pt idx="1">
                  <c:v>1.1114781266958802</c:v>
                </c:pt>
                <c:pt idx="2">
                  <c:v>1.2004727576539527</c:v>
                </c:pt>
                <c:pt idx="3">
                  <c:v>1.1671763509820807</c:v>
                </c:pt>
                <c:pt idx="4">
                  <c:v>1.2696459419274966</c:v>
                </c:pt>
                <c:pt idx="5">
                  <c:v>1.5251766678407679</c:v>
                </c:pt>
                <c:pt idx="6">
                  <c:v>1.6932211919678422</c:v>
                </c:pt>
                <c:pt idx="7">
                  <c:v>1.1695172300403349</c:v>
                </c:pt>
                <c:pt idx="8">
                  <c:v>0.69521839356623838</c:v>
                </c:pt>
                <c:pt idx="9">
                  <c:v>0.96364704714399974</c:v>
                </c:pt>
                <c:pt idx="10">
                  <c:v>0.87518306227410025</c:v>
                </c:pt>
                <c:pt idx="11">
                  <c:v>1.0933963884929756</c:v>
                </c:pt>
                <c:pt idx="12">
                  <c:v>1.1121125929876701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3-4B3C-92AB-F064B4A4FEF2}"/>
            </c:ext>
          </c:extLst>
        </c:ser>
        <c:ser>
          <c:idx val="1"/>
          <c:order val="1"/>
          <c:tx>
            <c:strRef>
              <c:f>'34.PZT_H_BT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'34.PZT_H_BT Freq'!$B$23:$N$23</c:f>
              <c:numCache>
                <c:formatCode>0.00</c:formatCode>
                <c:ptCount val="13"/>
                <c:pt idx="0">
                  <c:v>1.8576836296513983</c:v>
                </c:pt>
                <c:pt idx="1">
                  <c:v>1.5777472710484952</c:v>
                </c:pt>
                <c:pt idx="2">
                  <c:v>1.3762203048814752</c:v>
                </c:pt>
                <c:pt idx="3">
                  <c:v>1.1127143480758914</c:v>
                </c:pt>
                <c:pt idx="4">
                  <c:v>1.3933778925910043</c:v>
                </c:pt>
                <c:pt idx="5">
                  <c:v>1.1181369746251097</c:v>
                </c:pt>
                <c:pt idx="6">
                  <c:v>1.3802901449457312</c:v>
                </c:pt>
                <c:pt idx="7">
                  <c:v>0.9996822413651637</c:v>
                </c:pt>
                <c:pt idx="8">
                  <c:v>0.74610869447721206</c:v>
                </c:pt>
                <c:pt idx="9">
                  <c:v>0.96913022180872932</c:v>
                </c:pt>
                <c:pt idx="10">
                  <c:v>1.0400747411141125</c:v>
                </c:pt>
                <c:pt idx="11">
                  <c:v>1.2758976072412489</c:v>
                </c:pt>
                <c:pt idx="12">
                  <c:v>0.78288804683521374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3-4B3C-92AB-F064B4A4FEF2}"/>
            </c:ext>
          </c:extLst>
        </c:ser>
        <c:ser>
          <c:idx val="5"/>
          <c:order val="2"/>
          <c:tx>
            <c:strRef>
              <c:f>'34.PZT_H_BT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213-4B3C-92AB-F064B4A4FEF2}"/>
              </c:ext>
            </c:extLst>
          </c:dPt>
          <c:val>
            <c:numRef>
              <c:f>'34.PZT_H_BT Freq'!$Q$13:$AC$13</c:f>
              <c:numCache>
                <c:formatCode>0.00</c:formatCode>
                <c:ptCount val="13"/>
                <c:pt idx="3">
                  <c:v>0.81408377464116743</c:v>
                </c:pt>
                <c:pt idx="7">
                  <c:v>1.5195488499624743</c:v>
                </c:pt>
                <c:pt idx="8">
                  <c:v>1.732654264554212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13-4B3C-92AB-F064B4A4FEF2}"/>
            </c:ext>
          </c:extLst>
        </c:ser>
        <c:ser>
          <c:idx val="6"/>
          <c:order val="3"/>
          <c:tx>
            <c:strRef>
              <c:f>'34.PZT_H_BT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'34.PZT_H_BT Freq'!$Q$23:$AC$23</c:f>
              <c:numCache>
                <c:formatCode>0.00</c:formatCode>
                <c:ptCount val="13"/>
                <c:pt idx="3">
                  <c:v>1.5334533420055743</c:v>
                </c:pt>
                <c:pt idx="7">
                  <c:v>1.6389089133337893</c:v>
                </c:pt>
                <c:pt idx="8">
                  <c:v>1.1998953799786329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3-4B3C-92AB-F064B4A4FEF2}"/>
            </c:ext>
          </c:extLst>
        </c:ser>
        <c:ser>
          <c:idx val="7"/>
          <c:order val="4"/>
          <c:tx>
            <c:strRef>
              <c:f>'34.PZT_H_BT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'34.PZT_H_BT Freq'!$AF$13:$AR$13</c:f>
              <c:numCache>
                <c:formatCode>0.00</c:formatCode>
                <c:ptCount val="13"/>
                <c:pt idx="3">
                  <c:v>1.9972030131602567</c:v>
                </c:pt>
                <c:pt idx="4">
                  <c:v>1.8319579217871673</c:v>
                </c:pt>
                <c:pt idx="5">
                  <c:v>1.7970658931955217</c:v>
                </c:pt>
                <c:pt idx="6">
                  <c:v>1.6675956894069635</c:v>
                </c:pt>
                <c:pt idx="7">
                  <c:v>1.4917060032227725</c:v>
                </c:pt>
                <c:pt idx="8">
                  <c:v>1.0031693641009143</c:v>
                </c:pt>
                <c:pt idx="9">
                  <c:v>1.3397905814546718</c:v>
                </c:pt>
                <c:pt idx="10">
                  <c:v>0.9663135578287898</c:v>
                </c:pt>
                <c:pt idx="11">
                  <c:v>0.78383956650905995</c:v>
                </c:pt>
                <c:pt idx="12">
                  <c:v>0.86226741965868625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13-4B3C-92AB-F064B4A4FEF2}"/>
            </c:ext>
          </c:extLst>
        </c:ser>
        <c:ser>
          <c:idx val="8"/>
          <c:order val="5"/>
          <c:tx>
            <c:strRef>
              <c:f>'34.PZT_H_BT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'34.PZT_H_BT Freq'!$AF$23:$AR$23</c:f>
              <c:numCache>
                <c:formatCode>0.00</c:formatCode>
                <c:ptCount val="13"/>
                <c:pt idx="3">
                  <c:v>1.3088097597435986</c:v>
                </c:pt>
                <c:pt idx="4">
                  <c:v>1.3225299805152684</c:v>
                </c:pt>
                <c:pt idx="5">
                  <c:v>1.4989437447620477</c:v>
                </c:pt>
                <c:pt idx="6">
                  <c:v>1.598239662822698</c:v>
                </c:pt>
                <c:pt idx="7">
                  <c:v>1.3049545260070283</c:v>
                </c:pt>
                <c:pt idx="8">
                  <c:v>1.728900916183038</c:v>
                </c:pt>
                <c:pt idx="9">
                  <c:v>1.8753354483648128</c:v>
                </c:pt>
                <c:pt idx="10">
                  <c:v>1.5329408609949897</c:v>
                </c:pt>
                <c:pt idx="11">
                  <c:v>1.2158442639492861</c:v>
                </c:pt>
                <c:pt idx="12">
                  <c:v>1.6317141129974906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13-4B3C-92AB-F064B4A4F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'35.PZT_H_BT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'35.PZT_H_BT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'35.PZT_H_BT Gain'!$B$9:$N$9</c:f>
              <c:numCache>
                <c:formatCode>0.000</c:formatCode>
                <c:ptCount val="13"/>
                <c:pt idx="0">
                  <c:v>9.0420684931506798</c:v>
                </c:pt>
                <c:pt idx="1">
                  <c:v>9.4572928571428623</c:v>
                </c:pt>
                <c:pt idx="2">
                  <c:v>9.2931607142857082</c:v>
                </c:pt>
                <c:pt idx="3">
                  <c:v>9.2752681818181824</c:v>
                </c:pt>
                <c:pt idx="4">
                  <c:v>9.2851257142857087</c:v>
                </c:pt>
                <c:pt idx="5">
                  <c:v>9.1531538461538471</c:v>
                </c:pt>
                <c:pt idx="6">
                  <c:v>9.3771600000000017</c:v>
                </c:pt>
                <c:pt idx="7">
                  <c:v>9.4178416666666678</c:v>
                </c:pt>
                <c:pt idx="8">
                  <c:v>9.5423157894736796</c:v>
                </c:pt>
                <c:pt idx="9">
                  <c:v>9.2424787878787917</c:v>
                </c:pt>
                <c:pt idx="10">
                  <c:v>9.3659600000000065</c:v>
                </c:pt>
                <c:pt idx="11">
                  <c:v>9.4808857142857139</c:v>
                </c:pt>
                <c:pt idx="12">
                  <c:v>9.5520137931034466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9-4A35-A25A-CB20077680B4}"/>
            </c:ext>
          </c:extLst>
        </c:ser>
        <c:ser>
          <c:idx val="1"/>
          <c:order val="1"/>
          <c:tx>
            <c:strRef>
              <c:f>'35.PZT_H_BT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'35.PZT_H_BT Gain'!$B$19:$N$19</c:f>
              <c:numCache>
                <c:formatCode>0.000</c:formatCode>
                <c:ptCount val="13"/>
                <c:pt idx="0">
                  <c:v>9.3316499999999998</c:v>
                </c:pt>
                <c:pt idx="1">
                  <c:v>9.0563904761904741</c:v>
                </c:pt>
                <c:pt idx="2">
                  <c:v>9.3192245614035105</c:v>
                </c:pt>
                <c:pt idx="3">
                  <c:v>9.3821562499999978</c:v>
                </c:pt>
                <c:pt idx="4">
                  <c:v>9.5320080000000011</c:v>
                </c:pt>
                <c:pt idx="5">
                  <c:v>9.3257361702127728</c:v>
                </c:pt>
                <c:pt idx="6">
                  <c:v>9.1859513513513473</c:v>
                </c:pt>
                <c:pt idx="7">
                  <c:v>9.4688083333333335</c:v>
                </c:pt>
                <c:pt idx="8">
                  <c:v>9.5862962962963003</c:v>
                </c:pt>
                <c:pt idx="9">
                  <c:v>9.3705999999999978</c:v>
                </c:pt>
                <c:pt idx="10">
                  <c:v>9.4578142857142886</c:v>
                </c:pt>
                <c:pt idx="11">
                  <c:v>10.068371428571428</c:v>
                </c:pt>
                <c:pt idx="12">
                  <c:v>9.2918500000000055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9-4A35-A25A-CB20077680B4}"/>
            </c:ext>
          </c:extLst>
        </c:ser>
        <c:ser>
          <c:idx val="5"/>
          <c:order val="2"/>
          <c:tx>
            <c:strRef>
              <c:f>'35.PZT_H_BT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F39-4A35-A25A-CB20077680B4}"/>
              </c:ext>
            </c:extLst>
          </c:dPt>
          <c:val>
            <c:numRef>
              <c:f>'35.PZT_H_BT Gain'!$Q$9:$AC$9</c:f>
              <c:numCache>
                <c:formatCode>0.000</c:formatCode>
                <c:ptCount val="13"/>
                <c:pt idx="3">
                  <c:v>8.8852666666666664</c:v>
                </c:pt>
                <c:pt idx="7">
                  <c:v>9.1740222222222254</c:v>
                </c:pt>
                <c:pt idx="8">
                  <c:v>9.4105500000000024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39-4A35-A25A-CB20077680B4}"/>
            </c:ext>
          </c:extLst>
        </c:ser>
        <c:ser>
          <c:idx val="6"/>
          <c:order val="3"/>
          <c:tx>
            <c:strRef>
              <c:f>'35.PZT_H_BT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'35.PZT_H_BT Gain'!$Q$19:$AC$19</c:f>
              <c:numCache>
                <c:formatCode>0.000</c:formatCode>
                <c:ptCount val="13"/>
                <c:pt idx="3">
                  <c:v>8.7936666666666667</c:v>
                </c:pt>
                <c:pt idx="7">
                  <c:v>8.8138181818181796</c:v>
                </c:pt>
                <c:pt idx="8">
                  <c:v>9.1095000000000006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39-4A35-A25A-CB20077680B4}"/>
            </c:ext>
          </c:extLst>
        </c:ser>
        <c:ser>
          <c:idx val="7"/>
          <c:order val="4"/>
          <c:tx>
            <c:strRef>
              <c:f>'35.PZT_H_BT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'35.PZT_H_BT Gain'!$AF$9:$AR$9</c:f>
              <c:numCache>
                <c:formatCode>0.000</c:formatCode>
                <c:ptCount val="13"/>
                <c:pt idx="3">
                  <c:v>9.7584499999999998</c:v>
                </c:pt>
                <c:pt idx="4">
                  <c:v>9.4555555555555575</c:v>
                </c:pt>
                <c:pt idx="5">
                  <c:v>8.9111894736842121</c:v>
                </c:pt>
                <c:pt idx="6">
                  <c:v>8.788047058823528</c:v>
                </c:pt>
                <c:pt idx="7">
                  <c:v>9.4746857142857159</c:v>
                </c:pt>
                <c:pt idx="8">
                  <c:v>9.9151124999999958</c:v>
                </c:pt>
                <c:pt idx="9">
                  <c:v>9.6540800000000004</c:v>
                </c:pt>
                <c:pt idx="10">
                  <c:v>10.0304</c:v>
                </c:pt>
                <c:pt idx="11">
                  <c:v>9.7785200000000003</c:v>
                </c:pt>
                <c:pt idx="12">
                  <c:v>9.6248451612903256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39-4A35-A25A-CB20077680B4}"/>
            </c:ext>
          </c:extLst>
        </c:ser>
        <c:ser>
          <c:idx val="8"/>
          <c:order val="5"/>
          <c:tx>
            <c:strRef>
              <c:f>'35.PZT_H_BT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'35.PZT_H_BT Gain'!$AF$19:$AR$19</c:f>
              <c:numCache>
                <c:formatCode>0.000</c:formatCode>
                <c:ptCount val="13"/>
                <c:pt idx="3">
                  <c:v>8.7823999999999991</c:v>
                </c:pt>
                <c:pt idx="4">
                  <c:v>8.6867333333333345</c:v>
                </c:pt>
                <c:pt idx="5">
                  <c:v>9.2419176470588251</c:v>
                </c:pt>
                <c:pt idx="6">
                  <c:v>9.1047799999999999</c:v>
                </c:pt>
                <c:pt idx="7">
                  <c:v>8.8387199999999968</c:v>
                </c:pt>
                <c:pt idx="8">
                  <c:v>8.8514266666666668</c:v>
                </c:pt>
                <c:pt idx="9">
                  <c:v>8.9591624999999961</c:v>
                </c:pt>
                <c:pt idx="10">
                  <c:v>8.7254000000000005</c:v>
                </c:pt>
                <c:pt idx="11">
                  <c:v>9.7028749999999988</c:v>
                </c:pt>
                <c:pt idx="12">
                  <c:v>9.0196823529411745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39-4A35-A25A-CB20077680B4}"/>
            </c:ext>
          </c:extLst>
        </c:ser>
        <c:ser>
          <c:idx val="3"/>
          <c:order val="6"/>
          <c:tx>
            <c:strRef>
              <c:f>'35.PZT_H_BT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'35.PZT_H_BT Gain'!$B$25:$N$25</c:f>
              <c:numCache>
                <c:formatCode>General</c:formatCode>
                <c:ptCount val="13"/>
                <c:pt idx="0">
                  <c:v>17.93</c:v>
                </c:pt>
                <c:pt idx="1">
                  <c:v>17.93</c:v>
                </c:pt>
                <c:pt idx="2">
                  <c:v>17.93</c:v>
                </c:pt>
                <c:pt idx="3">
                  <c:v>17.93</c:v>
                </c:pt>
                <c:pt idx="4">
                  <c:v>17.93</c:v>
                </c:pt>
                <c:pt idx="5">
                  <c:v>17.93</c:v>
                </c:pt>
                <c:pt idx="6">
                  <c:v>17.93</c:v>
                </c:pt>
                <c:pt idx="7">
                  <c:v>17.93</c:v>
                </c:pt>
                <c:pt idx="8">
                  <c:v>17.93</c:v>
                </c:pt>
                <c:pt idx="9">
                  <c:v>17.93</c:v>
                </c:pt>
                <c:pt idx="10">
                  <c:v>17.93</c:v>
                </c:pt>
                <c:pt idx="11">
                  <c:v>17.93</c:v>
                </c:pt>
                <c:pt idx="12">
                  <c:v>17.93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39-4A35-A25A-CB20077680B4}"/>
            </c:ext>
          </c:extLst>
        </c:ser>
        <c:ser>
          <c:idx val="4"/>
          <c:order val="7"/>
          <c:tx>
            <c:strRef>
              <c:f>'35.PZT_H_BT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'35.PZT_H_BT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F39-4A35-A25A-CB20077680B4}"/>
            </c:ext>
          </c:extLst>
        </c:ser>
        <c:ser>
          <c:idx val="2"/>
          <c:order val="8"/>
          <c:tx>
            <c:strRef>
              <c:f>'35.PZT_H_BT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'35.PZT_H_BT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F39-4A35-A25A-CB2007768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0.2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'35.PZT_H_BT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'35.PZT_H_BT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'35.PZT_H_BT Gain'!$B$10:$N$10</c:f>
              <c:numCache>
                <c:formatCode>0.000</c:formatCode>
                <c:ptCount val="13"/>
                <c:pt idx="0">
                  <c:v>0.83058441177042341</c:v>
                </c:pt>
                <c:pt idx="1">
                  <c:v>0.76327414289677031</c:v>
                </c:pt>
                <c:pt idx="2">
                  <c:v>0.78574302384836336</c:v>
                </c:pt>
                <c:pt idx="3">
                  <c:v>0.68356947643964261</c:v>
                </c:pt>
                <c:pt idx="4">
                  <c:v>0.797748185841332</c:v>
                </c:pt>
                <c:pt idx="5">
                  <c:v>0.65924462937819739</c:v>
                </c:pt>
                <c:pt idx="6">
                  <c:v>0.73710884466874294</c:v>
                </c:pt>
                <c:pt idx="7">
                  <c:v>0.66129929399062026</c:v>
                </c:pt>
                <c:pt idx="8">
                  <c:v>0.74076753078817392</c:v>
                </c:pt>
                <c:pt idx="9">
                  <c:v>0.7031057893885474</c:v>
                </c:pt>
                <c:pt idx="10">
                  <c:v>0.78076958822625109</c:v>
                </c:pt>
                <c:pt idx="11">
                  <c:v>0.7119920114935574</c:v>
                </c:pt>
                <c:pt idx="12">
                  <c:v>0.86226385645100678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7B-4D92-B3CB-06C0C9001833}"/>
            </c:ext>
          </c:extLst>
        </c:ser>
        <c:ser>
          <c:idx val="1"/>
          <c:order val="1"/>
          <c:tx>
            <c:strRef>
              <c:f>'35.PZT_H_BT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'35.PZT_H_BT Gain'!$B$20:$N$20</c:f>
              <c:numCache>
                <c:formatCode>0.000</c:formatCode>
                <c:ptCount val="13"/>
                <c:pt idx="0">
                  <c:v>0.60301272352815427</c:v>
                </c:pt>
                <c:pt idx="1">
                  <c:v>0.88090534111478547</c:v>
                </c:pt>
                <c:pt idx="2">
                  <c:v>0.8030117376496213</c:v>
                </c:pt>
                <c:pt idx="3">
                  <c:v>0.82427252886862867</c:v>
                </c:pt>
                <c:pt idx="4">
                  <c:v>0.95773118573482419</c:v>
                </c:pt>
                <c:pt idx="5">
                  <c:v>0.84446441237721492</c:v>
                </c:pt>
                <c:pt idx="6">
                  <c:v>0.76692606554462006</c:v>
                </c:pt>
                <c:pt idx="7">
                  <c:v>0.83854006078625609</c:v>
                </c:pt>
                <c:pt idx="8">
                  <c:v>0.82274525966401857</c:v>
                </c:pt>
                <c:pt idx="9">
                  <c:v>0.79674152555052968</c:v>
                </c:pt>
                <c:pt idx="10">
                  <c:v>0.8696560519626787</c:v>
                </c:pt>
                <c:pt idx="11">
                  <c:v>0.8112761583098671</c:v>
                </c:pt>
                <c:pt idx="12">
                  <c:v>1.00648792948606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7B-4D92-B3CB-06C0C9001833}"/>
            </c:ext>
          </c:extLst>
        </c:ser>
        <c:ser>
          <c:idx val="5"/>
          <c:order val="2"/>
          <c:tx>
            <c:strRef>
              <c:f>'35.PZT_H_BT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17B-4D92-B3CB-06C0C9001833}"/>
              </c:ext>
            </c:extLst>
          </c:dPt>
          <c:val>
            <c:numRef>
              <c:f>'35.PZT_H_BT Gain'!$Q$10:$AC$10</c:f>
              <c:numCache>
                <c:formatCode>0.000</c:formatCode>
                <c:ptCount val="13"/>
                <c:pt idx="3">
                  <c:v>0.59842632325777267</c:v>
                </c:pt>
                <c:pt idx="7">
                  <c:v>0.82262016223353729</c:v>
                </c:pt>
                <c:pt idx="8">
                  <c:v>0.74749423338736787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7B-4D92-B3CB-06C0C9001833}"/>
            </c:ext>
          </c:extLst>
        </c:ser>
        <c:ser>
          <c:idx val="6"/>
          <c:order val="3"/>
          <c:tx>
            <c:strRef>
              <c:f>'35.PZT_H_BT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'35.PZT_H_BT Gain'!$Q$20:$AC$20</c:f>
              <c:numCache>
                <c:formatCode>0.000</c:formatCode>
                <c:ptCount val="13"/>
                <c:pt idx="3">
                  <c:v>0.44375547268763904</c:v>
                </c:pt>
                <c:pt idx="7">
                  <c:v>0.65220977910454236</c:v>
                </c:pt>
                <c:pt idx="8">
                  <c:v>0.84204041033170074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7B-4D92-B3CB-06C0C9001833}"/>
            </c:ext>
          </c:extLst>
        </c:ser>
        <c:ser>
          <c:idx val="7"/>
          <c:order val="4"/>
          <c:tx>
            <c:strRef>
              <c:f>'35.PZT_H_BT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'35.PZT_H_BT Gain'!$AF$10:$AR$10</c:f>
              <c:numCache>
                <c:formatCode>0.000</c:formatCode>
                <c:ptCount val="13"/>
                <c:pt idx="3">
                  <c:v>1.0638275718515744</c:v>
                </c:pt>
                <c:pt idx="4">
                  <c:v>0.77140873776430996</c:v>
                </c:pt>
                <c:pt idx="5">
                  <c:v>0.66552732723177721</c:v>
                </c:pt>
                <c:pt idx="6">
                  <c:v>0.58062168869079567</c:v>
                </c:pt>
                <c:pt idx="7">
                  <c:v>0.70230099131473256</c:v>
                </c:pt>
                <c:pt idx="8">
                  <c:v>0.68782476782548141</c:v>
                </c:pt>
                <c:pt idx="9">
                  <c:v>0.52156012739327229</c:v>
                </c:pt>
                <c:pt idx="10">
                  <c:v>0.61705278002236852</c:v>
                </c:pt>
                <c:pt idx="11">
                  <c:v>0.54919842293573828</c:v>
                </c:pt>
                <c:pt idx="12">
                  <c:v>0.74090616807748744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7B-4D92-B3CB-06C0C9001833}"/>
            </c:ext>
          </c:extLst>
        </c:ser>
        <c:ser>
          <c:idx val="8"/>
          <c:order val="5"/>
          <c:tx>
            <c:strRef>
              <c:f>'35.PZT_H_BT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'35.PZT_H_BT Gain'!$AF$20:$AR$20</c:f>
              <c:numCache>
                <c:formatCode>0.000</c:formatCode>
                <c:ptCount val="13"/>
                <c:pt idx="3">
                  <c:v>0.59355588877834264</c:v>
                </c:pt>
                <c:pt idx="4">
                  <c:v>0.71871327089860126</c:v>
                </c:pt>
                <c:pt idx="5">
                  <c:v>0.83518813409179316</c:v>
                </c:pt>
                <c:pt idx="6">
                  <c:v>0.83155534845915124</c:v>
                </c:pt>
                <c:pt idx="7">
                  <c:v>0.72080363484100163</c:v>
                </c:pt>
                <c:pt idx="8">
                  <c:v>0.68191840229413636</c:v>
                </c:pt>
                <c:pt idx="9">
                  <c:v>0.67111959061337445</c:v>
                </c:pt>
                <c:pt idx="10">
                  <c:v>0.59113301755564673</c:v>
                </c:pt>
                <c:pt idx="11">
                  <c:v>0.73077906018859518</c:v>
                </c:pt>
                <c:pt idx="12">
                  <c:v>0.81952729132866153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7B-4D92-B3CB-06C0C9001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'35.PZT_H_BT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'35.PZT_H_BT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'35.PZT_H_BT Gain'!$B$13:$N$13</c:f>
              <c:numCache>
                <c:formatCode>0.00</c:formatCode>
                <c:ptCount val="13"/>
                <c:pt idx="0">
                  <c:v>3.5669388849971888</c:v>
                </c:pt>
                <c:pt idx="1">
                  <c:v>3.7001590327260421</c:v>
                </c:pt>
                <c:pt idx="2">
                  <c:v>3.6639796233520538</c:v>
                </c:pt>
                <c:pt idx="3">
                  <c:v>4.2203619463622086</c:v>
                </c:pt>
                <c:pt idx="4">
                  <c:v>3.6121984519033479</c:v>
                </c:pt>
                <c:pt idx="5">
                  <c:v>4.4378296830037707</c:v>
                </c:pt>
                <c:pt idx="6">
                  <c:v>3.8677417687856974</c:v>
                </c:pt>
                <c:pt idx="7">
                  <c:v>4.290623227478231</c:v>
                </c:pt>
                <c:pt idx="8">
                  <c:v>3.7743213905005866</c:v>
                </c:pt>
                <c:pt idx="9">
                  <c:v>4.1186411031528509</c:v>
                </c:pt>
                <c:pt idx="10">
                  <c:v>3.6562387201648661</c:v>
                </c:pt>
                <c:pt idx="11">
                  <c:v>3.9556222304566027</c:v>
                </c:pt>
                <c:pt idx="12">
                  <c:v>3.2387558031944423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40-4744-99E8-2073A56FE406}"/>
            </c:ext>
          </c:extLst>
        </c:ser>
        <c:ser>
          <c:idx val="1"/>
          <c:order val="1"/>
          <c:tx>
            <c:strRef>
              <c:f>'35.PZT_H_BT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'35.PZT_H_BT Gain'!$B$23:$N$23</c:f>
              <c:numCache>
                <c:formatCode>0.00</c:formatCode>
                <c:ptCount val="13"/>
                <c:pt idx="0">
                  <c:v>4.7529953429462743</c:v>
                </c:pt>
                <c:pt idx="1">
                  <c:v>3.3577612749250201</c:v>
                </c:pt>
                <c:pt idx="2">
                  <c:v>3.5743667806566299</c:v>
                </c:pt>
                <c:pt idx="3">
                  <c:v>3.456722322058746</c:v>
                </c:pt>
                <c:pt idx="4">
                  <c:v>2.9228772210428393</c:v>
                </c:pt>
                <c:pt idx="5">
                  <c:v>3.3963396221619098</c:v>
                </c:pt>
                <c:pt idx="6">
                  <c:v>3.8004744053301533</c:v>
                </c:pt>
                <c:pt idx="7">
                  <c:v>3.363461513785853</c:v>
                </c:pt>
                <c:pt idx="8">
                  <c:v>3.3804321996786655</c:v>
                </c:pt>
                <c:pt idx="9">
                  <c:v>3.5810024227893553</c:v>
                </c:pt>
                <c:pt idx="10">
                  <c:v>3.2473319749669245</c:v>
                </c:pt>
                <c:pt idx="11">
                  <c:v>3.2301489823172398</c:v>
                </c:pt>
                <c:pt idx="12">
                  <c:v>2.8608225185607763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40-4744-99E8-2073A56FE406}"/>
            </c:ext>
          </c:extLst>
        </c:ser>
        <c:ser>
          <c:idx val="5"/>
          <c:order val="2"/>
          <c:tx>
            <c:strRef>
              <c:f>'35.PZT_H_BT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B40-4744-99E8-2073A56FE406}"/>
              </c:ext>
            </c:extLst>
          </c:dPt>
          <c:val>
            <c:numRef>
              <c:f>'35.PZT_H_BT Gain'!$Q$13:$AC$13</c:f>
              <c:numCache>
                <c:formatCode>0.00</c:formatCode>
                <c:ptCount val="13"/>
                <c:pt idx="3">
                  <c:v>5.0380656631182905</c:v>
                </c:pt>
                <c:pt idx="7">
                  <c:v>3.5480035540761117</c:v>
                </c:pt>
                <c:pt idx="8">
                  <c:v>3.7991151500897407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40-4744-99E8-2073A56FE406}"/>
            </c:ext>
          </c:extLst>
        </c:ser>
        <c:ser>
          <c:idx val="6"/>
          <c:order val="3"/>
          <c:tx>
            <c:strRef>
              <c:f>'35.PZT_H_BT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'35.PZT_H_BT Gain'!$Q$23:$AC$23</c:f>
              <c:numCache>
                <c:formatCode>0.00</c:formatCode>
                <c:ptCount val="13"/>
                <c:pt idx="3">
                  <c:v>6.8628887571785349</c:v>
                </c:pt>
                <c:pt idx="7">
                  <c:v>4.6591255913079426</c:v>
                </c:pt>
                <c:pt idx="8">
                  <c:v>3.4917168233154765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40-4744-99E8-2073A56FE406}"/>
            </c:ext>
          </c:extLst>
        </c:ser>
        <c:ser>
          <c:idx val="7"/>
          <c:order val="4"/>
          <c:tx>
            <c:strRef>
              <c:f>'35.PZT_H_BT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'35.PZT_H_BT Gain'!$AF$13:$AR$13</c:f>
              <c:numCache>
                <c:formatCode>0.00</c:formatCode>
                <c:ptCount val="13"/>
                <c:pt idx="3">
                  <c:v>2.5604243319800255</c:v>
                </c:pt>
                <c:pt idx="4">
                  <c:v>3.6618911305071133</c:v>
                </c:pt>
                <c:pt idx="5">
                  <c:v>4.5171250712468929</c:v>
                </c:pt>
                <c:pt idx="6">
                  <c:v>5.248370335476122</c:v>
                </c:pt>
                <c:pt idx="7">
                  <c:v>4.0131483937704227</c:v>
                </c:pt>
                <c:pt idx="8">
                  <c:v>3.8841712186562725</c:v>
                </c:pt>
                <c:pt idx="9">
                  <c:v>5.2892080032795548</c:v>
                </c:pt>
                <c:pt idx="10">
                  <c:v>4.2673821190863848</c:v>
                </c:pt>
                <c:pt idx="11">
                  <c:v>4.9475014612668229</c:v>
                </c:pt>
                <c:pt idx="12">
                  <c:v>3.7364852197411151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40-4744-99E8-2073A56FE406}"/>
            </c:ext>
          </c:extLst>
        </c:ser>
        <c:ser>
          <c:idx val="8"/>
          <c:order val="5"/>
          <c:tx>
            <c:strRef>
              <c:f>'35.PZT_H_BT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'35.PZT_H_BT Gain'!$AF$23:$AR$23</c:f>
              <c:numCache>
                <c:formatCode>0.00</c:formatCode>
                <c:ptCount val="13"/>
                <c:pt idx="3">
                  <c:v>5.1371742032176062</c:v>
                </c:pt>
                <c:pt idx="4">
                  <c:v>4.2869514361918331</c:v>
                </c:pt>
                <c:pt idx="5">
                  <c:v>3.4675150816523659</c:v>
                </c:pt>
                <c:pt idx="6">
                  <c:v>3.537635835607289</c:v>
                </c:pt>
                <c:pt idx="7">
                  <c:v>4.2042333309475248</c:v>
                </c:pt>
                <c:pt idx="8">
                  <c:v>4.4377613229534223</c:v>
                </c:pt>
                <c:pt idx="9">
                  <c:v>4.4556576927424834</c:v>
                </c:pt>
                <c:pt idx="10">
                  <c:v>5.1903715557745382</c:v>
                </c:pt>
                <c:pt idx="11">
                  <c:v>3.7526732078123097</c:v>
                </c:pt>
                <c:pt idx="12">
                  <c:v>3.6241695838312435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40-4744-99E8-2073A56FE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'36.PZT_H_1stSway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'36.PZT_H_1stSway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'36.PZT_H_1stSway Freq'!$B$9:$N$9</c:f>
              <c:numCache>
                <c:formatCode>0.000</c:formatCode>
                <c:ptCount val="13"/>
                <c:pt idx="0">
                  <c:v>25461.863013698628</c:v>
                </c:pt>
                <c:pt idx="1">
                  <c:v>25446.514285714286</c:v>
                </c:pt>
                <c:pt idx="2">
                  <c:v>25580.685714285715</c:v>
                </c:pt>
                <c:pt idx="3">
                  <c:v>25685.018181818181</c:v>
                </c:pt>
                <c:pt idx="4">
                  <c:v>25556.685714285715</c:v>
                </c:pt>
                <c:pt idx="5">
                  <c:v>25457.66153846154</c:v>
                </c:pt>
                <c:pt idx="6">
                  <c:v>25369.439999999999</c:v>
                </c:pt>
                <c:pt idx="7">
                  <c:v>25546.133333333335</c:v>
                </c:pt>
                <c:pt idx="8">
                  <c:v>25560.294736842105</c:v>
                </c:pt>
                <c:pt idx="9">
                  <c:v>25560.70303030303</c:v>
                </c:pt>
                <c:pt idx="10">
                  <c:v>25384.48</c:v>
                </c:pt>
                <c:pt idx="11">
                  <c:v>25451.542857142857</c:v>
                </c:pt>
                <c:pt idx="12">
                  <c:v>25677.434482758621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93-4C37-94D8-96A4E702E85E}"/>
            </c:ext>
          </c:extLst>
        </c:ser>
        <c:ser>
          <c:idx val="1"/>
          <c:order val="1"/>
          <c:tx>
            <c:strRef>
              <c:f>'36.PZT_H_1stSway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'36.PZT_H_1stSway Freq'!$B$19:$N$19</c:f>
              <c:numCache>
                <c:formatCode>0.000</c:formatCode>
                <c:ptCount val="13"/>
                <c:pt idx="0">
                  <c:v>25450.400000000001</c:v>
                </c:pt>
                <c:pt idx="1">
                  <c:v>25528.952380952382</c:v>
                </c:pt>
                <c:pt idx="2">
                  <c:v>25637.543859649122</c:v>
                </c:pt>
                <c:pt idx="3">
                  <c:v>25632</c:v>
                </c:pt>
                <c:pt idx="4">
                  <c:v>25640.799999999999</c:v>
                </c:pt>
                <c:pt idx="5">
                  <c:v>25368.187234042554</c:v>
                </c:pt>
                <c:pt idx="6">
                  <c:v>25426.486486486487</c:v>
                </c:pt>
                <c:pt idx="7">
                  <c:v>25459.733333333334</c:v>
                </c:pt>
                <c:pt idx="8">
                  <c:v>25524.651851851853</c:v>
                </c:pt>
                <c:pt idx="9">
                  <c:v>25421.454545454544</c:v>
                </c:pt>
                <c:pt idx="10">
                  <c:v>25276.228571428572</c:v>
                </c:pt>
                <c:pt idx="11">
                  <c:v>25738.628571428573</c:v>
                </c:pt>
                <c:pt idx="12">
                  <c:v>25359.4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93-4C37-94D8-96A4E702E85E}"/>
            </c:ext>
          </c:extLst>
        </c:ser>
        <c:ser>
          <c:idx val="5"/>
          <c:order val="2"/>
          <c:tx>
            <c:strRef>
              <c:f>'36.PZT_H_1stSway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B93-4C37-94D8-96A4E702E85E}"/>
              </c:ext>
            </c:extLst>
          </c:dPt>
          <c:val>
            <c:numRef>
              <c:f>'36.PZT_H_1stSway Freq'!$Q$9:$AC$9</c:f>
              <c:numCache>
                <c:formatCode>0.000</c:formatCode>
                <c:ptCount val="13"/>
                <c:pt idx="3">
                  <c:v>25507.466666666667</c:v>
                </c:pt>
                <c:pt idx="7">
                  <c:v>25597.422222222223</c:v>
                </c:pt>
                <c:pt idx="8">
                  <c:v>25647.200000000001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93-4C37-94D8-96A4E702E85E}"/>
            </c:ext>
          </c:extLst>
        </c:ser>
        <c:ser>
          <c:idx val="6"/>
          <c:order val="3"/>
          <c:tx>
            <c:strRef>
              <c:f>'36.PZT_H_1stSway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'36.PZT_H_1stSway Freq'!$Q$19:$AC$19</c:f>
              <c:numCache>
                <c:formatCode>0.000</c:formatCode>
                <c:ptCount val="13"/>
                <c:pt idx="3">
                  <c:v>25572.533333333333</c:v>
                </c:pt>
                <c:pt idx="7">
                  <c:v>25426.69090909091</c:v>
                </c:pt>
                <c:pt idx="8">
                  <c:v>25348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93-4C37-94D8-96A4E702E85E}"/>
            </c:ext>
          </c:extLst>
        </c:ser>
        <c:ser>
          <c:idx val="7"/>
          <c:order val="4"/>
          <c:tx>
            <c:strRef>
              <c:f>'36.PZT_H_1stSway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'36.PZT_H_1stSway Freq'!$AF$9:$AR$9</c:f>
              <c:numCache>
                <c:formatCode>0.000</c:formatCode>
                <c:ptCount val="13"/>
                <c:pt idx="3">
                  <c:v>25767.200000000001</c:v>
                </c:pt>
                <c:pt idx="4">
                  <c:v>25712.977777777778</c:v>
                </c:pt>
                <c:pt idx="5">
                  <c:v>25300.252631578947</c:v>
                </c:pt>
                <c:pt idx="6">
                  <c:v>25205.599999999999</c:v>
                </c:pt>
                <c:pt idx="7">
                  <c:v>25523.771428571428</c:v>
                </c:pt>
                <c:pt idx="8">
                  <c:v>25714</c:v>
                </c:pt>
                <c:pt idx="9">
                  <c:v>25562.720000000001</c:v>
                </c:pt>
                <c:pt idx="10">
                  <c:v>25793.236363636363</c:v>
                </c:pt>
                <c:pt idx="11">
                  <c:v>25696.48</c:v>
                </c:pt>
                <c:pt idx="12">
                  <c:v>25650.916129032259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93-4C37-94D8-96A4E702E85E}"/>
            </c:ext>
          </c:extLst>
        </c:ser>
        <c:ser>
          <c:idx val="8"/>
          <c:order val="5"/>
          <c:tx>
            <c:strRef>
              <c:f>'36.PZT_H_1stSway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'36.PZT_H_1stSway Freq'!$AF$19:$AR$19</c:f>
              <c:numCache>
                <c:formatCode>0.000</c:formatCode>
                <c:ptCount val="13"/>
                <c:pt idx="3">
                  <c:v>25361.333333333332</c:v>
                </c:pt>
                <c:pt idx="4">
                  <c:v>25371.146666666667</c:v>
                </c:pt>
                <c:pt idx="5">
                  <c:v>25506.023529411767</c:v>
                </c:pt>
                <c:pt idx="6">
                  <c:v>25441.119999999999</c:v>
                </c:pt>
                <c:pt idx="7">
                  <c:v>25287.946666666667</c:v>
                </c:pt>
                <c:pt idx="8">
                  <c:v>25331.466666666667</c:v>
                </c:pt>
                <c:pt idx="9">
                  <c:v>25282</c:v>
                </c:pt>
                <c:pt idx="10">
                  <c:v>25173.018181818181</c:v>
                </c:pt>
                <c:pt idx="11">
                  <c:v>25239.599999999999</c:v>
                </c:pt>
                <c:pt idx="12">
                  <c:v>25004.564705882352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93-4C37-94D8-96A4E702E85E}"/>
            </c:ext>
          </c:extLst>
        </c:ser>
        <c:ser>
          <c:idx val="3"/>
          <c:order val="6"/>
          <c:tx>
            <c:strRef>
              <c:f>'36.PZT_H_1stSway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'36.PZT_H_1stSway Freq'!$B$25:$N$25</c:f>
              <c:numCache>
                <c:formatCode>General</c:formatCode>
                <c:ptCount val="13"/>
                <c:pt idx="0">
                  <c:v>26680</c:v>
                </c:pt>
                <c:pt idx="1">
                  <c:v>26680</c:v>
                </c:pt>
                <c:pt idx="2">
                  <c:v>26680</c:v>
                </c:pt>
                <c:pt idx="3">
                  <c:v>26680</c:v>
                </c:pt>
                <c:pt idx="4">
                  <c:v>26680</c:v>
                </c:pt>
                <c:pt idx="5">
                  <c:v>26680</c:v>
                </c:pt>
                <c:pt idx="6">
                  <c:v>26680</c:v>
                </c:pt>
                <c:pt idx="7">
                  <c:v>26680</c:v>
                </c:pt>
                <c:pt idx="8">
                  <c:v>26680</c:v>
                </c:pt>
                <c:pt idx="9">
                  <c:v>26680</c:v>
                </c:pt>
                <c:pt idx="10">
                  <c:v>26680</c:v>
                </c:pt>
                <c:pt idx="11">
                  <c:v>26680</c:v>
                </c:pt>
                <c:pt idx="12">
                  <c:v>26680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B93-4C37-94D8-96A4E702E85E}"/>
            </c:ext>
          </c:extLst>
        </c:ser>
        <c:ser>
          <c:idx val="4"/>
          <c:order val="7"/>
          <c:tx>
            <c:strRef>
              <c:f>'36.PZT_H_1stSway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'36.PZT_H_1stSway Freq'!$B$26:$N$26</c:f>
              <c:numCache>
                <c:formatCode>General</c:formatCode>
                <c:ptCount val="13"/>
                <c:pt idx="0">
                  <c:v>24188</c:v>
                </c:pt>
                <c:pt idx="1">
                  <c:v>24188</c:v>
                </c:pt>
                <c:pt idx="2">
                  <c:v>24188</c:v>
                </c:pt>
                <c:pt idx="3">
                  <c:v>24188</c:v>
                </c:pt>
                <c:pt idx="4">
                  <c:v>24188</c:v>
                </c:pt>
                <c:pt idx="5">
                  <c:v>24188</c:v>
                </c:pt>
                <c:pt idx="6">
                  <c:v>24188</c:v>
                </c:pt>
                <c:pt idx="7">
                  <c:v>24188</c:v>
                </c:pt>
                <c:pt idx="8">
                  <c:v>24188</c:v>
                </c:pt>
                <c:pt idx="9">
                  <c:v>24188</c:v>
                </c:pt>
                <c:pt idx="10">
                  <c:v>24188</c:v>
                </c:pt>
                <c:pt idx="11">
                  <c:v>24188</c:v>
                </c:pt>
                <c:pt idx="12">
                  <c:v>24188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B93-4C37-94D8-96A4E702E85E}"/>
            </c:ext>
          </c:extLst>
        </c:ser>
        <c:ser>
          <c:idx val="2"/>
          <c:order val="8"/>
          <c:tx>
            <c:strRef>
              <c:f>'36.PZT_H_1stSway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'36.PZT_H_1stSway Freq'!$B$24:$N$24</c:f>
              <c:numCache>
                <c:formatCode>General</c:formatCode>
                <c:ptCount val="13"/>
                <c:pt idx="0">
                  <c:v>25134</c:v>
                </c:pt>
                <c:pt idx="1">
                  <c:v>25134</c:v>
                </c:pt>
                <c:pt idx="2">
                  <c:v>25134</c:v>
                </c:pt>
                <c:pt idx="3">
                  <c:v>25134</c:v>
                </c:pt>
                <c:pt idx="4">
                  <c:v>25134</c:v>
                </c:pt>
                <c:pt idx="5">
                  <c:v>25134</c:v>
                </c:pt>
                <c:pt idx="6">
                  <c:v>25134</c:v>
                </c:pt>
                <c:pt idx="7">
                  <c:v>25134</c:v>
                </c:pt>
                <c:pt idx="8">
                  <c:v>25134</c:v>
                </c:pt>
                <c:pt idx="9">
                  <c:v>25134</c:v>
                </c:pt>
                <c:pt idx="10">
                  <c:v>25134</c:v>
                </c:pt>
                <c:pt idx="11">
                  <c:v>25134</c:v>
                </c:pt>
                <c:pt idx="12">
                  <c:v>25134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B93-4C37-94D8-96A4E702E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4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'36.PZT_H_1stSway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'36.PZT_H_1stSway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'36.PZT_H_1stSway Freq'!$B$10:$N$10</c:f>
              <c:numCache>
                <c:formatCode>0.000</c:formatCode>
                <c:ptCount val="13"/>
                <c:pt idx="0">
                  <c:v>256.10204198419615</c:v>
                </c:pt>
                <c:pt idx="1">
                  <c:v>225.86497162234105</c:v>
                </c:pt>
                <c:pt idx="2">
                  <c:v>200.56290267990138</c:v>
                </c:pt>
                <c:pt idx="3">
                  <c:v>172.16955547452505</c:v>
                </c:pt>
                <c:pt idx="4">
                  <c:v>234.81112138435861</c:v>
                </c:pt>
                <c:pt idx="5">
                  <c:v>254.26884933056391</c:v>
                </c:pt>
                <c:pt idx="6">
                  <c:v>219.34228221589379</c:v>
                </c:pt>
                <c:pt idx="7">
                  <c:v>162.47078254896439</c:v>
                </c:pt>
                <c:pt idx="8">
                  <c:v>230.58443683786473</c:v>
                </c:pt>
                <c:pt idx="9">
                  <c:v>180.21123189334622</c:v>
                </c:pt>
                <c:pt idx="10">
                  <c:v>172.52893067306681</c:v>
                </c:pt>
                <c:pt idx="11">
                  <c:v>159.55814765931575</c:v>
                </c:pt>
                <c:pt idx="12">
                  <c:v>221.15589065034786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E-4C2C-8F7E-19F9E310E93F}"/>
            </c:ext>
          </c:extLst>
        </c:ser>
        <c:ser>
          <c:idx val="1"/>
          <c:order val="1"/>
          <c:tx>
            <c:strRef>
              <c:f>'36.PZT_H_1stSway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'36.PZT_H_1stSway Freq'!$B$20:$N$20</c:f>
              <c:numCache>
                <c:formatCode>0.000</c:formatCode>
                <c:ptCount val="13"/>
                <c:pt idx="0">
                  <c:v>113.48192529394738</c:v>
                </c:pt>
                <c:pt idx="1">
                  <c:v>259.93243071031691</c:v>
                </c:pt>
                <c:pt idx="2">
                  <c:v>239.58385798333177</c:v>
                </c:pt>
                <c:pt idx="3">
                  <c:v>215.47852262045009</c:v>
                </c:pt>
                <c:pt idx="4">
                  <c:v>279.3540937187413</c:v>
                </c:pt>
                <c:pt idx="5">
                  <c:v>236.25257889156464</c:v>
                </c:pt>
                <c:pt idx="6">
                  <c:v>192.58820983225431</c:v>
                </c:pt>
                <c:pt idx="7">
                  <c:v>237.39070845208695</c:v>
                </c:pt>
                <c:pt idx="8">
                  <c:v>234.00890780718615</c:v>
                </c:pt>
                <c:pt idx="9">
                  <c:v>251.70679454731865</c:v>
                </c:pt>
                <c:pt idx="10">
                  <c:v>276.64912569199635</c:v>
                </c:pt>
                <c:pt idx="11">
                  <c:v>162.6774299602971</c:v>
                </c:pt>
                <c:pt idx="12">
                  <c:v>367.77630608938739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DE-4C2C-8F7E-19F9E310E93F}"/>
            </c:ext>
          </c:extLst>
        </c:ser>
        <c:ser>
          <c:idx val="5"/>
          <c:order val="2"/>
          <c:tx>
            <c:strRef>
              <c:f>'36.PZT_H_1stSway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2DE-4C2C-8F7E-19F9E310E93F}"/>
              </c:ext>
            </c:extLst>
          </c:dPt>
          <c:val>
            <c:numRef>
              <c:f>'36.PZT_H_1stSway Freq'!$Q$10:$AC$10</c:f>
              <c:numCache>
                <c:formatCode>0.000</c:formatCode>
                <c:ptCount val="13"/>
                <c:pt idx="3">
                  <c:v>158.71113063835742</c:v>
                </c:pt>
                <c:pt idx="7">
                  <c:v>188.19942141840448</c:v>
                </c:pt>
                <c:pt idx="8">
                  <c:v>178.74227256024241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DE-4C2C-8F7E-19F9E310E93F}"/>
            </c:ext>
          </c:extLst>
        </c:ser>
        <c:ser>
          <c:idx val="6"/>
          <c:order val="3"/>
          <c:tx>
            <c:strRef>
              <c:f>'36.PZT_H_1stSway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'36.PZT_H_1stSway Freq'!$Q$20:$AC$20</c:f>
              <c:numCache>
                <c:formatCode>0.000</c:formatCode>
                <c:ptCount val="13"/>
                <c:pt idx="3">
                  <c:v>187.33332515237029</c:v>
                </c:pt>
                <c:pt idx="7">
                  <c:v>152.30973227425278</c:v>
                </c:pt>
                <c:pt idx="8">
                  <c:v>150.40716668255433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DE-4C2C-8F7E-19F9E310E93F}"/>
            </c:ext>
          </c:extLst>
        </c:ser>
        <c:ser>
          <c:idx val="7"/>
          <c:order val="4"/>
          <c:tx>
            <c:strRef>
              <c:f>'36.PZT_H_1stSway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'36.PZT_H_1stSway Freq'!$AF$10:$AR$10</c:f>
              <c:numCache>
                <c:formatCode>0.000</c:formatCode>
                <c:ptCount val="13"/>
                <c:pt idx="3">
                  <c:v>147.29333425443753</c:v>
                </c:pt>
                <c:pt idx="4">
                  <c:v>217.04310024921944</c:v>
                </c:pt>
                <c:pt idx="5">
                  <c:v>281.60138450234842</c:v>
                </c:pt>
                <c:pt idx="6">
                  <c:v>169.67329952419897</c:v>
                </c:pt>
                <c:pt idx="7">
                  <c:v>196.25701659596012</c:v>
                </c:pt>
                <c:pt idx="8">
                  <c:v>197.03729647589984</c:v>
                </c:pt>
                <c:pt idx="9">
                  <c:v>171.87822213195969</c:v>
                </c:pt>
                <c:pt idx="10">
                  <c:v>188.78931659552671</c:v>
                </c:pt>
                <c:pt idx="11">
                  <c:v>174.4357948662265</c:v>
                </c:pt>
                <c:pt idx="12">
                  <c:v>281.43170505167859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DE-4C2C-8F7E-19F9E310E93F}"/>
            </c:ext>
          </c:extLst>
        </c:ser>
        <c:ser>
          <c:idx val="8"/>
          <c:order val="5"/>
          <c:tx>
            <c:strRef>
              <c:f>'36.PZT_H_1stSway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'36.PZT_H_1stSway Freq'!$AF$20:$AR$20</c:f>
              <c:numCache>
                <c:formatCode>0.000</c:formatCode>
                <c:ptCount val="13"/>
                <c:pt idx="3">
                  <c:v>191.32448215339386</c:v>
                </c:pt>
                <c:pt idx="4">
                  <c:v>211.41305115389224</c:v>
                </c:pt>
                <c:pt idx="5">
                  <c:v>193.7377938686956</c:v>
                </c:pt>
                <c:pt idx="6">
                  <c:v>177.91727497546114</c:v>
                </c:pt>
                <c:pt idx="7">
                  <c:v>149.51813533077785</c:v>
                </c:pt>
                <c:pt idx="8">
                  <c:v>196.86333120002595</c:v>
                </c:pt>
                <c:pt idx="9">
                  <c:v>161.73990685156966</c:v>
                </c:pt>
                <c:pt idx="10">
                  <c:v>186.55904545499104</c:v>
                </c:pt>
                <c:pt idx="11">
                  <c:v>204.53550959074141</c:v>
                </c:pt>
                <c:pt idx="12">
                  <c:v>220.79954532490851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DE-4C2C-8F7E-19F9E310E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'36.PZT_H_1stSway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'36.PZT_H_1stSway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'36.PZT_H_1stSway Freq'!$B$13:$N$13</c:f>
              <c:numCache>
                <c:formatCode>0.00</c:formatCode>
                <c:ptCount val="13"/>
                <c:pt idx="0">
                  <c:v>1.5854838913213896</c:v>
                </c:pt>
                <c:pt idx="1">
                  <c:v>1.8203880920915469</c:v>
                </c:pt>
                <c:pt idx="2">
                  <c:v>1.8270482244811272</c:v>
                </c:pt>
                <c:pt idx="3">
                  <c:v>1.9263603553282118</c:v>
                </c:pt>
                <c:pt idx="4">
                  <c:v>1.5946352669777641</c:v>
                </c:pt>
                <c:pt idx="5">
                  <c:v>1.6024226125963636</c:v>
                </c:pt>
                <c:pt idx="6">
                  <c:v>1.7954282656077731</c:v>
                </c:pt>
                <c:pt idx="7">
                  <c:v>2.3262986096693981</c:v>
                </c:pt>
                <c:pt idx="8">
                  <c:v>1.6186482177101069</c:v>
                </c:pt>
                <c:pt idx="9">
                  <c:v>2.070342597290495</c:v>
                </c:pt>
                <c:pt idx="10">
                  <c:v>2.3116509510072949</c:v>
                </c:pt>
                <c:pt idx="11">
                  <c:v>2.5663729511327578</c:v>
                </c:pt>
                <c:pt idx="12">
                  <c:v>1.5110992737493274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26-4A47-B670-6E1B86DD8129}"/>
            </c:ext>
          </c:extLst>
        </c:ser>
        <c:ser>
          <c:idx val="1"/>
          <c:order val="1"/>
          <c:tx>
            <c:strRef>
              <c:f>'36.PZT_H_1stSway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'36.PZT_H_1stSway Freq'!$B$23:$N$23</c:f>
              <c:numCache>
                <c:formatCode>0.00</c:formatCode>
                <c:ptCount val="13"/>
                <c:pt idx="0">
                  <c:v>3.6117352221951298</c:v>
                </c:pt>
                <c:pt idx="1">
                  <c:v>1.476085683629591</c:v>
                </c:pt>
                <c:pt idx="2">
                  <c:v>1.4503705844036221</c:v>
                </c:pt>
                <c:pt idx="3">
                  <c:v>1.6211979230461815</c:v>
                </c:pt>
                <c:pt idx="4">
                  <c:v>1.2400033068738987</c:v>
                </c:pt>
                <c:pt idx="5">
                  <c:v>1.6651489965805304</c:v>
                </c:pt>
                <c:pt idx="6">
                  <c:v>2.1435830842833301</c:v>
                </c:pt>
                <c:pt idx="7">
                  <c:v>1.713443454496669</c:v>
                </c:pt>
                <c:pt idx="8">
                  <c:v>1.6457324338269874</c:v>
                </c:pt>
                <c:pt idx="9">
                  <c:v>1.6334541778697271</c:v>
                </c:pt>
                <c:pt idx="10">
                  <c:v>1.3112018924170115</c:v>
                </c:pt>
                <c:pt idx="11">
                  <c:v>1.9289121807927443</c:v>
                </c:pt>
                <c:pt idx="12">
                  <c:v>1.0616960913511511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26-4A47-B670-6E1B86DD8129}"/>
            </c:ext>
          </c:extLst>
        </c:ser>
        <c:ser>
          <c:idx val="5"/>
          <c:order val="2"/>
          <c:tx>
            <c:strRef>
              <c:f>'36.PZT_H_1stSway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726-4A47-B670-6E1B86DD8129}"/>
              </c:ext>
            </c:extLst>
          </c:dPt>
          <c:val>
            <c:numRef>
              <c:f>'36.PZT_H_1stSway Freq'!$Q$13:$AC$13</c:f>
              <c:numCache>
                <c:formatCode>0.00</c:formatCode>
                <c:ptCount val="13"/>
                <c:pt idx="3">
                  <c:v>2.4626152108703128</c:v>
                </c:pt>
                <c:pt idx="7">
                  <c:v>1.917430226615827</c:v>
                </c:pt>
                <c:pt idx="8">
                  <c:v>1.9260506299685571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26-4A47-B670-6E1B86DD8129}"/>
            </c:ext>
          </c:extLst>
        </c:ser>
        <c:ser>
          <c:idx val="6"/>
          <c:order val="3"/>
          <c:tx>
            <c:strRef>
              <c:f>'36.PZT_H_1stSway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'36.PZT_H_1stSway Freq'!$Q$23:$AC$23</c:f>
              <c:numCache>
                <c:formatCode>0.00</c:formatCode>
                <c:ptCount val="13"/>
                <c:pt idx="3">
                  <c:v>1.9705813434705099</c:v>
                </c:pt>
                <c:pt idx="7">
                  <c:v>2.7109033909500759</c:v>
                </c:pt>
                <c:pt idx="8">
                  <c:v>2.5707994851253058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26-4A47-B670-6E1B86DD8129}"/>
            </c:ext>
          </c:extLst>
        </c:ser>
        <c:ser>
          <c:idx val="7"/>
          <c:order val="4"/>
          <c:tx>
            <c:strRef>
              <c:f>'36.PZT_H_1stSway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'36.PZT_H_1stSway Freq'!$AF$13:$AR$13</c:f>
              <c:numCache>
                <c:formatCode>0.00</c:formatCode>
                <c:ptCount val="13"/>
                <c:pt idx="3">
                  <c:v>2.0657191868646949</c:v>
                </c:pt>
                <c:pt idx="4">
                  <c:v>1.4851462238173585</c:v>
                </c:pt>
                <c:pt idx="5">
                  <c:v>1.3165804488077386</c:v>
                </c:pt>
                <c:pt idx="6">
                  <c:v>1.9991359922344323</c:v>
                </c:pt>
                <c:pt idx="7">
                  <c:v>1.9637999725786996</c:v>
                </c:pt>
                <c:pt idx="8">
                  <c:v>1.6342083745519962</c:v>
                </c:pt>
                <c:pt idx="9">
                  <c:v>2.1668054396137242</c:v>
                </c:pt>
                <c:pt idx="10">
                  <c:v>1.5657023613320449</c:v>
                </c:pt>
                <c:pt idx="11">
                  <c:v>1.8794307685037821</c:v>
                </c:pt>
                <c:pt idx="12">
                  <c:v>1.2188674937184409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26-4A47-B670-6E1B86DD8129}"/>
            </c:ext>
          </c:extLst>
        </c:ser>
        <c:ser>
          <c:idx val="8"/>
          <c:order val="5"/>
          <c:tx>
            <c:strRef>
              <c:f>'36.PZT_H_1stSway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'36.PZT_H_1stSway Freq'!$AF$23:$AR$23</c:f>
              <c:numCache>
                <c:formatCode>0.00</c:formatCode>
                <c:ptCount val="13"/>
                <c:pt idx="3">
                  <c:v>2.0442292941764686</c:v>
                </c:pt>
                <c:pt idx="4">
                  <c:v>1.8654582584645774</c:v>
                </c:pt>
                <c:pt idx="5">
                  <c:v>2.0198717162088458</c:v>
                </c:pt>
                <c:pt idx="6">
                  <c:v>2.3210787151329573</c:v>
                </c:pt>
                <c:pt idx="7">
                  <c:v>2.452203460655487</c:v>
                </c:pt>
                <c:pt idx="8">
                  <c:v>1.9361429740730989</c:v>
                </c:pt>
                <c:pt idx="9">
                  <c:v>2.2546486749329278</c:v>
                </c:pt>
                <c:pt idx="10">
                  <c:v>1.7599757392552071</c:v>
                </c:pt>
                <c:pt idx="11">
                  <c:v>1.7138018431846918</c:v>
                </c:pt>
                <c:pt idx="12">
                  <c:v>1.2327391113672361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26-4A47-B670-6E1B86DD8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'37.PZT_H_1st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'37.PZT_H_1st Sway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'37.PZT_H_1st Sway Gain'!$B$9:$N$9</c:f>
              <c:numCache>
                <c:formatCode>0.000</c:formatCode>
                <c:ptCount val="13"/>
                <c:pt idx="0">
                  <c:v>18.095265753424666</c:v>
                </c:pt>
                <c:pt idx="1">
                  <c:v>17.694964285714278</c:v>
                </c:pt>
                <c:pt idx="2">
                  <c:v>17.718935714285703</c:v>
                </c:pt>
                <c:pt idx="3">
                  <c:v>17.272536363636359</c:v>
                </c:pt>
                <c:pt idx="4">
                  <c:v>17.596234285714292</c:v>
                </c:pt>
                <c:pt idx="5">
                  <c:v>17.741189743589739</c:v>
                </c:pt>
                <c:pt idx="6">
                  <c:v>17.90766</c:v>
                </c:pt>
                <c:pt idx="7">
                  <c:v>17.790333333333333</c:v>
                </c:pt>
                <c:pt idx="8">
                  <c:v>17.635963157894736</c:v>
                </c:pt>
                <c:pt idx="9">
                  <c:v>17.554133333333326</c:v>
                </c:pt>
                <c:pt idx="10">
                  <c:v>17.656869999999994</c:v>
                </c:pt>
                <c:pt idx="11">
                  <c:v>17.483985714285719</c:v>
                </c:pt>
                <c:pt idx="12">
                  <c:v>17.071248275862075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A-4A14-A589-BC612AE40A0F}"/>
            </c:ext>
          </c:extLst>
        </c:ser>
        <c:ser>
          <c:idx val="1"/>
          <c:order val="1"/>
          <c:tx>
            <c:strRef>
              <c:f>'37.PZT_H_1st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'37.PZT_H_1st Sway Gain'!$B$19:$N$19</c:f>
              <c:numCache>
                <c:formatCode>0.000</c:formatCode>
                <c:ptCount val="13"/>
                <c:pt idx="0">
                  <c:v>18.532900000000005</c:v>
                </c:pt>
                <c:pt idx="1">
                  <c:v>17.272214285714281</c:v>
                </c:pt>
                <c:pt idx="2">
                  <c:v>17.765021052631596</c:v>
                </c:pt>
                <c:pt idx="3">
                  <c:v>17.620793749999983</c:v>
                </c:pt>
                <c:pt idx="4">
                  <c:v>17.568808000000004</c:v>
                </c:pt>
                <c:pt idx="5">
                  <c:v>18.221855319148958</c:v>
                </c:pt>
                <c:pt idx="6">
                  <c:v>17.798518918918916</c:v>
                </c:pt>
                <c:pt idx="7">
                  <c:v>17.813525000000009</c:v>
                </c:pt>
                <c:pt idx="8">
                  <c:v>17.424088888888896</c:v>
                </c:pt>
                <c:pt idx="9">
                  <c:v>17.816927272727277</c:v>
                </c:pt>
                <c:pt idx="10">
                  <c:v>18.410514285714285</c:v>
                </c:pt>
                <c:pt idx="11">
                  <c:v>17.009400000000003</c:v>
                </c:pt>
                <c:pt idx="12">
                  <c:v>17.57881875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A-4A14-A589-BC612AE40A0F}"/>
            </c:ext>
          </c:extLst>
        </c:ser>
        <c:ser>
          <c:idx val="5"/>
          <c:order val="2"/>
          <c:tx>
            <c:strRef>
              <c:f>'37.PZT_H_1st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B0A-4A14-A589-BC612AE40A0F}"/>
              </c:ext>
            </c:extLst>
          </c:dPt>
          <c:val>
            <c:numRef>
              <c:f>'37.PZT_H_1st Sway Gain'!$Q$9:$AC$9</c:f>
              <c:numCache>
                <c:formatCode>0.000</c:formatCode>
                <c:ptCount val="13"/>
                <c:pt idx="3">
                  <c:v>16.954866666666664</c:v>
                </c:pt>
                <c:pt idx="7">
                  <c:v>17.039711111111114</c:v>
                </c:pt>
                <c:pt idx="8">
                  <c:v>17.228849999999998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0A-4A14-A589-BC612AE40A0F}"/>
            </c:ext>
          </c:extLst>
        </c:ser>
        <c:ser>
          <c:idx val="6"/>
          <c:order val="3"/>
          <c:tx>
            <c:strRef>
              <c:f>'37.PZT_H_1st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'37.PZT_H_1st Sway Gain'!$Q$19:$AC$19</c:f>
              <c:numCache>
                <c:formatCode>0.000</c:formatCode>
                <c:ptCount val="13"/>
                <c:pt idx="3">
                  <c:v>17.420400000000004</c:v>
                </c:pt>
                <c:pt idx="7">
                  <c:v>17.199909090909092</c:v>
                </c:pt>
                <c:pt idx="8">
                  <c:v>17.092599999999997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0A-4A14-A589-BC612AE40A0F}"/>
            </c:ext>
          </c:extLst>
        </c:ser>
        <c:ser>
          <c:idx val="7"/>
          <c:order val="4"/>
          <c:tx>
            <c:strRef>
              <c:f>'37.PZT_H_1st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'37.PZT_H_1st Sway Gain'!$AF$9:$AR$9</c:f>
              <c:numCache>
                <c:formatCode>0.000</c:formatCode>
                <c:ptCount val="13"/>
                <c:pt idx="3">
                  <c:v>17.450749999999996</c:v>
                </c:pt>
                <c:pt idx="4">
                  <c:v>17.393966666666664</c:v>
                </c:pt>
                <c:pt idx="5">
                  <c:v>18.155347368421051</c:v>
                </c:pt>
                <c:pt idx="6">
                  <c:v>18.34856470588235</c:v>
                </c:pt>
                <c:pt idx="7">
                  <c:v>18.177328571428568</c:v>
                </c:pt>
                <c:pt idx="8">
                  <c:v>17.159875000000007</c:v>
                </c:pt>
                <c:pt idx="9">
                  <c:v>17.374173333333328</c:v>
                </c:pt>
                <c:pt idx="10">
                  <c:v>16.548690909090912</c:v>
                </c:pt>
                <c:pt idx="11">
                  <c:v>17.099500000000003</c:v>
                </c:pt>
                <c:pt idx="12">
                  <c:v>17.293387096774197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0A-4A14-A589-BC612AE40A0F}"/>
            </c:ext>
          </c:extLst>
        </c:ser>
        <c:ser>
          <c:idx val="8"/>
          <c:order val="5"/>
          <c:tx>
            <c:strRef>
              <c:f>'37.PZT_H_1st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'37.PZT_H_1st Sway Gain'!$AF$19:$AR$19</c:f>
              <c:numCache>
                <c:formatCode>0.000</c:formatCode>
                <c:ptCount val="13"/>
                <c:pt idx="3">
                  <c:v>18.216833333333337</c:v>
                </c:pt>
                <c:pt idx="4">
                  <c:v>18.508626666666665</c:v>
                </c:pt>
                <c:pt idx="5">
                  <c:v>17.833223529411768</c:v>
                </c:pt>
                <c:pt idx="6">
                  <c:v>18.169340000000005</c:v>
                </c:pt>
                <c:pt idx="7">
                  <c:v>18.58481333333334</c:v>
                </c:pt>
                <c:pt idx="8">
                  <c:v>18.047306666666667</c:v>
                </c:pt>
                <c:pt idx="9">
                  <c:v>18.672975000000001</c:v>
                </c:pt>
                <c:pt idx="10">
                  <c:v>18.650600000000001</c:v>
                </c:pt>
                <c:pt idx="11">
                  <c:v>18.705387499999997</c:v>
                </c:pt>
                <c:pt idx="12">
                  <c:v>18.949211764705883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0A-4A14-A589-BC612AE40A0F}"/>
            </c:ext>
          </c:extLst>
        </c:ser>
        <c:ser>
          <c:idx val="3"/>
          <c:order val="6"/>
          <c:tx>
            <c:strRef>
              <c:f>'37.PZT_H_1st Sway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'37.PZT_H_1st Sway Gain'!$B$25:$N$25</c:f>
              <c:numCache>
                <c:formatCode>General</c:formatCode>
                <c:ptCount val="13"/>
                <c:pt idx="0">
                  <c:v>24.7</c:v>
                </c:pt>
                <c:pt idx="1">
                  <c:v>24.7</c:v>
                </c:pt>
                <c:pt idx="2">
                  <c:v>24.7</c:v>
                </c:pt>
                <c:pt idx="3">
                  <c:v>24.7</c:v>
                </c:pt>
                <c:pt idx="4">
                  <c:v>24.7</c:v>
                </c:pt>
                <c:pt idx="5">
                  <c:v>24.7</c:v>
                </c:pt>
                <c:pt idx="6">
                  <c:v>24.7</c:v>
                </c:pt>
                <c:pt idx="7">
                  <c:v>24.7</c:v>
                </c:pt>
                <c:pt idx="8">
                  <c:v>24.7</c:v>
                </c:pt>
                <c:pt idx="9">
                  <c:v>24.7</c:v>
                </c:pt>
                <c:pt idx="10">
                  <c:v>24.7</c:v>
                </c:pt>
                <c:pt idx="11">
                  <c:v>24.7</c:v>
                </c:pt>
                <c:pt idx="12">
                  <c:v>24.7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0A-4A14-A589-BC612AE40A0F}"/>
            </c:ext>
          </c:extLst>
        </c:ser>
        <c:ser>
          <c:idx val="4"/>
          <c:order val="7"/>
          <c:tx>
            <c:strRef>
              <c:f>'37.PZT_H_1st Sway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'37.PZT_H_1st Sway Gain'!$B$26:$N$26</c:f>
              <c:numCache>
                <c:formatCode>General</c:formatCode>
                <c:ptCount val="13"/>
                <c:pt idx="0">
                  <c:v>11.7</c:v>
                </c:pt>
                <c:pt idx="1">
                  <c:v>11.7</c:v>
                </c:pt>
                <c:pt idx="2">
                  <c:v>11.7</c:v>
                </c:pt>
                <c:pt idx="3">
                  <c:v>11.7</c:v>
                </c:pt>
                <c:pt idx="4">
                  <c:v>11.7</c:v>
                </c:pt>
                <c:pt idx="5">
                  <c:v>11.7</c:v>
                </c:pt>
                <c:pt idx="6">
                  <c:v>11.7</c:v>
                </c:pt>
                <c:pt idx="7">
                  <c:v>11.7</c:v>
                </c:pt>
                <c:pt idx="8">
                  <c:v>11.7</c:v>
                </c:pt>
                <c:pt idx="9">
                  <c:v>11.7</c:v>
                </c:pt>
                <c:pt idx="10">
                  <c:v>11.7</c:v>
                </c:pt>
                <c:pt idx="11">
                  <c:v>11.7</c:v>
                </c:pt>
                <c:pt idx="12">
                  <c:v>11.7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0A-4A14-A589-BC612AE40A0F}"/>
            </c:ext>
          </c:extLst>
        </c:ser>
        <c:ser>
          <c:idx val="2"/>
          <c:order val="8"/>
          <c:tx>
            <c:strRef>
              <c:f>'37.PZT_H_1st Sway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'37.PZT_H_1st Sway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0A-4A14-A589-BC612AE4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'37.PZT_H_1st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'37.PZT_H_1st Sway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'37.PZT_H_1st Sway Gain'!$B$10:$N$10</c:f>
              <c:numCache>
                <c:formatCode>0.000</c:formatCode>
                <c:ptCount val="13"/>
                <c:pt idx="0">
                  <c:v>1.2219126032373691</c:v>
                </c:pt>
                <c:pt idx="1">
                  <c:v>1.0570347789430439</c:v>
                </c:pt>
                <c:pt idx="2">
                  <c:v>0.9730488736686741</c:v>
                </c:pt>
                <c:pt idx="3">
                  <c:v>1.0062809204735474</c:v>
                </c:pt>
                <c:pt idx="4">
                  <c:v>1.0474751509802902</c:v>
                </c:pt>
                <c:pt idx="5">
                  <c:v>0.99552451071817183</c:v>
                </c:pt>
                <c:pt idx="6">
                  <c:v>1.1154072700954654</c:v>
                </c:pt>
                <c:pt idx="7">
                  <c:v>0.8833224268657065</c:v>
                </c:pt>
                <c:pt idx="8">
                  <c:v>1.0851080962955069</c:v>
                </c:pt>
                <c:pt idx="9">
                  <c:v>0.9737493012197832</c:v>
                </c:pt>
                <c:pt idx="10">
                  <c:v>0.89567102157482392</c:v>
                </c:pt>
                <c:pt idx="11">
                  <c:v>1.0784697491320563</c:v>
                </c:pt>
                <c:pt idx="12">
                  <c:v>1.1163908523242465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B0-4466-9A42-510E4D100D2A}"/>
            </c:ext>
          </c:extLst>
        </c:ser>
        <c:ser>
          <c:idx val="1"/>
          <c:order val="1"/>
          <c:tx>
            <c:strRef>
              <c:f>'37.PZT_H_1st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'37.PZT_H_1st Sway Gain'!$B$20:$N$20</c:f>
              <c:numCache>
                <c:formatCode>0.000</c:formatCode>
                <c:ptCount val="13"/>
                <c:pt idx="0">
                  <c:v>0.93010909942979514</c:v>
                </c:pt>
                <c:pt idx="1">
                  <c:v>1.2253162024421249</c:v>
                </c:pt>
                <c:pt idx="2">
                  <c:v>1.4051969511019489</c:v>
                </c:pt>
                <c:pt idx="3">
                  <c:v>1.1012333856962442</c:v>
                </c:pt>
                <c:pt idx="4">
                  <c:v>1.040468277763555</c:v>
                </c:pt>
                <c:pt idx="5">
                  <c:v>1.0299372379037135</c:v>
                </c:pt>
                <c:pt idx="6">
                  <c:v>1.0558970382317827</c:v>
                </c:pt>
                <c:pt idx="7">
                  <c:v>0.94848667579448032</c:v>
                </c:pt>
                <c:pt idx="8">
                  <c:v>1.1948481603819623</c:v>
                </c:pt>
                <c:pt idx="9">
                  <c:v>1.0069855193307931</c:v>
                </c:pt>
                <c:pt idx="10">
                  <c:v>1.24240024995547</c:v>
                </c:pt>
                <c:pt idx="11">
                  <c:v>0.83499098973652153</c:v>
                </c:pt>
                <c:pt idx="12">
                  <c:v>1.2573367574595142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B0-4466-9A42-510E4D100D2A}"/>
            </c:ext>
          </c:extLst>
        </c:ser>
        <c:ser>
          <c:idx val="5"/>
          <c:order val="2"/>
          <c:tx>
            <c:strRef>
              <c:f>'37.PZT_H_1st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0B0-4466-9A42-510E4D100D2A}"/>
              </c:ext>
            </c:extLst>
          </c:dPt>
          <c:val>
            <c:numRef>
              <c:f>'37.PZT_H_1st Sway Gain'!$Q$10:$AC$10</c:f>
              <c:numCache>
                <c:formatCode>0.000</c:formatCode>
                <c:ptCount val="13"/>
                <c:pt idx="3">
                  <c:v>1.0275666849183187</c:v>
                </c:pt>
                <c:pt idx="7">
                  <c:v>0.98422169579045904</c:v>
                </c:pt>
                <c:pt idx="8">
                  <c:v>0.8630507867595717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B0-4466-9A42-510E4D100D2A}"/>
            </c:ext>
          </c:extLst>
        </c:ser>
        <c:ser>
          <c:idx val="6"/>
          <c:order val="3"/>
          <c:tx>
            <c:strRef>
              <c:f>'37.PZT_H_1st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'37.PZT_H_1st Sway Gain'!$Q$20:$AC$20</c:f>
              <c:numCache>
                <c:formatCode>0.000</c:formatCode>
                <c:ptCount val="13"/>
                <c:pt idx="3">
                  <c:v>0.87978150108715769</c:v>
                </c:pt>
                <c:pt idx="7">
                  <c:v>0.75104732485715164</c:v>
                </c:pt>
                <c:pt idx="8">
                  <c:v>1.0743536318716429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B0-4466-9A42-510E4D100D2A}"/>
            </c:ext>
          </c:extLst>
        </c:ser>
        <c:ser>
          <c:idx val="7"/>
          <c:order val="4"/>
          <c:tx>
            <c:strRef>
              <c:f>'37.PZT_H_1st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'37.PZT_H_1st Sway Gain'!$AF$10:$AR$10</c:f>
              <c:numCache>
                <c:formatCode>0.000</c:formatCode>
                <c:ptCount val="13"/>
                <c:pt idx="3">
                  <c:v>0.49828567952636627</c:v>
                </c:pt>
                <c:pt idx="4">
                  <c:v>0.93803945018978807</c:v>
                </c:pt>
                <c:pt idx="5">
                  <c:v>0.95783727761657822</c:v>
                </c:pt>
                <c:pt idx="6">
                  <c:v>0.87416036513765116</c:v>
                </c:pt>
                <c:pt idx="7">
                  <c:v>0.98200189972112617</c:v>
                </c:pt>
                <c:pt idx="8">
                  <c:v>0.95776418670869701</c:v>
                </c:pt>
                <c:pt idx="9">
                  <c:v>1.0590425733898765</c:v>
                </c:pt>
                <c:pt idx="10">
                  <c:v>0.75920633199773468</c:v>
                </c:pt>
                <c:pt idx="11">
                  <c:v>0.87472088259568836</c:v>
                </c:pt>
                <c:pt idx="12">
                  <c:v>1.2662752433970341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B0-4466-9A42-510E4D100D2A}"/>
            </c:ext>
          </c:extLst>
        </c:ser>
        <c:ser>
          <c:idx val="8"/>
          <c:order val="5"/>
          <c:tx>
            <c:strRef>
              <c:f>'37.PZT_H_1st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'37.PZT_H_1st Sway Gain'!$AF$20:$AR$20</c:f>
              <c:numCache>
                <c:formatCode>0.000</c:formatCode>
                <c:ptCount val="13"/>
                <c:pt idx="3">
                  <c:v>1.0476147647882301</c:v>
                </c:pt>
                <c:pt idx="4">
                  <c:v>0.90659694511999167</c:v>
                </c:pt>
                <c:pt idx="5">
                  <c:v>1.1103537872106839</c:v>
                </c:pt>
                <c:pt idx="6">
                  <c:v>0.98396321919810303</c:v>
                </c:pt>
                <c:pt idx="7">
                  <c:v>0.93716573418650662</c:v>
                </c:pt>
                <c:pt idx="8">
                  <c:v>0.86550151019171762</c:v>
                </c:pt>
                <c:pt idx="9">
                  <c:v>0.76993483161674725</c:v>
                </c:pt>
                <c:pt idx="10">
                  <c:v>0.94510447394278407</c:v>
                </c:pt>
                <c:pt idx="11">
                  <c:v>1.0192081499901424</c:v>
                </c:pt>
                <c:pt idx="12">
                  <c:v>1.0868847147666016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B0-4466-9A42-510E4D100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.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'37.PZT_H_1st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'37.PZT_H_1st Sway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'37.PZT_H_1st Sway Gain'!$B$13:$N$13</c:f>
              <c:numCache>
                <c:formatCode>0.00</c:formatCode>
                <c:ptCount val="13"/>
                <c:pt idx="0">
                  <c:v>1.7446053387890625</c:v>
                </c:pt>
                <c:pt idx="1">
                  <c:v>1.8904973311943425</c:v>
                </c:pt>
                <c:pt idx="2">
                  <c:v>2.0618819455568849</c:v>
                </c:pt>
                <c:pt idx="3">
                  <c:v>1.8459180566973188</c:v>
                </c:pt>
                <c:pt idx="4">
                  <c:v>1.8763322707293635</c:v>
                </c:pt>
                <c:pt idx="5">
                  <c:v>2.0227828575282469</c:v>
                </c:pt>
                <c:pt idx="6">
                  <c:v>1.855125078952462</c:v>
                </c:pt>
                <c:pt idx="7">
                  <c:v>2.2982673702903202</c:v>
                </c:pt>
                <c:pt idx="8">
                  <c:v>1.8234629275368215</c:v>
                </c:pt>
                <c:pt idx="9">
                  <c:v>2.0039837516015155</c:v>
                </c:pt>
                <c:pt idx="10">
                  <c:v>2.2169114390260014</c:v>
                </c:pt>
                <c:pt idx="11">
                  <c:v>1.7877137858033336</c:v>
                </c:pt>
                <c:pt idx="12">
                  <c:v>1.6037538181421911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D1-4A2B-9A6B-8A7398789EE7}"/>
            </c:ext>
          </c:extLst>
        </c:ser>
        <c:ser>
          <c:idx val="1"/>
          <c:order val="1"/>
          <c:tx>
            <c:strRef>
              <c:f>'37.PZT_H_1st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'37.PZT_H_1st Sway Gain'!$B$23:$N$23</c:f>
              <c:numCache>
                <c:formatCode>0.00</c:formatCode>
                <c:ptCount val="13"/>
                <c:pt idx="0">
                  <c:v>2.2101708297018576</c:v>
                </c:pt>
                <c:pt idx="1">
                  <c:v>1.5158575053548193</c:v>
                </c:pt>
                <c:pt idx="2">
                  <c:v>1.4387119774385686</c:v>
                </c:pt>
                <c:pt idx="3">
                  <c:v>1.7921704357145629</c:v>
                </c:pt>
                <c:pt idx="4">
                  <c:v>1.8801816212390998</c:v>
                </c:pt>
                <c:pt idx="5">
                  <c:v>2.0966147070075705</c:v>
                </c:pt>
                <c:pt idx="6">
                  <c:v>1.9252252502231235</c:v>
                </c:pt>
                <c:pt idx="7">
                  <c:v>2.1485190236960512</c:v>
                </c:pt>
                <c:pt idx="8">
                  <c:v>1.596880417859692</c:v>
                </c:pt>
                <c:pt idx="9">
                  <c:v>2.024831259669742</c:v>
                </c:pt>
                <c:pt idx="10">
                  <c:v>1.6874555829897655</c:v>
                </c:pt>
                <c:pt idx="11">
                  <c:v>2.1195438295189932</c:v>
                </c:pt>
                <c:pt idx="12">
                  <c:v>1.5585373118013681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D1-4A2B-9A6B-8A7398789EE7}"/>
            </c:ext>
          </c:extLst>
        </c:ser>
        <c:ser>
          <c:idx val="5"/>
          <c:order val="2"/>
          <c:tx>
            <c:strRef>
              <c:f>'37.PZT_H_1st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0D1-4A2B-9A6B-8A7398789EE7}"/>
              </c:ext>
            </c:extLst>
          </c:dPt>
          <c:val>
            <c:numRef>
              <c:f>'37.PZT_H_1st Sway Gain'!$Q$13:$AC$13</c:f>
              <c:numCache>
                <c:formatCode>0.00</c:formatCode>
                <c:ptCount val="13"/>
                <c:pt idx="3">
                  <c:v>1.7046311912705288</c:v>
                </c:pt>
                <c:pt idx="7">
                  <c:v>1.8084377852229814</c:v>
                </c:pt>
                <c:pt idx="8">
                  <c:v>2.1353899773610978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D1-4A2B-9A6B-8A7398789EE7}"/>
            </c:ext>
          </c:extLst>
        </c:ser>
        <c:ser>
          <c:idx val="6"/>
          <c:order val="3"/>
          <c:tx>
            <c:strRef>
              <c:f>'37.PZT_H_1st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'37.PZT_H_1st Sway Gain'!$Q$23:$AC$23</c:f>
              <c:numCache>
                <c:formatCode>0.00</c:formatCode>
                <c:ptCount val="13"/>
                <c:pt idx="3">
                  <c:v>2.1673563238642135</c:v>
                </c:pt>
                <c:pt idx="7">
                  <c:v>2.4409953535906981</c:v>
                </c:pt>
                <c:pt idx="8">
                  <c:v>1.6731300383858068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D1-4A2B-9A6B-8A7398789EE7}"/>
            </c:ext>
          </c:extLst>
        </c:ser>
        <c:ser>
          <c:idx val="7"/>
          <c:order val="4"/>
          <c:tx>
            <c:strRef>
              <c:f>'37.PZT_H_1st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'37.PZT_H_1st Sway Gain'!$AF$13:$AR$13</c:f>
              <c:numCache>
                <c:formatCode>0.00</c:formatCode>
                <c:ptCount val="13"/>
                <c:pt idx="3">
                  <c:v>3.8470233952714548</c:v>
                </c:pt>
                <c:pt idx="4">
                  <c:v>2.0233572143526364</c:v>
                </c:pt>
                <c:pt idx="5">
                  <c:v>2.2465010565204877</c:v>
                </c:pt>
                <c:pt idx="6">
                  <c:v>2.4219184287837581</c:v>
                </c:pt>
                <c:pt idx="7">
                  <c:v>2.1986816160158935</c:v>
                </c:pt>
                <c:pt idx="8">
                  <c:v>1.90021547954045</c:v>
                </c:pt>
                <c:pt idx="9">
                  <c:v>1.7859443601563427</c:v>
                </c:pt>
                <c:pt idx="10">
                  <c:v>2.1288419694517602</c:v>
                </c:pt>
                <c:pt idx="11">
                  <c:v>2.0576087402788685</c:v>
                </c:pt>
                <c:pt idx="12">
                  <c:v>1.4723989711664975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D1-4A2B-9A6B-8A7398789EE7}"/>
            </c:ext>
          </c:extLst>
        </c:ser>
        <c:ser>
          <c:idx val="8"/>
          <c:order val="5"/>
          <c:tx>
            <c:strRef>
              <c:f>'37.PZT_H_1st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'37.PZT_H_1st Sway Gain'!$AF$23:$AR$23</c:f>
              <c:numCache>
                <c:formatCode>0.00</c:formatCode>
                <c:ptCount val="13"/>
                <c:pt idx="3">
                  <c:v>2.0628341907651526</c:v>
                </c:pt>
                <c:pt idx="4">
                  <c:v>2.2764152495991046</c:v>
                </c:pt>
                <c:pt idx="5">
                  <c:v>1.8412220201211784</c:v>
                </c:pt>
                <c:pt idx="6">
                  <c:v>2.1915927593554767</c:v>
                </c:pt>
                <c:pt idx="7">
                  <c:v>2.1750641121390908</c:v>
                </c:pt>
                <c:pt idx="8">
                  <c:v>2.4445582866981068</c:v>
                </c:pt>
                <c:pt idx="9">
                  <c:v>2.6093225696968632</c:v>
                </c:pt>
                <c:pt idx="10">
                  <c:v>2.1335912825112091</c:v>
                </c:pt>
                <c:pt idx="11">
                  <c:v>1.9605457105950277</c:v>
                </c:pt>
                <c:pt idx="12">
                  <c:v>1.7636915725476445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D1-4A2B-9A6B-8A7398789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'38.PZT_H_G4T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'38.PZT_H_G4T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'38.PZT_H_G4T Freq'!$B$9:$N$9</c:f>
              <c:numCache>
                <c:formatCode>0.000</c:formatCode>
                <c:ptCount val="13"/>
                <c:pt idx="0">
                  <c:v>34122.147945205477</c:v>
                </c:pt>
                <c:pt idx="1">
                  <c:v>34250.571428571428</c:v>
                </c:pt>
                <c:pt idx="2">
                  <c:v>34256.485714285714</c:v>
                </c:pt>
                <c:pt idx="3">
                  <c:v>34190.436363636363</c:v>
                </c:pt>
                <c:pt idx="4">
                  <c:v>34047.565714285716</c:v>
                </c:pt>
                <c:pt idx="5">
                  <c:v>34218.728205128202</c:v>
                </c:pt>
                <c:pt idx="6">
                  <c:v>34016.400000000001</c:v>
                </c:pt>
                <c:pt idx="7">
                  <c:v>33930.333333333336</c:v>
                </c:pt>
                <c:pt idx="8">
                  <c:v>34012.463157894737</c:v>
                </c:pt>
                <c:pt idx="9">
                  <c:v>33870.884848484849</c:v>
                </c:pt>
                <c:pt idx="10">
                  <c:v>34064.480000000003</c:v>
                </c:pt>
                <c:pt idx="11">
                  <c:v>34073.771428571432</c:v>
                </c:pt>
                <c:pt idx="12">
                  <c:v>34150.841379310346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A-47C0-BA01-3AB99ABF6B06}"/>
            </c:ext>
          </c:extLst>
        </c:ser>
        <c:ser>
          <c:idx val="1"/>
          <c:order val="1"/>
          <c:tx>
            <c:strRef>
              <c:f>'38.PZT_H_G4T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'38.PZT_H_G4T Freq'!$B$19:$N$19</c:f>
              <c:numCache>
                <c:formatCode>0.000</c:formatCode>
                <c:ptCount val="13"/>
                <c:pt idx="0">
                  <c:v>34048.800000000003</c:v>
                </c:pt>
                <c:pt idx="1">
                  <c:v>34198.285714285717</c:v>
                </c:pt>
                <c:pt idx="2">
                  <c:v>34012.673684210524</c:v>
                </c:pt>
                <c:pt idx="3">
                  <c:v>34070.675000000003</c:v>
                </c:pt>
                <c:pt idx="4">
                  <c:v>33908.063999999998</c:v>
                </c:pt>
                <c:pt idx="5">
                  <c:v>33994.774468085103</c:v>
                </c:pt>
                <c:pt idx="6">
                  <c:v>33884.475675675676</c:v>
                </c:pt>
                <c:pt idx="7">
                  <c:v>33648.566666666666</c:v>
                </c:pt>
                <c:pt idx="8">
                  <c:v>33776.177777777775</c:v>
                </c:pt>
                <c:pt idx="9">
                  <c:v>33920.678787878787</c:v>
                </c:pt>
                <c:pt idx="10">
                  <c:v>33945.685714285712</c:v>
                </c:pt>
                <c:pt idx="11">
                  <c:v>34010.171428571426</c:v>
                </c:pt>
                <c:pt idx="12">
                  <c:v>34007.5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8A-47C0-BA01-3AB99ABF6B06}"/>
            </c:ext>
          </c:extLst>
        </c:ser>
        <c:ser>
          <c:idx val="5"/>
          <c:order val="2"/>
          <c:tx>
            <c:strRef>
              <c:f>'38.PZT_H_G4T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88A-47C0-BA01-3AB99ABF6B06}"/>
              </c:ext>
            </c:extLst>
          </c:dPt>
          <c:val>
            <c:numRef>
              <c:f>'38.PZT_H_G4T Freq'!$Q$9:$AC$9</c:f>
              <c:numCache>
                <c:formatCode>0.000</c:formatCode>
                <c:ptCount val="13"/>
                <c:pt idx="3">
                  <c:v>34141.066666666666</c:v>
                </c:pt>
                <c:pt idx="7">
                  <c:v>33852.711111111108</c:v>
                </c:pt>
                <c:pt idx="8">
                  <c:v>33986.400000000001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8A-47C0-BA01-3AB99ABF6B06}"/>
            </c:ext>
          </c:extLst>
        </c:ser>
        <c:ser>
          <c:idx val="6"/>
          <c:order val="3"/>
          <c:tx>
            <c:strRef>
              <c:f>'38.PZT_H_G4T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'38.PZT_H_G4T Freq'!$Q$19:$AC$19</c:f>
              <c:numCache>
                <c:formatCode>0.000</c:formatCode>
                <c:ptCount val="13"/>
                <c:pt idx="3">
                  <c:v>33911.73333333333</c:v>
                </c:pt>
                <c:pt idx="7">
                  <c:v>33592.945454545457</c:v>
                </c:pt>
                <c:pt idx="8">
                  <c:v>33802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8A-47C0-BA01-3AB99ABF6B06}"/>
            </c:ext>
          </c:extLst>
        </c:ser>
        <c:ser>
          <c:idx val="7"/>
          <c:order val="4"/>
          <c:tx>
            <c:strRef>
              <c:f>'38.PZT_H_G4T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'38.PZT_H_G4T Freq'!$AF$9:$AR$9</c:f>
              <c:numCache>
                <c:formatCode>0.000</c:formatCode>
                <c:ptCount val="13"/>
                <c:pt idx="3">
                  <c:v>33863.199999999997</c:v>
                </c:pt>
                <c:pt idx="4">
                  <c:v>33971.022222222222</c:v>
                </c:pt>
                <c:pt idx="5">
                  <c:v>34177.389473684212</c:v>
                </c:pt>
                <c:pt idx="6">
                  <c:v>34156.564705882352</c:v>
                </c:pt>
                <c:pt idx="7">
                  <c:v>33868.914285714287</c:v>
                </c:pt>
                <c:pt idx="8">
                  <c:v>34159.4</c:v>
                </c:pt>
                <c:pt idx="9">
                  <c:v>34101.120000000003</c:v>
                </c:pt>
                <c:pt idx="10">
                  <c:v>34347.345454545452</c:v>
                </c:pt>
                <c:pt idx="11">
                  <c:v>34152.400000000001</c:v>
                </c:pt>
                <c:pt idx="12">
                  <c:v>34080.696774193551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8A-47C0-BA01-3AB99ABF6B06}"/>
            </c:ext>
          </c:extLst>
        </c:ser>
        <c:ser>
          <c:idx val="8"/>
          <c:order val="5"/>
          <c:tx>
            <c:strRef>
              <c:f>'38.PZT_H_G4T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'38.PZT_H_G4T Freq'!$AF$19:$AR$19</c:f>
              <c:numCache>
                <c:formatCode>0.000</c:formatCode>
                <c:ptCount val="13"/>
                <c:pt idx="3">
                  <c:v>34085.599999999999</c:v>
                </c:pt>
                <c:pt idx="4">
                  <c:v>33880.160000000003</c:v>
                </c:pt>
                <c:pt idx="5">
                  <c:v>34073.929411764708</c:v>
                </c:pt>
                <c:pt idx="6">
                  <c:v>33666.639999999999</c:v>
                </c:pt>
                <c:pt idx="7">
                  <c:v>33762.773333333331</c:v>
                </c:pt>
                <c:pt idx="8">
                  <c:v>33663.893333333333</c:v>
                </c:pt>
                <c:pt idx="9">
                  <c:v>33797.4</c:v>
                </c:pt>
                <c:pt idx="10">
                  <c:v>33645.963636363638</c:v>
                </c:pt>
                <c:pt idx="11">
                  <c:v>33822.550000000003</c:v>
                </c:pt>
                <c:pt idx="12">
                  <c:v>33524.094117647059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8A-47C0-BA01-3AB99ABF6B06}"/>
            </c:ext>
          </c:extLst>
        </c:ser>
        <c:ser>
          <c:idx val="3"/>
          <c:order val="6"/>
          <c:tx>
            <c:strRef>
              <c:f>'38.PZT_H_G4T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'38.PZT_H_G4T Freq'!$B$25:$N$25</c:f>
              <c:numCache>
                <c:formatCode>General</c:formatCode>
                <c:ptCount val="13"/>
                <c:pt idx="0">
                  <c:v>37372</c:v>
                </c:pt>
                <c:pt idx="1">
                  <c:v>37372</c:v>
                </c:pt>
                <c:pt idx="2">
                  <c:v>37372</c:v>
                </c:pt>
                <c:pt idx="3">
                  <c:v>37372</c:v>
                </c:pt>
                <c:pt idx="4">
                  <c:v>37372</c:v>
                </c:pt>
                <c:pt idx="5">
                  <c:v>37372</c:v>
                </c:pt>
                <c:pt idx="6">
                  <c:v>37372</c:v>
                </c:pt>
                <c:pt idx="7">
                  <c:v>37372</c:v>
                </c:pt>
                <c:pt idx="8">
                  <c:v>37372</c:v>
                </c:pt>
                <c:pt idx="9">
                  <c:v>37372</c:v>
                </c:pt>
                <c:pt idx="10">
                  <c:v>37372</c:v>
                </c:pt>
                <c:pt idx="11">
                  <c:v>37372</c:v>
                </c:pt>
                <c:pt idx="12">
                  <c:v>37372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8A-47C0-BA01-3AB99ABF6B06}"/>
            </c:ext>
          </c:extLst>
        </c:ser>
        <c:ser>
          <c:idx val="4"/>
          <c:order val="7"/>
          <c:tx>
            <c:strRef>
              <c:f>'38.PZT_H_G4T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'38.PZT_H_G4T Freq'!$B$26:$N$26</c:f>
              <c:numCache>
                <c:formatCode>General</c:formatCode>
                <c:ptCount val="13"/>
                <c:pt idx="0">
                  <c:v>32540</c:v>
                </c:pt>
                <c:pt idx="1">
                  <c:v>32540</c:v>
                </c:pt>
                <c:pt idx="2">
                  <c:v>32540</c:v>
                </c:pt>
                <c:pt idx="3">
                  <c:v>32540</c:v>
                </c:pt>
                <c:pt idx="4">
                  <c:v>32540</c:v>
                </c:pt>
                <c:pt idx="5">
                  <c:v>32540</c:v>
                </c:pt>
                <c:pt idx="6">
                  <c:v>32540</c:v>
                </c:pt>
                <c:pt idx="7">
                  <c:v>32540</c:v>
                </c:pt>
                <c:pt idx="8">
                  <c:v>32540</c:v>
                </c:pt>
                <c:pt idx="9">
                  <c:v>32540</c:v>
                </c:pt>
                <c:pt idx="10">
                  <c:v>32540</c:v>
                </c:pt>
                <c:pt idx="11">
                  <c:v>32540</c:v>
                </c:pt>
                <c:pt idx="12">
                  <c:v>32540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88A-47C0-BA01-3AB99ABF6B06}"/>
            </c:ext>
          </c:extLst>
        </c:ser>
        <c:ser>
          <c:idx val="2"/>
          <c:order val="8"/>
          <c:tx>
            <c:strRef>
              <c:f>'38.PZT_H_G4T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'38.PZT_H_G4T Freq'!$B$24:$N$24</c:f>
              <c:numCache>
                <c:formatCode>General</c:formatCode>
                <c:ptCount val="13"/>
                <c:pt idx="0">
                  <c:v>34265</c:v>
                </c:pt>
                <c:pt idx="1">
                  <c:v>34265</c:v>
                </c:pt>
                <c:pt idx="2">
                  <c:v>34265</c:v>
                </c:pt>
                <c:pt idx="3">
                  <c:v>34265</c:v>
                </c:pt>
                <c:pt idx="4">
                  <c:v>34265</c:v>
                </c:pt>
                <c:pt idx="5">
                  <c:v>34265</c:v>
                </c:pt>
                <c:pt idx="6">
                  <c:v>34265</c:v>
                </c:pt>
                <c:pt idx="7">
                  <c:v>34265</c:v>
                </c:pt>
                <c:pt idx="8">
                  <c:v>34265</c:v>
                </c:pt>
                <c:pt idx="9">
                  <c:v>34265</c:v>
                </c:pt>
                <c:pt idx="10">
                  <c:v>34265</c:v>
                </c:pt>
                <c:pt idx="11">
                  <c:v>34265</c:v>
                </c:pt>
                <c:pt idx="12">
                  <c:v>34265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88A-47C0-BA01-3AB99ABF6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3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'38.PZT_H_G4T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'38.PZT_H_G4T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'38.PZT_H_G4T Freq'!$B$10:$N$10</c:f>
              <c:numCache>
                <c:formatCode>0.000</c:formatCode>
                <c:ptCount val="13"/>
                <c:pt idx="0">
                  <c:v>495.88525572282714</c:v>
                </c:pt>
                <c:pt idx="1">
                  <c:v>526.74978897479866</c:v>
                </c:pt>
                <c:pt idx="2">
                  <c:v>511.9698619842124</c:v>
                </c:pt>
                <c:pt idx="3">
                  <c:v>520.73712291622076</c:v>
                </c:pt>
                <c:pt idx="4">
                  <c:v>521.94586737793645</c:v>
                </c:pt>
                <c:pt idx="5">
                  <c:v>491.34079442096606</c:v>
                </c:pt>
                <c:pt idx="6">
                  <c:v>543.87060255471829</c:v>
                </c:pt>
                <c:pt idx="7">
                  <c:v>579.95805894914179</c:v>
                </c:pt>
                <c:pt idx="8">
                  <c:v>501.42649021616728</c:v>
                </c:pt>
                <c:pt idx="9">
                  <c:v>511.66101352051083</c:v>
                </c:pt>
                <c:pt idx="10">
                  <c:v>411.85239289744771</c:v>
                </c:pt>
                <c:pt idx="11">
                  <c:v>627.52576415561589</c:v>
                </c:pt>
                <c:pt idx="12">
                  <c:v>590.531383537343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9-4A5B-8947-AEF925F994F0}"/>
            </c:ext>
          </c:extLst>
        </c:ser>
        <c:ser>
          <c:idx val="1"/>
          <c:order val="1"/>
          <c:tx>
            <c:strRef>
              <c:f>'38.PZT_H_G4T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'38.PZT_H_G4T Freq'!$B$20:$N$20</c:f>
              <c:numCache>
                <c:formatCode>0.000</c:formatCode>
                <c:ptCount val="13"/>
                <c:pt idx="0">
                  <c:v>461.3090755208429</c:v>
                </c:pt>
                <c:pt idx="1">
                  <c:v>580.25801412202509</c:v>
                </c:pt>
                <c:pt idx="2">
                  <c:v>612.4256972828332</c:v>
                </c:pt>
                <c:pt idx="3">
                  <c:v>485.66359387449916</c:v>
                </c:pt>
                <c:pt idx="4">
                  <c:v>453.32605484353081</c:v>
                </c:pt>
                <c:pt idx="5">
                  <c:v>552.30450788564633</c:v>
                </c:pt>
                <c:pt idx="6">
                  <c:v>586.59929170147859</c:v>
                </c:pt>
                <c:pt idx="7">
                  <c:v>635.93230353385138</c:v>
                </c:pt>
                <c:pt idx="8">
                  <c:v>635.81765276075009</c:v>
                </c:pt>
                <c:pt idx="9">
                  <c:v>645.26441912125267</c:v>
                </c:pt>
                <c:pt idx="10">
                  <c:v>662.06827752958907</c:v>
                </c:pt>
                <c:pt idx="11">
                  <c:v>501.89695952774343</c:v>
                </c:pt>
                <c:pt idx="12">
                  <c:v>582.93186544263267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9-4A5B-8947-AEF925F994F0}"/>
            </c:ext>
          </c:extLst>
        </c:ser>
        <c:ser>
          <c:idx val="5"/>
          <c:order val="2"/>
          <c:tx>
            <c:strRef>
              <c:f>'38.PZT_H_G4T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399-4A5B-8947-AEF925F994F0}"/>
              </c:ext>
            </c:extLst>
          </c:dPt>
          <c:val>
            <c:numRef>
              <c:f>'38.PZT_H_G4T Freq'!$Q$10:$AC$10</c:f>
              <c:numCache>
                <c:formatCode>0.000</c:formatCode>
                <c:ptCount val="13"/>
                <c:pt idx="3">
                  <c:v>495.91871784864452</c:v>
                </c:pt>
                <c:pt idx="7">
                  <c:v>433.4515083616738</c:v>
                </c:pt>
                <c:pt idx="8">
                  <c:v>247.78394663602867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9-4A5B-8947-AEF925F994F0}"/>
            </c:ext>
          </c:extLst>
        </c:ser>
        <c:ser>
          <c:idx val="6"/>
          <c:order val="3"/>
          <c:tx>
            <c:strRef>
              <c:f>'38.PZT_H_G4T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'38.PZT_H_G4T Freq'!$Q$20:$AC$20</c:f>
              <c:numCache>
                <c:formatCode>0.000</c:formatCode>
                <c:ptCount val="13"/>
                <c:pt idx="3">
                  <c:v>300.39042793571537</c:v>
                </c:pt>
                <c:pt idx="7">
                  <c:v>669.04861746008601</c:v>
                </c:pt>
                <c:pt idx="8">
                  <c:v>933.26861931036433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99-4A5B-8947-AEF925F994F0}"/>
            </c:ext>
          </c:extLst>
        </c:ser>
        <c:ser>
          <c:idx val="7"/>
          <c:order val="4"/>
          <c:tx>
            <c:strRef>
              <c:f>'38.PZT_H_G4T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'38.PZT_H_G4T Freq'!$AF$10:$AR$10</c:f>
              <c:numCache>
                <c:formatCode>0.000</c:formatCode>
                <c:ptCount val="13"/>
                <c:pt idx="3">
                  <c:v>445.98343136559635</c:v>
                </c:pt>
                <c:pt idx="4">
                  <c:v>569.15480364472046</c:v>
                </c:pt>
                <c:pt idx="5">
                  <c:v>517.81070012564783</c:v>
                </c:pt>
                <c:pt idx="6">
                  <c:v>524.41174406273956</c:v>
                </c:pt>
                <c:pt idx="7">
                  <c:v>542.33939699425366</c:v>
                </c:pt>
                <c:pt idx="8">
                  <c:v>594.80045797740161</c:v>
                </c:pt>
                <c:pt idx="9">
                  <c:v>721.11851857918452</c:v>
                </c:pt>
                <c:pt idx="10">
                  <c:v>426.24407102129675</c:v>
                </c:pt>
                <c:pt idx="11">
                  <c:v>457.22588531718276</c:v>
                </c:pt>
                <c:pt idx="12">
                  <c:v>742.96900334037559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99-4A5B-8947-AEF925F994F0}"/>
            </c:ext>
          </c:extLst>
        </c:ser>
        <c:ser>
          <c:idx val="8"/>
          <c:order val="5"/>
          <c:tx>
            <c:strRef>
              <c:f>'38.PZT_H_G4T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'38.PZT_H_G4T Freq'!$AF$20:$AR$20</c:f>
              <c:numCache>
                <c:formatCode>0.000</c:formatCode>
                <c:ptCount val="13"/>
                <c:pt idx="3">
                  <c:v>516.61027797590782</c:v>
                </c:pt>
                <c:pt idx="4">
                  <c:v>408.58116531314647</c:v>
                </c:pt>
                <c:pt idx="5">
                  <c:v>691.78323380740505</c:v>
                </c:pt>
                <c:pt idx="6">
                  <c:v>562.55023394741011</c:v>
                </c:pt>
                <c:pt idx="7">
                  <c:v>807.86912863966347</c:v>
                </c:pt>
                <c:pt idx="8">
                  <c:v>700.72023899223393</c:v>
                </c:pt>
                <c:pt idx="9">
                  <c:v>1080.8868557516596</c:v>
                </c:pt>
                <c:pt idx="10">
                  <c:v>921.64743728456085</c:v>
                </c:pt>
                <c:pt idx="11">
                  <c:v>578.79639191268211</c:v>
                </c:pt>
                <c:pt idx="12">
                  <c:v>469.59921167719506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99-4A5B-8947-AEF925F9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8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3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'38.PZT_H_G4T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'38.PZT_H_G4T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'38.PZT_H_G4T Freq'!$B$13:$N$13</c:f>
              <c:numCache>
                <c:formatCode>0.00</c:formatCode>
                <c:ptCount val="13"/>
                <c:pt idx="0">
                  <c:v>1.063517501912991</c:v>
                </c:pt>
                <c:pt idx="1">
                  <c:v>1.0824693016018569</c:v>
                </c:pt>
                <c:pt idx="2">
                  <c:v>1.1175695040805909</c:v>
                </c:pt>
                <c:pt idx="3">
                  <c:v>1.0564744289105832</c:v>
                </c:pt>
                <c:pt idx="4">
                  <c:v>0.96278548441506029</c:v>
                </c:pt>
                <c:pt idx="5">
                  <c:v>1.1388756535787243</c:v>
                </c:pt>
                <c:pt idx="6">
                  <c:v>0.90487209829257276</c:v>
                </c:pt>
                <c:pt idx="7">
                  <c:v>0.7990999302332068</c:v>
                </c:pt>
                <c:pt idx="8">
                  <c:v>0.97884946688792585</c:v>
                </c:pt>
                <c:pt idx="9">
                  <c:v>0.86703553936203803</c:v>
                </c:pt>
                <c:pt idx="10">
                  <c:v>1.2338401057354891</c:v>
                </c:pt>
                <c:pt idx="11">
                  <c:v>0.81471896782609354</c:v>
                </c:pt>
                <c:pt idx="12">
                  <c:v>0.90926094938496627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6-462B-B4AB-D104D1F58D32}"/>
            </c:ext>
          </c:extLst>
        </c:ser>
        <c:ser>
          <c:idx val="1"/>
          <c:order val="1"/>
          <c:tx>
            <c:strRef>
              <c:f>'38.PZT_H_G4T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'38.PZT_H_G4T Freq'!$B$23:$N$23</c:f>
              <c:numCache>
                <c:formatCode>0.00</c:formatCode>
                <c:ptCount val="13"/>
                <c:pt idx="0">
                  <c:v>1.0902307368774296</c:v>
                </c:pt>
                <c:pt idx="1">
                  <c:v>0.9526139946524943</c:v>
                </c:pt>
                <c:pt idx="2">
                  <c:v>0.80155230299467495</c:v>
                </c:pt>
                <c:pt idx="3">
                  <c:v>1.0505728789130708</c:v>
                </c:pt>
                <c:pt idx="4">
                  <c:v>1.005945562715852</c:v>
                </c:pt>
                <c:pt idx="5">
                  <c:v>0.87800265210842177</c:v>
                </c:pt>
                <c:pt idx="6">
                  <c:v>0.76399437384017055</c:v>
                </c:pt>
                <c:pt idx="7">
                  <c:v>0.58107163320498278</c:v>
                </c:pt>
                <c:pt idx="8">
                  <c:v>0.64807772711260492</c:v>
                </c:pt>
                <c:pt idx="9">
                  <c:v>0.71323669644301357</c:v>
                </c:pt>
                <c:pt idx="10">
                  <c:v>0.70772444574791304</c:v>
                </c:pt>
                <c:pt idx="11">
                  <c:v>0.97640986571876831</c:v>
                </c:pt>
                <c:pt idx="12">
                  <c:v>0.83914895661988198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6-462B-B4AB-D104D1F58D32}"/>
            </c:ext>
          </c:extLst>
        </c:ser>
        <c:ser>
          <c:idx val="5"/>
          <c:order val="2"/>
          <c:tx>
            <c:strRef>
              <c:f>'38.PZT_H_G4T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DD6-462B-B4AB-D104D1F58D32}"/>
              </c:ext>
            </c:extLst>
          </c:dPt>
          <c:val>
            <c:numRef>
              <c:f>'38.PZT_H_G4T Freq'!$Q$13:$AC$13</c:f>
              <c:numCache>
                <c:formatCode>0.00</c:formatCode>
                <c:ptCount val="13"/>
                <c:pt idx="3">
                  <c:v>1.0761620194617691</c:v>
                </c:pt>
                <c:pt idx="7">
                  <c:v>1.0095024747387862</c:v>
                </c:pt>
                <c:pt idx="8">
                  <c:v>1.9457811528102842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D6-462B-B4AB-D104D1F58D32}"/>
            </c:ext>
          </c:extLst>
        </c:ser>
        <c:ser>
          <c:idx val="6"/>
          <c:order val="3"/>
          <c:tx>
            <c:strRef>
              <c:f>'38.PZT_H_G4T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'38.PZT_H_G4T Freq'!$Q$23:$AC$23</c:f>
              <c:numCache>
                <c:formatCode>0.00</c:formatCode>
                <c:ptCount val="13"/>
                <c:pt idx="3">
                  <c:v>1.5221671595417656</c:v>
                </c:pt>
                <c:pt idx="7">
                  <c:v>0.52459837599583403</c:v>
                </c:pt>
                <c:pt idx="8">
                  <c:v>0.45074553881123414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D6-462B-B4AB-D104D1F58D32}"/>
            </c:ext>
          </c:extLst>
        </c:ser>
        <c:ser>
          <c:idx val="7"/>
          <c:order val="4"/>
          <c:tx>
            <c:strRef>
              <c:f>'38.PZT_H_G4T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'38.PZT_H_G4T Freq'!$AF$13:$AR$13</c:f>
              <c:numCache>
                <c:formatCode>0.00</c:formatCode>
                <c:ptCount val="13"/>
                <c:pt idx="3">
                  <c:v>0.98897545434843714</c:v>
                </c:pt>
                <c:pt idx="4">
                  <c:v>0.83809783270346661</c:v>
                </c:pt>
                <c:pt idx="5">
                  <c:v>1.0540463746609177</c:v>
                </c:pt>
                <c:pt idx="6">
                  <c:v>1.0275416370086417</c:v>
                </c:pt>
                <c:pt idx="7">
                  <c:v>0.81677899674347731</c:v>
                </c:pt>
                <c:pt idx="8">
                  <c:v>0.907531244739743</c:v>
                </c:pt>
                <c:pt idx="9">
                  <c:v>0.721619705951558</c:v>
                </c:pt>
                <c:pt idx="10">
                  <c:v>1.413388539117963</c:v>
                </c:pt>
                <c:pt idx="11">
                  <c:v>1.175494835105017</c:v>
                </c:pt>
                <c:pt idx="12">
                  <c:v>0.69123420908391686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D6-462B-B4AB-D104D1F58D32}"/>
            </c:ext>
          </c:extLst>
        </c:ser>
        <c:ser>
          <c:idx val="8"/>
          <c:order val="5"/>
          <c:tx>
            <c:strRef>
              <c:f>'38.PZT_H_G4T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'38.PZT_H_G4T Freq'!$AF$23:$AR$23</c:f>
              <c:numCache>
                <c:formatCode>0.00</c:formatCode>
                <c:ptCount val="13"/>
                <c:pt idx="3">
                  <c:v>0.99727013178786572</c:v>
                </c:pt>
                <c:pt idx="4">
                  <c:v>1.0933445736727099</c:v>
                </c:pt>
                <c:pt idx="5">
                  <c:v>0.73911852576629478</c:v>
                </c:pt>
                <c:pt idx="6">
                  <c:v>0.66757890052139657</c:v>
                </c:pt>
                <c:pt idx="7">
                  <c:v>0.50452616229739544</c:v>
                </c:pt>
                <c:pt idx="8">
                  <c:v>0.53463720649756086</c:v>
                </c:pt>
                <c:pt idx="9">
                  <c:v>0.38776799912314996</c:v>
                </c:pt>
                <c:pt idx="10">
                  <c:v>0.39999519397646099</c:v>
                </c:pt>
                <c:pt idx="11">
                  <c:v>0.73863049708016026</c:v>
                </c:pt>
                <c:pt idx="12">
                  <c:v>0.69853475983794888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D6-462B-B4AB-D104D1F58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'40.PZT_H_G4T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'40.PZT_H_G4T Delta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'40.PZT_H_G4T Delta Gain'!$B$9:$N$9</c:f>
              <c:numCache>
                <c:formatCode>0.000</c:formatCode>
                <c:ptCount val="13"/>
                <c:pt idx="0">
                  <c:v>6.6977232876712289</c:v>
                </c:pt>
                <c:pt idx="1">
                  <c:v>6.4087500000000004</c:v>
                </c:pt>
                <c:pt idx="2">
                  <c:v>6.1039321428571469</c:v>
                </c:pt>
                <c:pt idx="3">
                  <c:v>5.9317863636363679</c:v>
                </c:pt>
                <c:pt idx="4">
                  <c:v>6.3263199999999999</c:v>
                </c:pt>
                <c:pt idx="5">
                  <c:v>5.8809692307692307</c:v>
                </c:pt>
                <c:pt idx="6">
                  <c:v>6.1441299999999979</c:v>
                </c:pt>
                <c:pt idx="7">
                  <c:v>5.5772833333333365</c:v>
                </c:pt>
                <c:pt idx="8">
                  <c:v>6.7993947368421068</c:v>
                </c:pt>
                <c:pt idx="9">
                  <c:v>7.3601454545454548</c:v>
                </c:pt>
                <c:pt idx="10">
                  <c:v>6.7125600000000007</c:v>
                </c:pt>
                <c:pt idx="11">
                  <c:v>5.8261142857142882</c:v>
                </c:pt>
                <c:pt idx="12">
                  <c:v>5.0125103448275867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E8-435F-A548-7BEFC52229AA}"/>
            </c:ext>
          </c:extLst>
        </c:ser>
        <c:ser>
          <c:idx val="1"/>
          <c:order val="1"/>
          <c:tx>
            <c:strRef>
              <c:f>'40.PZT_H_G4T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'40.PZT_H_G4T Delta Gain'!$B$19:$N$19</c:f>
              <c:numCache>
                <c:formatCode>0.000</c:formatCode>
                <c:ptCount val="13"/>
                <c:pt idx="0">
                  <c:v>5.2594999999999992</c:v>
                </c:pt>
                <c:pt idx="1">
                  <c:v>5.2351904761904775</c:v>
                </c:pt>
                <c:pt idx="2">
                  <c:v>5.8566105263157864</c:v>
                </c:pt>
                <c:pt idx="3">
                  <c:v>5.767112499999997</c:v>
                </c:pt>
                <c:pt idx="4">
                  <c:v>5.9864639999999989</c:v>
                </c:pt>
                <c:pt idx="5">
                  <c:v>5.2276893617021285</c:v>
                </c:pt>
                <c:pt idx="6">
                  <c:v>6.0709945945945947</c:v>
                </c:pt>
                <c:pt idx="7">
                  <c:v>6.2025000000000015</c:v>
                </c:pt>
                <c:pt idx="8">
                  <c:v>6.2462296296296289</c:v>
                </c:pt>
                <c:pt idx="9">
                  <c:v>6.2023939393939411</c:v>
                </c:pt>
                <c:pt idx="10">
                  <c:v>5.9977214285714284</c:v>
                </c:pt>
                <c:pt idx="11">
                  <c:v>5.075342857142858</c:v>
                </c:pt>
                <c:pt idx="12">
                  <c:v>5.5676187500000021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E8-435F-A548-7BEFC52229AA}"/>
            </c:ext>
          </c:extLst>
        </c:ser>
        <c:ser>
          <c:idx val="5"/>
          <c:order val="2"/>
          <c:tx>
            <c:strRef>
              <c:f>'40.PZT_H_G4T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BE8-435F-A548-7BEFC52229AA}"/>
              </c:ext>
            </c:extLst>
          </c:dPt>
          <c:val>
            <c:numRef>
              <c:f>'40.PZT_H_G4T Delta Gain'!$Q$9:$AC$9</c:f>
              <c:numCache>
                <c:formatCode>0.000</c:formatCode>
                <c:ptCount val="13"/>
                <c:pt idx="3">
                  <c:v>6.4032666666666662</c:v>
                </c:pt>
                <c:pt idx="7">
                  <c:v>6.1661111111111104</c:v>
                </c:pt>
                <c:pt idx="8">
                  <c:v>5.8393500000000005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E8-435F-A548-7BEFC52229AA}"/>
            </c:ext>
          </c:extLst>
        </c:ser>
        <c:ser>
          <c:idx val="6"/>
          <c:order val="3"/>
          <c:tx>
            <c:strRef>
              <c:f>'40.PZT_H_G4T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'40.PZT_H_G4T Delta Gain'!$Q$19:$AC$19</c:f>
              <c:numCache>
                <c:formatCode>0.000</c:formatCode>
                <c:ptCount val="13"/>
                <c:pt idx="3">
                  <c:v>6.493366666666665</c:v>
                </c:pt>
                <c:pt idx="7">
                  <c:v>6.6145636363636386</c:v>
                </c:pt>
                <c:pt idx="8">
                  <c:v>5.9161500000000009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E8-435F-A548-7BEFC52229AA}"/>
            </c:ext>
          </c:extLst>
        </c:ser>
        <c:ser>
          <c:idx val="7"/>
          <c:order val="4"/>
          <c:tx>
            <c:strRef>
              <c:f>'40.PZT_H_G4T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'40.PZT_H_G4T Delta Gain'!$AF$9:$AR$9</c:f>
              <c:numCache>
                <c:formatCode>0.000</c:formatCode>
                <c:ptCount val="13"/>
                <c:pt idx="3">
                  <c:v>7.1597499999999981</c:v>
                </c:pt>
                <c:pt idx="4">
                  <c:v>6.6183444444444461</c:v>
                </c:pt>
                <c:pt idx="5">
                  <c:v>6.6688736842105261</c:v>
                </c:pt>
                <c:pt idx="6">
                  <c:v>6.7262941176470594</c:v>
                </c:pt>
                <c:pt idx="7">
                  <c:v>5.8099714285714299</c:v>
                </c:pt>
                <c:pt idx="8">
                  <c:v>4.7661625000000001</c:v>
                </c:pt>
                <c:pt idx="9">
                  <c:v>5.2649466666666669</c:v>
                </c:pt>
                <c:pt idx="10">
                  <c:v>4.0953090909090921</c:v>
                </c:pt>
                <c:pt idx="11">
                  <c:v>5.0433599999999998</c:v>
                </c:pt>
                <c:pt idx="12">
                  <c:v>5.061477419354838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E8-435F-A548-7BEFC52229AA}"/>
            </c:ext>
          </c:extLst>
        </c:ser>
        <c:ser>
          <c:idx val="8"/>
          <c:order val="5"/>
          <c:tx>
            <c:strRef>
              <c:f>'40.PZT_H_G4T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'40.PZT_H_G4T Delta Gain'!$AF$19:$AR$19</c:f>
              <c:numCache>
                <c:formatCode>0.000</c:formatCode>
                <c:ptCount val="13"/>
                <c:pt idx="3">
                  <c:v>7.9633000000000012</c:v>
                </c:pt>
                <c:pt idx="4">
                  <c:v>7.4860266666666666</c:v>
                </c:pt>
                <c:pt idx="5">
                  <c:v>6.5354470588235314</c:v>
                </c:pt>
                <c:pt idx="6">
                  <c:v>7.9289199999999997</c:v>
                </c:pt>
                <c:pt idx="7">
                  <c:v>7.5651866666666665</c:v>
                </c:pt>
                <c:pt idx="8">
                  <c:v>6.9223733333333346</c:v>
                </c:pt>
                <c:pt idx="9">
                  <c:v>6.958800000000001</c:v>
                </c:pt>
                <c:pt idx="10">
                  <c:v>7.3166545454545462</c:v>
                </c:pt>
                <c:pt idx="11">
                  <c:v>6.8710625000000007</c:v>
                </c:pt>
                <c:pt idx="12">
                  <c:v>7.3579411764705904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E8-435F-A548-7BEFC52229AA}"/>
            </c:ext>
          </c:extLst>
        </c:ser>
        <c:ser>
          <c:idx val="3"/>
          <c:order val="6"/>
          <c:tx>
            <c:strRef>
              <c:f>'40.PZT_H_G4T Delta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'40.PZT_H_G4T Delta Gain'!$B$25:$N$25</c:f>
              <c:numCache>
                <c:formatCode>General</c:formatCode>
                <c:ptCount val="13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E8-435F-A548-7BEFC52229AA}"/>
            </c:ext>
          </c:extLst>
        </c:ser>
        <c:ser>
          <c:idx val="4"/>
          <c:order val="7"/>
          <c:tx>
            <c:strRef>
              <c:f>'40.PZT_H_G4T Delta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'40.PZT_H_G4T Delta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E8-435F-A548-7BEFC52229AA}"/>
            </c:ext>
          </c:extLst>
        </c:ser>
        <c:ser>
          <c:idx val="2"/>
          <c:order val="8"/>
          <c:tx>
            <c:strRef>
              <c:f>'40.PZT_H_G4T Delta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'40.PZT_H_G4T Delta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E8-435F-A548-7BEFC5222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'40.PZT_H_G4T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'40.PZT_H_G4T Delta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'40.PZT_H_G4T Delta Gain'!$B$10:$N$10</c:f>
              <c:numCache>
                <c:formatCode>0.000</c:formatCode>
                <c:ptCount val="13"/>
                <c:pt idx="0">
                  <c:v>2.3819383965309311</c:v>
                </c:pt>
                <c:pt idx="1">
                  <c:v>2.6297861994915031</c:v>
                </c:pt>
                <c:pt idx="2">
                  <c:v>2.4955415353222725</c:v>
                </c:pt>
                <c:pt idx="3">
                  <c:v>2.0241597173782968</c:v>
                </c:pt>
                <c:pt idx="4">
                  <c:v>2.0669313976904595</c:v>
                </c:pt>
                <c:pt idx="5">
                  <c:v>2.1270782049022059</c:v>
                </c:pt>
                <c:pt idx="6">
                  <c:v>2.0400683720717003</c:v>
                </c:pt>
                <c:pt idx="7">
                  <c:v>1.8217807669269794</c:v>
                </c:pt>
                <c:pt idx="8">
                  <c:v>2.1557796112421248</c:v>
                </c:pt>
                <c:pt idx="9">
                  <c:v>2.1317267255378916</c:v>
                </c:pt>
                <c:pt idx="10">
                  <c:v>1.7216333700907611</c:v>
                </c:pt>
                <c:pt idx="11">
                  <c:v>1.8970428439987466</c:v>
                </c:pt>
                <c:pt idx="12">
                  <c:v>1.7253539456411437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2-407F-BD05-D4212FC46329}"/>
            </c:ext>
          </c:extLst>
        </c:ser>
        <c:ser>
          <c:idx val="1"/>
          <c:order val="1"/>
          <c:tx>
            <c:strRef>
              <c:f>'40.PZT_H_G4T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'40.PZT_H_G4T Delta Gain'!$B$20:$N$20</c:f>
              <c:numCache>
                <c:formatCode>0.000</c:formatCode>
                <c:ptCount val="13"/>
                <c:pt idx="0">
                  <c:v>1.7084671954400363</c:v>
                </c:pt>
                <c:pt idx="1">
                  <c:v>1.572911785535448</c:v>
                </c:pt>
                <c:pt idx="2">
                  <c:v>1.8505762023961096</c:v>
                </c:pt>
                <c:pt idx="3">
                  <c:v>1.5520778768128418</c:v>
                </c:pt>
                <c:pt idx="4">
                  <c:v>1.5470370876968953</c:v>
                </c:pt>
                <c:pt idx="5">
                  <c:v>1.9312821660236106</c:v>
                </c:pt>
                <c:pt idx="6">
                  <c:v>2.2649452327990907</c:v>
                </c:pt>
                <c:pt idx="7">
                  <c:v>1.9119857951021133</c:v>
                </c:pt>
                <c:pt idx="8">
                  <c:v>1.9133187387705295</c:v>
                </c:pt>
                <c:pt idx="9">
                  <c:v>1.9727240566337585</c:v>
                </c:pt>
                <c:pt idx="10">
                  <c:v>2.0612659763933445</c:v>
                </c:pt>
                <c:pt idx="11">
                  <c:v>1.9200079801129646</c:v>
                </c:pt>
                <c:pt idx="12">
                  <c:v>2.0771797246389738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02-407F-BD05-D4212FC46329}"/>
            </c:ext>
          </c:extLst>
        </c:ser>
        <c:ser>
          <c:idx val="5"/>
          <c:order val="2"/>
          <c:tx>
            <c:strRef>
              <c:f>'40.PZT_H_G4T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C02-407F-BD05-D4212FC46329}"/>
              </c:ext>
            </c:extLst>
          </c:dPt>
          <c:val>
            <c:numRef>
              <c:f>'40.PZT_H_G4T Delta Gain'!$Q$10:$AC$10</c:f>
              <c:numCache>
                <c:formatCode>0.000</c:formatCode>
                <c:ptCount val="13"/>
                <c:pt idx="3">
                  <c:v>2.2686964802591461</c:v>
                </c:pt>
                <c:pt idx="7">
                  <c:v>2.0497602877833638</c:v>
                </c:pt>
                <c:pt idx="8">
                  <c:v>1.2406351206666619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02-407F-BD05-D4212FC46329}"/>
            </c:ext>
          </c:extLst>
        </c:ser>
        <c:ser>
          <c:idx val="6"/>
          <c:order val="3"/>
          <c:tx>
            <c:strRef>
              <c:f>'40.PZT_H_G4T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'40.PZT_H_G4T Delta Gain'!$Q$20:$AC$20</c:f>
              <c:numCache>
                <c:formatCode>0.000</c:formatCode>
                <c:ptCount val="13"/>
                <c:pt idx="3">
                  <c:v>1.6564085886772331</c:v>
                </c:pt>
                <c:pt idx="7">
                  <c:v>2.3923926715632322</c:v>
                </c:pt>
                <c:pt idx="8">
                  <c:v>2.8498363438699603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02-407F-BD05-D4212FC46329}"/>
            </c:ext>
          </c:extLst>
        </c:ser>
        <c:ser>
          <c:idx val="7"/>
          <c:order val="4"/>
          <c:tx>
            <c:strRef>
              <c:f>'40.PZT_H_G4T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'40.PZT_H_G4T Delta Gain'!$AF$10:$AR$10</c:f>
              <c:numCache>
                <c:formatCode>0.000</c:formatCode>
                <c:ptCount val="13"/>
                <c:pt idx="3">
                  <c:v>2.0938095945957151</c:v>
                </c:pt>
                <c:pt idx="4">
                  <c:v>2.4550204931116082</c:v>
                </c:pt>
                <c:pt idx="5">
                  <c:v>1.976565166194882</c:v>
                </c:pt>
                <c:pt idx="6">
                  <c:v>1.9883249939365037</c:v>
                </c:pt>
                <c:pt idx="7">
                  <c:v>1.5564931409172853</c:v>
                </c:pt>
                <c:pt idx="8">
                  <c:v>1.8431606415271262</c:v>
                </c:pt>
                <c:pt idx="9">
                  <c:v>2.2044514785863285</c:v>
                </c:pt>
                <c:pt idx="10">
                  <c:v>1.5947547689422223</c:v>
                </c:pt>
                <c:pt idx="11">
                  <c:v>2.0205855663694154</c:v>
                </c:pt>
                <c:pt idx="12">
                  <c:v>2.1334955170424048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02-407F-BD05-D4212FC46329}"/>
            </c:ext>
          </c:extLst>
        </c:ser>
        <c:ser>
          <c:idx val="8"/>
          <c:order val="5"/>
          <c:tx>
            <c:strRef>
              <c:f>'40.PZT_H_G4T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'40.PZT_H_G4T Delta Gain'!$AF$20:$AR$20</c:f>
              <c:numCache>
                <c:formatCode>0.000</c:formatCode>
                <c:ptCount val="13"/>
                <c:pt idx="3">
                  <c:v>1.559482256037735</c:v>
                </c:pt>
                <c:pt idx="4">
                  <c:v>1.8122598254541082</c:v>
                </c:pt>
                <c:pt idx="5">
                  <c:v>2.1385708039420543</c:v>
                </c:pt>
                <c:pt idx="6">
                  <c:v>1.9348241267962001</c:v>
                </c:pt>
                <c:pt idx="7">
                  <c:v>2.7650490621390551</c:v>
                </c:pt>
                <c:pt idx="8">
                  <c:v>2.1968302827417343</c:v>
                </c:pt>
                <c:pt idx="9">
                  <c:v>3.3620259654566951</c:v>
                </c:pt>
                <c:pt idx="10">
                  <c:v>2.7420459461948754</c:v>
                </c:pt>
                <c:pt idx="11">
                  <c:v>2.3611068223238103</c:v>
                </c:pt>
                <c:pt idx="12">
                  <c:v>2.03202903143479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02-407F-BD05-D4212FC46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'40.PZT_H_G4T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'40.PZT_H_G4T Delta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'40.PZT_H_G4T Delta Gain'!$B$13:$N$13</c:f>
              <c:numCache>
                <c:formatCode>0.00</c:formatCode>
                <c:ptCount val="13"/>
                <c:pt idx="0">
                  <c:v>1.399739070623621</c:v>
                </c:pt>
                <c:pt idx="1">
                  <c:v>1.3044469802640128</c:v>
                </c:pt>
                <c:pt idx="2">
                  <c:v>1.4153331327308463</c:v>
                </c:pt>
                <c:pt idx="3">
                  <c:v>1.773281285383725</c:v>
                </c:pt>
                <c:pt idx="4">
                  <c:v>1.6729598946520925</c:v>
                </c:pt>
                <c:pt idx="5">
                  <c:v>1.6954447567711286</c:v>
                </c:pt>
                <c:pt idx="6">
                  <c:v>1.7247575529834587</c:v>
                </c:pt>
                <c:pt idx="7">
                  <c:v>2.03513632898663</c:v>
                </c:pt>
                <c:pt idx="8">
                  <c:v>1.5308623094753375</c:v>
                </c:pt>
                <c:pt idx="9">
                  <c:v>1.4604521354393039</c:v>
                </c:pt>
                <c:pt idx="10">
                  <c:v>1.9337140674098112</c:v>
                </c:pt>
                <c:pt idx="11">
                  <c:v>1.9106730155805407</c:v>
                </c:pt>
                <c:pt idx="12">
                  <c:v>2.2579887998631931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0C-47AC-AFAE-57A1804CC5B1}"/>
            </c:ext>
          </c:extLst>
        </c:ser>
        <c:ser>
          <c:idx val="1"/>
          <c:order val="1"/>
          <c:tx>
            <c:strRef>
              <c:f>'40.PZT_H_G4T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'40.PZT_H_G4T Delta Gain'!$B$23:$N$23</c:f>
              <c:numCache>
                <c:formatCode>0.00</c:formatCode>
                <c:ptCount val="13"/>
                <c:pt idx="0">
                  <c:v>2.2321177779581465</c:v>
                </c:pt>
                <c:pt idx="1">
                  <c:v>2.4296360480904085</c:v>
                </c:pt>
                <c:pt idx="2">
                  <c:v>1.9531555378345202</c:v>
                </c:pt>
                <c:pt idx="3">
                  <c:v>2.3480109392557136</c:v>
                </c:pt>
                <c:pt idx="4">
                  <c:v>2.3083988710207013</c:v>
                </c:pt>
                <c:pt idx="5">
                  <c:v>1.9800853616190535</c:v>
                </c:pt>
                <c:pt idx="6">
                  <c:v>1.5642770299674083</c:v>
                </c:pt>
                <c:pt idx="7">
                  <c:v>1.8301216858568692</c:v>
                </c:pt>
                <c:pt idx="8">
                  <c:v>1.8212282422404626</c:v>
                </c:pt>
                <c:pt idx="9">
                  <c:v>1.7737919342723643</c:v>
                </c:pt>
                <c:pt idx="10">
                  <c:v>1.7306966841407907</c:v>
                </c:pt>
                <c:pt idx="11">
                  <c:v>2.0181612547556878</c:v>
                </c:pt>
                <c:pt idx="12">
                  <c:v>1.7864577176368104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0C-47AC-AFAE-57A1804CC5B1}"/>
            </c:ext>
          </c:extLst>
        </c:ser>
        <c:ser>
          <c:idx val="5"/>
          <c:order val="2"/>
          <c:tx>
            <c:strRef>
              <c:f>'40.PZT_H_G4T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60C-47AC-AFAE-57A1804CC5B1}"/>
              </c:ext>
            </c:extLst>
          </c:dPt>
          <c:val>
            <c:numRef>
              <c:f>'40.PZT_H_G4T Delta Gain'!$Q$13:$AC$13</c:f>
              <c:numCache>
                <c:formatCode>0.00</c:formatCode>
                <c:ptCount val="13"/>
                <c:pt idx="3">
                  <c:v>1.5128707054071815</c:v>
                </c:pt>
                <c:pt idx="7">
                  <c:v>1.7130277707221342</c:v>
                </c:pt>
                <c:pt idx="8">
                  <c:v>2.9180349696382315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0C-47AC-AFAE-57A1804CC5B1}"/>
            </c:ext>
          </c:extLst>
        </c:ser>
        <c:ser>
          <c:idx val="6"/>
          <c:order val="3"/>
          <c:tx>
            <c:strRef>
              <c:f>'40.PZT_H_G4T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'40.PZT_H_G4T Delta Gain'!$Q$23:$AC$23</c:f>
              <c:numCache>
                <c:formatCode>0.00</c:formatCode>
                <c:ptCount val="13"/>
                <c:pt idx="3">
                  <c:v>2.0539685282772129</c:v>
                </c:pt>
                <c:pt idx="7">
                  <c:v>1.4052091703722918</c:v>
                </c:pt>
                <c:pt idx="8">
                  <c:v>1.2613414361139506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0C-47AC-AFAE-57A1804CC5B1}"/>
            </c:ext>
          </c:extLst>
        </c:ser>
        <c:ser>
          <c:idx val="7"/>
          <c:order val="4"/>
          <c:tx>
            <c:strRef>
              <c:f>'40.PZT_H_G4T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'40.PZT_H_G4T Delta Gain'!$AF$13:$AR$13</c:f>
              <c:numCache>
                <c:formatCode>0.00</c:formatCode>
                <c:ptCount val="13"/>
                <c:pt idx="3">
                  <c:v>1.5188025413301072</c:v>
                </c:pt>
                <c:pt idx="4">
                  <c:v>1.3688487983220579</c:v>
                </c:pt>
                <c:pt idx="5">
                  <c:v>1.6916764643620898</c:v>
                </c:pt>
                <c:pt idx="6">
                  <c:v>1.6720448807862989</c:v>
                </c:pt>
                <c:pt idx="7">
                  <c:v>2.3321718730287859</c:v>
                </c:pt>
                <c:pt idx="8">
                  <c:v>2.1582198229002216</c:v>
                </c:pt>
                <c:pt idx="9">
                  <c:v>1.7290852084840636</c:v>
                </c:pt>
                <c:pt idx="10">
                  <c:v>2.6346142480266552</c:v>
                </c:pt>
                <c:pt idx="11">
                  <c:v>1.9229805118563772</c:v>
                </c:pt>
                <c:pt idx="12">
                  <c:v>1.8183809133378239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0C-47AC-AFAE-57A1804CC5B1}"/>
            </c:ext>
          </c:extLst>
        </c:ser>
        <c:ser>
          <c:idx val="8"/>
          <c:order val="5"/>
          <c:tx>
            <c:strRef>
              <c:f>'40.PZT_H_G4T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'40.PZT_H_G4T Delta Gain'!$AF$23:$AR$23</c:f>
              <c:numCache>
                <c:formatCode>0.00</c:formatCode>
                <c:ptCount val="13"/>
                <c:pt idx="3">
                  <c:v>1.8674360173437365</c:v>
                </c:pt>
                <c:pt idx="4">
                  <c:v>1.694748402688254</c:v>
                </c:pt>
                <c:pt idx="5">
                  <c:v>1.5843217851286506</c:v>
                </c:pt>
                <c:pt idx="6">
                  <c:v>1.5110899708360381</c:v>
                </c:pt>
                <c:pt idx="7">
                  <c:v>1.1012237791622401</c:v>
                </c:pt>
                <c:pt idx="8">
                  <c:v>1.4835961223282401</c:v>
                </c:pt>
                <c:pt idx="9">
                  <c:v>0.9658065404695908</c:v>
                </c:pt>
                <c:pt idx="10">
                  <c:v>1.1406744742998294</c:v>
                </c:pt>
                <c:pt idx="11">
                  <c:v>1.3876172263885291</c:v>
                </c:pt>
                <c:pt idx="12">
                  <c:v>1.5324680699292799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0C-47AC-AFAE-57A1804CC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'41.PZT_H_FX Yaw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'41.PZT_H_FX Yaw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'41.PZT_H_FX Yaw Freq'!$B$9:$N$9</c:f>
              <c:numCache>
                <c:formatCode>0.000</c:formatCode>
                <c:ptCount val="13"/>
                <c:pt idx="0">
                  <c:v>40711.747945205476</c:v>
                </c:pt>
                <c:pt idx="1">
                  <c:v>40626.171428571426</c:v>
                </c:pt>
                <c:pt idx="2">
                  <c:v>40359.314285714288</c:v>
                </c:pt>
                <c:pt idx="3">
                  <c:v>40479.054545454543</c:v>
                </c:pt>
                <c:pt idx="4">
                  <c:v>40269.005714285711</c:v>
                </c:pt>
                <c:pt idx="5">
                  <c:v>40332.574358974358</c:v>
                </c:pt>
                <c:pt idx="6">
                  <c:v>40136.800000000003</c:v>
                </c:pt>
                <c:pt idx="7">
                  <c:v>40180.800000000003</c:v>
                </c:pt>
                <c:pt idx="8">
                  <c:v>40292.084210526315</c:v>
                </c:pt>
                <c:pt idx="9">
                  <c:v>40395.321212121213</c:v>
                </c:pt>
                <c:pt idx="10">
                  <c:v>40349.599999999999</c:v>
                </c:pt>
                <c:pt idx="11">
                  <c:v>39984.114285714284</c:v>
                </c:pt>
                <c:pt idx="12">
                  <c:v>40364.551724137928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88-4F4A-9CA6-F18603B0F478}"/>
            </c:ext>
          </c:extLst>
        </c:ser>
        <c:ser>
          <c:idx val="1"/>
          <c:order val="1"/>
          <c:tx>
            <c:strRef>
              <c:f>'41.PZT_H_FX Yaw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'41.PZT_H_FX Yaw Freq'!$B$19:$N$19</c:f>
              <c:numCache>
                <c:formatCode>0.000</c:formatCode>
                <c:ptCount val="13"/>
                <c:pt idx="0">
                  <c:v>40274.400000000001</c:v>
                </c:pt>
                <c:pt idx="1">
                  <c:v>40625.790476190479</c:v>
                </c:pt>
                <c:pt idx="2">
                  <c:v>40507.326315789476</c:v>
                </c:pt>
                <c:pt idx="3">
                  <c:v>40558.199999999997</c:v>
                </c:pt>
                <c:pt idx="4">
                  <c:v>40284.767999999996</c:v>
                </c:pt>
                <c:pt idx="5">
                  <c:v>40491.25106382979</c:v>
                </c:pt>
                <c:pt idx="6">
                  <c:v>40411.654054054052</c:v>
                </c:pt>
                <c:pt idx="7">
                  <c:v>40558.933333333334</c:v>
                </c:pt>
                <c:pt idx="8">
                  <c:v>40382.607407407406</c:v>
                </c:pt>
                <c:pt idx="9">
                  <c:v>40425.769696969699</c:v>
                </c:pt>
                <c:pt idx="10">
                  <c:v>40350.057142857142</c:v>
                </c:pt>
                <c:pt idx="11">
                  <c:v>40508</c:v>
                </c:pt>
                <c:pt idx="12">
                  <c:v>40376.800000000003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88-4F4A-9CA6-F18603B0F478}"/>
            </c:ext>
          </c:extLst>
        </c:ser>
        <c:ser>
          <c:idx val="5"/>
          <c:order val="2"/>
          <c:tx>
            <c:strRef>
              <c:f>'41.PZT_H_FX Yaw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B88-4F4A-9CA6-F18603B0F478}"/>
              </c:ext>
            </c:extLst>
          </c:dPt>
          <c:val>
            <c:numRef>
              <c:f>'41.PZT_H_FX Yaw Freq'!$Q$9:$AC$9</c:f>
              <c:numCache>
                <c:formatCode>0.000</c:formatCode>
                <c:ptCount val="13"/>
                <c:pt idx="3">
                  <c:v>39893.599999999999</c:v>
                </c:pt>
                <c:pt idx="7">
                  <c:v>40179.466666666667</c:v>
                </c:pt>
                <c:pt idx="8">
                  <c:v>40468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88-4F4A-9CA6-F18603B0F478}"/>
            </c:ext>
          </c:extLst>
        </c:ser>
        <c:ser>
          <c:idx val="6"/>
          <c:order val="3"/>
          <c:tx>
            <c:strRef>
              <c:f>'41.PZT_H_FX Yaw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'41.PZT_H_FX Yaw Freq'!$Q$19:$AC$19</c:f>
              <c:numCache>
                <c:formatCode>0.000</c:formatCode>
                <c:ptCount val="13"/>
                <c:pt idx="3">
                  <c:v>40004.533333333333</c:v>
                </c:pt>
                <c:pt idx="7">
                  <c:v>40371.854545454546</c:v>
                </c:pt>
                <c:pt idx="8">
                  <c:v>40685.599999999999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88-4F4A-9CA6-F18603B0F478}"/>
            </c:ext>
          </c:extLst>
        </c:ser>
        <c:ser>
          <c:idx val="7"/>
          <c:order val="4"/>
          <c:tx>
            <c:strRef>
              <c:f>'41.PZT_H_FX Yaw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'41.PZT_H_FX Yaw Freq'!$AF$9:$AR$9</c:f>
              <c:numCache>
                <c:formatCode>0.000</c:formatCode>
                <c:ptCount val="13"/>
                <c:pt idx="3">
                  <c:v>40264.800000000003</c:v>
                </c:pt>
                <c:pt idx="4">
                  <c:v>40733.066666666666</c:v>
                </c:pt>
                <c:pt idx="5">
                  <c:v>40707.410526315791</c:v>
                </c:pt>
                <c:pt idx="6">
                  <c:v>40727.105882352938</c:v>
                </c:pt>
                <c:pt idx="7">
                  <c:v>40918.057142857142</c:v>
                </c:pt>
                <c:pt idx="8">
                  <c:v>40888.400000000001</c:v>
                </c:pt>
                <c:pt idx="9">
                  <c:v>40872.800000000003</c:v>
                </c:pt>
                <c:pt idx="10">
                  <c:v>40554.545454545456</c:v>
                </c:pt>
                <c:pt idx="11">
                  <c:v>40481.120000000003</c:v>
                </c:pt>
                <c:pt idx="12">
                  <c:v>40377.93548387097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88-4F4A-9CA6-F18603B0F478}"/>
            </c:ext>
          </c:extLst>
        </c:ser>
        <c:ser>
          <c:idx val="8"/>
          <c:order val="5"/>
          <c:tx>
            <c:strRef>
              <c:f>'41.PZT_H_FX Yaw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'41.PZT_H_FX Yaw Freq'!$AF$19:$AR$19</c:f>
              <c:numCache>
                <c:formatCode>0.000</c:formatCode>
                <c:ptCount val="13"/>
                <c:pt idx="3">
                  <c:v>40723.466666666667</c:v>
                </c:pt>
                <c:pt idx="4">
                  <c:v>41066.506666666668</c:v>
                </c:pt>
                <c:pt idx="5">
                  <c:v>40565.223529411764</c:v>
                </c:pt>
                <c:pt idx="6">
                  <c:v>41048.160000000003</c:v>
                </c:pt>
                <c:pt idx="7">
                  <c:v>40949.173333333332</c:v>
                </c:pt>
                <c:pt idx="8">
                  <c:v>40611.253333333334</c:v>
                </c:pt>
                <c:pt idx="9">
                  <c:v>41355.199999999997</c:v>
                </c:pt>
                <c:pt idx="10">
                  <c:v>41030.472727272725</c:v>
                </c:pt>
                <c:pt idx="11">
                  <c:v>40602.800000000003</c:v>
                </c:pt>
                <c:pt idx="12">
                  <c:v>40791.482352941173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88-4F4A-9CA6-F18603B0F478}"/>
            </c:ext>
          </c:extLst>
        </c:ser>
        <c:ser>
          <c:idx val="3"/>
          <c:order val="6"/>
          <c:tx>
            <c:strRef>
              <c:f>'41.PZT_H_FX Yaw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'41.PZT_H_FX Yaw Freq'!$B$25:$N$25</c:f>
              <c:numCache>
                <c:formatCode>General</c:formatCode>
                <c:ptCount val="13"/>
                <c:pt idx="0">
                  <c:v>44412</c:v>
                </c:pt>
                <c:pt idx="1">
                  <c:v>44412</c:v>
                </c:pt>
                <c:pt idx="2">
                  <c:v>44412</c:v>
                </c:pt>
                <c:pt idx="3">
                  <c:v>44412</c:v>
                </c:pt>
                <c:pt idx="4">
                  <c:v>44412</c:v>
                </c:pt>
                <c:pt idx="5">
                  <c:v>44412</c:v>
                </c:pt>
                <c:pt idx="6">
                  <c:v>44412</c:v>
                </c:pt>
                <c:pt idx="7">
                  <c:v>44412</c:v>
                </c:pt>
                <c:pt idx="8">
                  <c:v>44412</c:v>
                </c:pt>
                <c:pt idx="9">
                  <c:v>44412</c:v>
                </c:pt>
                <c:pt idx="10">
                  <c:v>44412</c:v>
                </c:pt>
                <c:pt idx="11">
                  <c:v>44412</c:v>
                </c:pt>
                <c:pt idx="12">
                  <c:v>44412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88-4F4A-9CA6-F18603B0F478}"/>
            </c:ext>
          </c:extLst>
        </c:ser>
        <c:ser>
          <c:idx val="4"/>
          <c:order val="7"/>
          <c:tx>
            <c:strRef>
              <c:f>'41.PZT_H_FX Yaw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'41.PZT_H_FX Yaw Freq'!$B$26:$N$26</c:f>
              <c:numCache>
                <c:formatCode>General</c:formatCode>
                <c:ptCount val="13"/>
                <c:pt idx="0">
                  <c:v>38570</c:v>
                </c:pt>
                <c:pt idx="1">
                  <c:v>38570</c:v>
                </c:pt>
                <c:pt idx="2">
                  <c:v>38570</c:v>
                </c:pt>
                <c:pt idx="3">
                  <c:v>38570</c:v>
                </c:pt>
                <c:pt idx="4">
                  <c:v>38570</c:v>
                </c:pt>
                <c:pt idx="5">
                  <c:v>38570</c:v>
                </c:pt>
                <c:pt idx="6">
                  <c:v>38570</c:v>
                </c:pt>
                <c:pt idx="7">
                  <c:v>38570</c:v>
                </c:pt>
                <c:pt idx="8">
                  <c:v>38570</c:v>
                </c:pt>
                <c:pt idx="9">
                  <c:v>38570</c:v>
                </c:pt>
                <c:pt idx="10">
                  <c:v>38570</c:v>
                </c:pt>
                <c:pt idx="11">
                  <c:v>38570</c:v>
                </c:pt>
                <c:pt idx="12">
                  <c:v>38570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88-4F4A-9CA6-F18603B0F478}"/>
            </c:ext>
          </c:extLst>
        </c:ser>
        <c:ser>
          <c:idx val="2"/>
          <c:order val="8"/>
          <c:tx>
            <c:strRef>
              <c:f>'41.PZT_H_FX Yaw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'41.PZT_H_FX Yaw Freq'!$B$24:$N$24</c:f>
              <c:numCache>
                <c:formatCode>General</c:formatCode>
                <c:ptCount val="13"/>
                <c:pt idx="0">
                  <c:v>41129</c:v>
                </c:pt>
                <c:pt idx="1">
                  <c:v>41129</c:v>
                </c:pt>
                <c:pt idx="2">
                  <c:v>41129</c:v>
                </c:pt>
                <c:pt idx="3">
                  <c:v>41129</c:v>
                </c:pt>
                <c:pt idx="4">
                  <c:v>41129</c:v>
                </c:pt>
                <c:pt idx="5">
                  <c:v>41129</c:v>
                </c:pt>
                <c:pt idx="6">
                  <c:v>41129</c:v>
                </c:pt>
                <c:pt idx="7">
                  <c:v>41129</c:v>
                </c:pt>
                <c:pt idx="8">
                  <c:v>41129</c:v>
                </c:pt>
                <c:pt idx="9">
                  <c:v>41129</c:v>
                </c:pt>
                <c:pt idx="10">
                  <c:v>41129</c:v>
                </c:pt>
                <c:pt idx="11">
                  <c:v>41129</c:v>
                </c:pt>
                <c:pt idx="12">
                  <c:v>41129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88-4F4A-9CA6-F18603B0F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36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'41.PZT_H_FX Yaw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'41.PZT_H_FX Yaw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'41.PZT_H_FX Yaw Freq'!$B$10:$N$10</c:f>
              <c:numCache>
                <c:formatCode>0.000</c:formatCode>
                <c:ptCount val="13"/>
                <c:pt idx="0">
                  <c:v>830.38017377412143</c:v>
                </c:pt>
                <c:pt idx="1">
                  <c:v>774.87471201587528</c:v>
                </c:pt>
                <c:pt idx="2">
                  <c:v>761.19806611192519</c:v>
                </c:pt>
                <c:pt idx="3">
                  <c:v>775.06339509591101</c:v>
                </c:pt>
                <c:pt idx="4">
                  <c:v>837.26566113957006</c:v>
                </c:pt>
                <c:pt idx="5">
                  <c:v>690.32907016316858</c:v>
                </c:pt>
                <c:pt idx="6">
                  <c:v>643.15987612927677</c:v>
                </c:pt>
                <c:pt idx="7">
                  <c:v>781.30175364714319</c:v>
                </c:pt>
                <c:pt idx="8">
                  <c:v>620.9388976092489</c:v>
                </c:pt>
                <c:pt idx="9">
                  <c:v>710.06336017424258</c:v>
                </c:pt>
                <c:pt idx="10">
                  <c:v>827.12948920903057</c:v>
                </c:pt>
                <c:pt idx="11">
                  <c:v>606.08507421340232</c:v>
                </c:pt>
                <c:pt idx="12">
                  <c:v>678.32057656959012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A-451F-B5B0-6AB3132250B5}"/>
            </c:ext>
          </c:extLst>
        </c:ser>
        <c:ser>
          <c:idx val="1"/>
          <c:order val="1"/>
          <c:tx>
            <c:strRef>
              <c:f>'41.PZT_H_FX Yaw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'41.PZT_H_FX Yaw Freq'!$B$20:$N$20</c:f>
              <c:numCache>
                <c:formatCode>0.000</c:formatCode>
                <c:ptCount val="13"/>
                <c:pt idx="0">
                  <c:v>687.50826980672127</c:v>
                </c:pt>
                <c:pt idx="1">
                  <c:v>655.94537780583778</c:v>
                </c:pt>
                <c:pt idx="2">
                  <c:v>718.83943694041682</c:v>
                </c:pt>
                <c:pt idx="3">
                  <c:v>677.5464132724519</c:v>
                </c:pt>
                <c:pt idx="4">
                  <c:v>697.32275046966629</c:v>
                </c:pt>
                <c:pt idx="5">
                  <c:v>780.44789952761653</c:v>
                </c:pt>
                <c:pt idx="6">
                  <c:v>738.91286867739871</c:v>
                </c:pt>
                <c:pt idx="7">
                  <c:v>746.6442093461518</c:v>
                </c:pt>
                <c:pt idx="8">
                  <c:v>613.69277520008382</c:v>
                </c:pt>
                <c:pt idx="9">
                  <c:v>637.65643345371132</c:v>
                </c:pt>
                <c:pt idx="10">
                  <c:v>633.63988787210155</c:v>
                </c:pt>
                <c:pt idx="11">
                  <c:v>662.24857604270335</c:v>
                </c:pt>
                <c:pt idx="12">
                  <c:v>666.08671126080787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A-451F-B5B0-6AB3132250B5}"/>
            </c:ext>
          </c:extLst>
        </c:ser>
        <c:ser>
          <c:idx val="5"/>
          <c:order val="2"/>
          <c:tx>
            <c:strRef>
              <c:f>'41.PZT_H_FX Yaw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8EA-451F-B5B0-6AB3132250B5}"/>
              </c:ext>
            </c:extLst>
          </c:dPt>
          <c:val>
            <c:numRef>
              <c:f>'41.PZT_H_FX Yaw Freq'!$Q$10:$AC$10</c:f>
              <c:numCache>
                <c:formatCode>0.000</c:formatCode>
                <c:ptCount val="13"/>
                <c:pt idx="3">
                  <c:v>534.10225031645712</c:v>
                </c:pt>
                <c:pt idx="7">
                  <c:v>737.0553698208962</c:v>
                </c:pt>
                <c:pt idx="8">
                  <c:v>1027.3563416028437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EA-451F-B5B0-6AB3132250B5}"/>
            </c:ext>
          </c:extLst>
        </c:ser>
        <c:ser>
          <c:idx val="6"/>
          <c:order val="3"/>
          <c:tx>
            <c:strRef>
              <c:f>'41.PZT_H_FX Yaw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'41.PZT_H_FX Yaw Freq'!$Q$20:$AC$20</c:f>
              <c:numCache>
                <c:formatCode>0.000</c:formatCode>
                <c:ptCount val="13"/>
                <c:pt idx="3">
                  <c:v>499.14435292555521</c:v>
                </c:pt>
                <c:pt idx="7">
                  <c:v>540.61581546664002</c:v>
                </c:pt>
                <c:pt idx="8">
                  <c:v>484.57886219294642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EA-451F-B5B0-6AB3132250B5}"/>
            </c:ext>
          </c:extLst>
        </c:ser>
        <c:ser>
          <c:idx val="7"/>
          <c:order val="4"/>
          <c:tx>
            <c:strRef>
              <c:f>'41.PZT_H_FX Yaw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'41.PZT_H_FX Yaw Freq'!$AF$10:$AR$10</c:f>
              <c:numCache>
                <c:formatCode>0.000</c:formatCode>
                <c:ptCount val="13"/>
                <c:pt idx="3">
                  <c:v>565.74734922745733</c:v>
                </c:pt>
                <c:pt idx="4">
                  <c:v>730.50730102712362</c:v>
                </c:pt>
                <c:pt idx="5">
                  <c:v>707.49542506207251</c:v>
                </c:pt>
                <c:pt idx="6">
                  <c:v>695.71761553106035</c:v>
                </c:pt>
                <c:pt idx="7">
                  <c:v>627.43119920103493</c:v>
                </c:pt>
                <c:pt idx="8">
                  <c:v>559.07612760311656</c:v>
                </c:pt>
                <c:pt idx="9">
                  <c:v>585.2470949625997</c:v>
                </c:pt>
                <c:pt idx="10">
                  <c:v>554.18160608707717</c:v>
                </c:pt>
                <c:pt idx="11">
                  <c:v>532.03101950383098</c:v>
                </c:pt>
                <c:pt idx="12">
                  <c:v>571.01074292688554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EA-451F-B5B0-6AB3132250B5}"/>
            </c:ext>
          </c:extLst>
        </c:ser>
        <c:ser>
          <c:idx val="8"/>
          <c:order val="5"/>
          <c:tx>
            <c:strRef>
              <c:f>'41.PZT_H_FX Yaw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'41.PZT_H_FX Yaw Freq'!$AF$20:$AR$20</c:f>
              <c:numCache>
                <c:formatCode>0.000</c:formatCode>
                <c:ptCount val="13"/>
                <c:pt idx="3">
                  <c:v>709.791019916442</c:v>
                </c:pt>
                <c:pt idx="4">
                  <c:v>591.74383549543347</c:v>
                </c:pt>
                <c:pt idx="5">
                  <c:v>724.39873879867366</c:v>
                </c:pt>
                <c:pt idx="6">
                  <c:v>805.60038100633415</c:v>
                </c:pt>
                <c:pt idx="7">
                  <c:v>576.89524022841294</c:v>
                </c:pt>
                <c:pt idx="8">
                  <c:v>522.66125387894044</c:v>
                </c:pt>
                <c:pt idx="9">
                  <c:v>492.25141255719808</c:v>
                </c:pt>
                <c:pt idx="10">
                  <c:v>356.07364274436128</c:v>
                </c:pt>
                <c:pt idx="11">
                  <c:v>604.70673716660679</c:v>
                </c:pt>
                <c:pt idx="12">
                  <c:v>512.95513151422767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EA-451F-B5B0-6AB313225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'41.PZT_H_FX Yaw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'41.PZT_H_FX Yaw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'41.PZT_H_FX Yaw Freq'!$B$13:$N$13</c:f>
              <c:numCache>
                <c:formatCode>0.00</c:formatCode>
                <c:ptCount val="13"/>
                <c:pt idx="0">
                  <c:v>0.85974593840598701</c:v>
                </c:pt>
                <c:pt idx="1">
                  <c:v>0.88451780082924336</c:v>
                </c:pt>
                <c:pt idx="2">
                  <c:v>0.78355177422428834</c:v>
                </c:pt>
                <c:pt idx="3">
                  <c:v>0.82103156874382932</c:v>
                </c:pt>
                <c:pt idx="4">
                  <c:v>0.6764104445946344</c:v>
                </c:pt>
                <c:pt idx="5">
                  <c:v>0.85107930654856612</c:v>
                </c:pt>
                <c:pt idx="6">
                  <c:v>0.81203241379082969</c:v>
                </c:pt>
                <c:pt idx="7">
                  <c:v>0.68722914140012004</c:v>
                </c:pt>
                <c:pt idx="8">
                  <c:v>0.92445178162549058</c:v>
                </c:pt>
                <c:pt idx="9">
                  <c:v>0.85688184768623876</c:v>
                </c:pt>
                <c:pt idx="10">
                  <c:v>0.71717912097084857</c:v>
                </c:pt>
                <c:pt idx="11">
                  <c:v>0.7777314582168019</c:v>
                </c:pt>
                <c:pt idx="12">
                  <c:v>0.88186018338278604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9-45DF-B47D-ADAA5DFB929F}"/>
            </c:ext>
          </c:extLst>
        </c:ser>
        <c:ser>
          <c:idx val="1"/>
          <c:order val="1"/>
          <c:tx>
            <c:strRef>
              <c:f>'41.PZT_H_FX Yaw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'41.PZT_H_FX Yaw Freq'!$B$23:$N$23</c:f>
              <c:numCache>
                <c:formatCode>0.00</c:formatCode>
                <c:ptCount val="13"/>
                <c:pt idx="0">
                  <c:v>0.82636581737853532</c:v>
                </c:pt>
                <c:pt idx="1">
                  <c:v>1.0446959689779742</c:v>
                </c:pt>
                <c:pt idx="2">
                  <c:v>0.89835838910716181</c:v>
                </c:pt>
                <c:pt idx="3">
                  <c:v>0.97813717311619364</c:v>
                </c:pt>
                <c:pt idx="4">
                  <c:v>0.81969121608086171</c:v>
                </c:pt>
                <c:pt idx="5">
                  <c:v>0.82057626353306012</c:v>
                </c:pt>
                <c:pt idx="6">
                  <c:v>0.83079441529214904</c:v>
                </c:pt>
                <c:pt idx="7">
                  <c:v>0.88794337313398353</c:v>
                </c:pt>
                <c:pt idx="8">
                  <c:v>0.98453573767234315</c:v>
                </c:pt>
                <c:pt idx="9">
                  <c:v>0.97009904791434098</c:v>
                </c:pt>
                <c:pt idx="10">
                  <c:v>0.93641892233928814</c:v>
                </c:pt>
                <c:pt idx="11">
                  <c:v>0.97546453608130435</c:v>
                </c:pt>
                <c:pt idx="12">
                  <c:v>0.90418658184406964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E9-45DF-B47D-ADAA5DFB929F}"/>
            </c:ext>
          </c:extLst>
        </c:ser>
        <c:ser>
          <c:idx val="5"/>
          <c:order val="2"/>
          <c:tx>
            <c:strRef>
              <c:f>'41.PZT_H_FX Yaw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AE9-45DF-B47D-ADAA5DFB929F}"/>
              </c:ext>
            </c:extLst>
          </c:dPt>
          <c:val>
            <c:numRef>
              <c:f>'41.PZT_H_FX Yaw Freq'!$Q$13:$AC$13</c:f>
              <c:numCache>
                <c:formatCode>0.00</c:formatCode>
                <c:ptCount val="13"/>
                <c:pt idx="3">
                  <c:v>0.82605905468210872</c:v>
                </c:pt>
                <c:pt idx="7">
                  <c:v>0.72788139243766081</c:v>
                </c:pt>
                <c:pt idx="8">
                  <c:v>0.61582008213391992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E9-45DF-B47D-ADAA5DFB929F}"/>
            </c:ext>
          </c:extLst>
        </c:ser>
        <c:ser>
          <c:idx val="6"/>
          <c:order val="3"/>
          <c:tx>
            <c:strRef>
              <c:f>'41.PZT_H_FX Yaw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'41.PZT_H_FX Yaw Freq'!$Q$23:$AC$23</c:f>
              <c:numCache>
                <c:formatCode>0.00</c:formatCode>
                <c:ptCount val="13"/>
                <c:pt idx="3">
                  <c:v>0.95799496673679763</c:v>
                </c:pt>
                <c:pt idx="7">
                  <c:v>1.1109889215870423</c:v>
                </c:pt>
                <c:pt idx="8">
                  <c:v>1.4552842788243776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E9-45DF-B47D-ADAA5DFB929F}"/>
            </c:ext>
          </c:extLst>
        </c:ser>
        <c:ser>
          <c:idx val="7"/>
          <c:order val="4"/>
          <c:tx>
            <c:strRef>
              <c:f>'41.PZT_H_FX Yaw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'41.PZT_H_FX Yaw Freq'!$AF$13:$AR$13</c:f>
              <c:numCache>
                <c:formatCode>0.00</c:formatCode>
                <c:ptCount val="13"/>
                <c:pt idx="3">
                  <c:v>0.99856116710889664</c:v>
                </c:pt>
                <c:pt idx="4">
                  <c:v>0.98701576453573381</c:v>
                </c:pt>
                <c:pt idx="5">
                  <c:v>1.0070314947635004</c:v>
                </c:pt>
                <c:pt idx="6">
                  <c:v>1.0335160100391978</c:v>
                </c:pt>
                <c:pt idx="7">
                  <c:v>1.2474446844249676</c:v>
                </c:pt>
                <c:pt idx="8">
                  <c:v>1.382280447768653</c:v>
                </c:pt>
                <c:pt idx="9">
                  <c:v>1.3115827598410454</c:v>
                </c:pt>
                <c:pt idx="10">
                  <c:v>1.1936793719768637</c:v>
                </c:pt>
                <c:pt idx="11">
                  <c:v>1.1973737933440434</c:v>
                </c:pt>
                <c:pt idx="12">
                  <c:v>1.0554007411511841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E9-45DF-B47D-ADAA5DFB929F}"/>
            </c:ext>
          </c:extLst>
        </c:ser>
        <c:ser>
          <c:idx val="8"/>
          <c:order val="5"/>
          <c:tx>
            <c:strRef>
              <c:f>'41.PZT_H_FX Yaw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'41.PZT_H_FX Yaw Freq'!$AF$23:$AR$23</c:f>
              <c:numCache>
                <c:formatCode>0.00</c:formatCode>
                <c:ptCount val="13"/>
                <c:pt idx="3">
                  <c:v>1.0113148829450194</c:v>
                </c:pt>
                <c:pt idx="4">
                  <c:v>1.4062992108606616</c:v>
                </c:pt>
                <c:pt idx="5">
                  <c:v>0.91810556007712762</c:v>
                </c:pt>
                <c:pt idx="6">
                  <c:v>1.0253884591035707</c:v>
                </c:pt>
                <c:pt idx="7">
                  <c:v>1.3746998111195687</c:v>
                </c:pt>
                <c:pt idx="8">
                  <c:v>1.301833209804715</c:v>
                </c:pt>
                <c:pt idx="9">
                  <c:v>1.8860281074198479</c:v>
                </c:pt>
                <c:pt idx="10">
                  <c:v>2.303336942988496</c:v>
                </c:pt>
                <c:pt idx="11">
                  <c:v>1.1205431630792477</c:v>
                </c:pt>
                <c:pt idx="12">
                  <c:v>1.4435845791446553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E9-45DF-B47D-ADAA5DFB9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'42.PZT_H_FX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'42.PZT_H_FX Yaw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'42.PZT_H_FX Yaw Gain'!$B$9:$N$9</c:f>
              <c:numCache>
                <c:formatCode>0.000</c:formatCode>
                <c:ptCount val="13"/>
                <c:pt idx="0">
                  <c:v>13.5038</c:v>
                </c:pt>
                <c:pt idx="1">
                  <c:v>13.854035714285709</c:v>
                </c:pt>
                <c:pt idx="2">
                  <c:v>13.258392857142862</c:v>
                </c:pt>
                <c:pt idx="3">
                  <c:v>13.722686363636361</c:v>
                </c:pt>
                <c:pt idx="4">
                  <c:v>13.718468571428573</c:v>
                </c:pt>
                <c:pt idx="5">
                  <c:v>14.541051282051285</c:v>
                </c:pt>
                <c:pt idx="6">
                  <c:v>15.081460000000003</c:v>
                </c:pt>
                <c:pt idx="7">
                  <c:v>14.763341666666662</c:v>
                </c:pt>
                <c:pt idx="8">
                  <c:v>15.714005263157903</c:v>
                </c:pt>
                <c:pt idx="9">
                  <c:v>15.572472727272734</c:v>
                </c:pt>
                <c:pt idx="10">
                  <c:v>14.503950000000005</c:v>
                </c:pt>
                <c:pt idx="11">
                  <c:v>15.221757142857141</c:v>
                </c:pt>
                <c:pt idx="12">
                  <c:v>15.756655172413797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2A-4AE8-96FC-9178B37A21EC}"/>
            </c:ext>
          </c:extLst>
        </c:ser>
        <c:ser>
          <c:idx val="1"/>
          <c:order val="1"/>
          <c:tx>
            <c:strRef>
              <c:f>'42.PZT_H_FX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'42.PZT_H_FX Yaw Gain'!$B$19:$N$19</c:f>
              <c:numCache>
                <c:formatCode>0.000</c:formatCode>
                <c:ptCount val="13"/>
                <c:pt idx="0">
                  <c:v>15.266</c:v>
                </c:pt>
                <c:pt idx="1">
                  <c:v>13.768214285714285</c:v>
                </c:pt>
                <c:pt idx="2">
                  <c:v>13.877186122720284</c:v>
                </c:pt>
                <c:pt idx="3">
                  <c:v>14.370725208520891</c:v>
                </c:pt>
                <c:pt idx="4">
                  <c:v>14.251856</c:v>
                </c:pt>
                <c:pt idx="5">
                  <c:v>13.586408510638295</c:v>
                </c:pt>
                <c:pt idx="6">
                  <c:v>14.057940540540539</c:v>
                </c:pt>
                <c:pt idx="7">
                  <c:v>15.451733333333335</c:v>
                </c:pt>
                <c:pt idx="8">
                  <c:v>15.147718518518516</c:v>
                </c:pt>
                <c:pt idx="9">
                  <c:v>14.49491515151515</c:v>
                </c:pt>
                <c:pt idx="10">
                  <c:v>13.553949999999995</c:v>
                </c:pt>
                <c:pt idx="11">
                  <c:v>17.169799999999999</c:v>
                </c:pt>
                <c:pt idx="12">
                  <c:v>15.273175000000004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2A-4AE8-96FC-9178B37A21EC}"/>
            </c:ext>
          </c:extLst>
        </c:ser>
        <c:ser>
          <c:idx val="5"/>
          <c:order val="2"/>
          <c:tx>
            <c:strRef>
              <c:f>'42.PZT_H_FX Yaw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52A-4AE8-96FC-9178B37A21EC}"/>
              </c:ext>
            </c:extLst>
          </c:dPt>
          <c:val>
            <c:numRef>
              <c:f>'42.PZT_H_FX Yaw Gain'!$Q$9:$AC$9</c:f>
              <c:numCache>
                <c:formatCode>0.000</c:formatCode>
                <c:ptCount val="13"/>
                <c:pt idx="3">
                  <c:v>14.153533333333334</c:v>
                </c:pt>
                <c:pt idx="7">
                  <c:v>14.055800000000001</c:v>
                </c:pt>
                <c:pt idx="8">
                  <c:v>14.383850000000004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2A-4AE8-96FC-9178B37A21EC}"/>
            </c:ext>
          </c:extLst>
        </c:ser>
        <c:ser>
          <c:idx val="6"/>
          <c:order val="3"/>
          <c:tx>
            <c:strRef>
              <c:f>'42.PZT_H_FX Yaw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'42.PZT_H_FX Yaw Gain'!$Q$19:$AC$19</c:f>
              <c:numCache>
                <c:formatCode>0.000</c:formatCode>
                <c:ptCount val="13"/>
                <c:pt idx="3">
                  <c:v>15.600766666666667</c:v>
                </c:pt>
                <c:pt idx="7">
                  <c:v>16.279054545454546</c:v>
                </c:pt>
                <c:pt idx="8">
                  <c:v>15.675999999999998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2A-4AE8-96FC-9178B37A21EC}"/>
            </c:ext>
          </c:extLst>
        </c:ser>
        <c:ser>
          <c:idx val="7"/>
          <c:order val="4"/>
          <c:tx>
            <c:strRef>
              <c:f>'42.PZT_H_FX Yaw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'42.PZT_H_FX Yaw Gain'!$AF$9:$AR$9</c:f>
              <c:numCache>
                <c:formatCode>0.000</c:formatCode>
                <c:ptCount val="13"/>
                <c:pt idx="3">
                  <c:v>14.063999999999998</c:v>
                </c:pt>
                <c:pt idx="4">
                  <c:v>13.303188888888894</c:v>
                </c:pt>
                <c:pt idx="5">
                  <c:v>13.607431578947363</c:v>
                </c:pt>
                <c:pt idx="6">
                  <c:v>13.747847058823529</c:v>
                </c:pt>
                <c:pt idx="7">
                  <c:v>14.375057142857147</c:v>
                </c:pt>
                <c:pt idx="8">
                  <c:v>15.234337500000001</c:v>
                </c:pt>
                <c:pt idx="9">
                  <c:v>15.040439999999995</c:v>
                </c:pt>
                <c:pt idx="10">
                  <c:v>15.225890909090911</c:v>
                </c:pt>
                <c:pt idx="11">
                  <c:v>16.417080000000002</c:v>
                </c:pt>
                <c:pt idx="12">
                  <c:v>16.674496774193539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2A-4AE8-96FC-9178B37A21EC}"/>
            </c:ext>
          </c:extLst>
        </c:ser>
        <c:ser>
          <c:idx val="8"/>
          <c:order val="5"/>
          <c:tx>
            <c:strRef>
              <c:f>'42.PZT_H_FX Yaw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'42.PZT_H_FX Yaw Gain'!$AF$19:$AR$19</c:f>
              <c:numCache>
                <c:formatCode>0.000</c:formatCode>
                <c:ptCount val="13"/>
                <c:pt idx="3">
                  <c:v>13.789566666666671</c:v>
                </c:pt>
                <c:pt idx="4">
                  <c:v>13.215186666666666</c:v>
                </c:pt>
                <c:pt idx="5">
                  <c:v>14.221129411764707</c:v>
                </c:pt>
                <c:pt idx="6">
                  <c:v>13.499799999999999</c:v>
                </c:pt>
                <c:pt idx="7">
                  <c:v>12.735693333333334</c:v>
                </c:pt>
                <c:pt idx="8">
                  <c:v>14.743986666666666</c:v>
                </c:pt>
                <c:pt idx="9">
                  <c:v>15.469350000000006</c:v>
                </c:pt>
                <c:pt idx="10">
                  <c:v>16.094781818181822</c:v>
                </c:pt>
                <c:pt idx="11">
                  <c:v>15.070525000000004</c:v>
                </c:pt>
                <c:pt idx="12">
                  <c:v>15.21852941176471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2A-4AE8-96FC-9178B37A21EC}"/>
            </c:ext>
          </c:extLst>
        </c:ser>
        <c:ser>
          <c:idx val="3"/>
          <c:order val="6"/>
          <c:tx>
            <c:strRef>
              <c:f>'42.PZT_H_FX Yaw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'42.PZT_H_FX Yaw Gain'!$B$25:$N$25</c:f>
              <c:numCache>
                <c:formatCode>General</c:formatCode>
                <c:ptCount val="13"/>
                <c:pt idx="0">
                  <c:v>33.700000000000003</c:v>
                </c:pt>
                <c:pt idx="1">
                  <c:v>33.700000000000003</c:v>
                </c:pt>
                <c:pt idx="2">
                  <c:v>33.700000000000003</c:v>
                </c:pt>
                <c:pt idx="3">
                  <c:v>33.700000000000003</c:v>
                </c:pt>
                <c:pt idx="4">
                  <c:v>33.700000000000003</c:v>
                </c:pt>
                <c:pt idx="5">
                  <c:v>33.700000000000003</c:v>
                </c:pt>
                <c:pt idx="6">
                  <c:v>33.700000000000003</c:v>
                </c:pt>
                <c:pt idx="7">
                  <c:v>33.700000000000003</c:v>
                </c:pt>
                <c:pt idx="8">
                  <c:v>33.700000000000003</c:v>
                </c:pt>
                <c:pt idx="9">
                  <c:v>33.700000000000003</c:v>
                </c:pt>
                <c:pt idx="10">
                  <c:v>33.700000000000003</c:v>
                </c:pt>
                <c:pt idx="11">
                  <c:v>33.700000000000003</c:v>
                </c:pt>
                <c:pt idx="12">
                  <c:v>33.700000000000003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52A-4AE8-96FC-9178B37A21EC}"/>
            </c:ext>
          </c:extLst>
        </c:ser>
        <c:ser>
          <c:idx val="4"/>
          <c:order val="7"/>
          <c:tx>
            <c:strRef>
              <c:f>'42.PZT_H_FX Yaw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'42.PZT_H_FX Yaw Gain'!$B$26:$N$26</c:f>
              <c:numCache>
                <c:formatCode>General</c:formatCode>
                <c:ptCount val="13"/>
                <c:pt idx="0">
                  <c:v>6.4</c:v>
                </c:pt>
                <c:pt idx="1">
                  <c:v>6.4</c:v>
                </c:pt>
                <c:pt idx="2">
                  <c:v>6.4</c:v>
                </c:pt>
                <c:pt idx="3">
                  <c:v>6.4</c:v>
                </c:pt>
                <c:pt idx="4">
                  <c:v>6.4</c:v>
                </c:pt>
                <c:pt idx="5">
                  <c:v>6.4</c:v>
                </c:pt>
                <c:pt idx="6">
                  <c:v>6.4</c:v>
                </c:pt>
                <c:pt idx="7">
                  <c:v>6.4</c:v>
                </c:pt>
                <c:pt idx="8">
                  <c:v>6.4</c:v>
                </c:pt>
                <c:pt idx="9">
                  <c:v>6.4</c:v>
                </c:pt>
                <c:pt idx="10">
                  <c:v>6.4</c:v>
                </c:pt>
                <c:pt idx="11">
                  <c:v>6.4</c:v>
                </c:pt>
                <c:pt idx="12">
                  <c:v>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52A-4AE8-96FC-9178B37A21EC}"/>
            </c:ext>
          </c:extLst>
        </c:ser>
        <c:ser>
          <c:idx val="2"/>
          <c:order val="8"/>
          <c:tx>
            <c:strRef>
              <c:f>'42.PZT_H_FX Yaw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'42.PZT_H_FX Yaw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52A-4AE8-96FC-9178B37A2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'42.PZT_H_FX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'42.PZT_H_FX Yaw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'42.PZT_H_FX Yaw Gain'!$B$10:$N$10</c:f>
              <c:numCache>
                <c:formatCode>0.000</c:formatCode>
                <c:ptCount val="13"/>
                <c:pt idx="0">
                  <c:v>2.93963438819587</c:v>
                </c:pt>
                <c:pt idx="1">
                  <c:v>3.3657963822081025</c:v>
                </c:pt>
                <c:pt idx="2">
                  <c:v>3.0972786336905247</c:v>
                </c:pt>
                <c:pt idx="3">
                  <c:v>2.9682429679371358</c:v>
                </c:pt>
                <c:pt idx="4">
                  <c:v>3.1926337752484271</c:v>
                </c:pt>
                <c:pt idx="5">
                  <c:v>3.3106236412893302</c:v>
                </c:pt>
                <c:pt idx="6">
                  <c:v>4.0964829172490251</c:v>
                </c:pt>
                <c:pt idx="7">
                  <c:v>2.842212522866677</c:v>
                </c:pt>
                <c:pt idx="8">
                  <c:v>3.0966522297019177</c:v>
                </c:pt>
                <c:pt idx="9">
                  <c:v>3.1275893010658735</c:v>
                </c:pt>
                <c:pt idx="10">
                  <c:v>2.8788028775127441</c:v>
                </c:pt>
                <c:pt idx="11">
                  <c:v>2.5963275258189493</c:v>
                </c:pt>
                <c:pt idx="12">
                  <c:v>3.2604920010025094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C-417C-B950-DA17081DE038}"/>
            </c:ext>
          </c:extLst>
        </c:ser>
        <c:ser>
          <c:idx val="1"/>
          <c:order val="1"/>
          <c:tx>
            <c:strRef>
              <c:f>'42.PZT_H_FX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'42.PZT_H_FX Yaw Gain'!$B$20:$N$20</c:f>
              <c:numCache>
                <c:formatCode>0.000</c:formatCode>
                <c:ptCount val="13"/>
                <c:pt idx="0">
                  <c:v>2.8782520645989904</c:v>
                </c:pt>
                <c:pt idx="1">
                  <c:v>3.0166317740291282</c:v>
                </c:pt>
                <c:pt idx="2">
                  <c:v>3.0462827574362166</c:v>
                </c:pt>
                <c:pt idx="3">
                  <c:v>3.1497077720055233</c:v>
                </c:pt>
                <c:pt idx="4">
                  <c:v>3.0552647150609982</c:v>
                </c:pt>
                <c:pt idx="5">
                  <c:v>2.7260505438176881</c:v>
                </c:pt>
                <c:pt idx="6">
                  <c:v>3.0550211398488716</c:v>
                </c:pt>
                <c:pt idx="7">
                  <c:v>3.3262711545869896</c:v>
                </c:pt>
                <c:pt idx="8">
                  <c:v>3.1855448411696177</c:v>
                </c:pt>
                <c:pt idx="9">
                  <c:v>3.0069940837298152</c:v>
                </c:pt>
                <c:pt idx="10">
                  <c:v>3.101617072610364</c:v>
                </c:pt>
                <c:pt idx="11">
                  <c:v>2.5715040780697591</c:v>
                </c:pt>
                <c:pt idx="12">
                  <c:v>3.4359746844345942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C-417C-B950-DA17081DE038}"/>
            </c:ext>
          </c:extLst>
        </c:ser>
        <c:ser>
          <c:idx val="5"/>
          <c:order val="2"/>
          <c:tx>
            <c:strRef>
              <c:f>'42.PZT_H_FX Yaw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79C-417C-B950-DA17081DE038}"/>
              </c:ext>
            </c:extLst>
          </c:dPt>
          <c:val>
            <c:numRef>
              <c:f>'42.PZT_H_FX Yaw Gain'!$Q$10:$AC$10</c:f>
              <c:numCache>
                <c:formatCode>0.000</c:formatCode>
                <c:ptCount val="13"/>
                <c:pt idx="3">
                  <c:v>2.6116833352606532</c:v>
                </c:pt>
                <c:pt idx="7">
                  <c:v>3.055746238274248</c:v>
                </c:pt>
                <c:pt idx="8">
                  <c:v>3.2173817612102313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9C-417C-B950-DA17081DE038}"/>
            </c:ext>
          </c:extLst>
        </c:ser>
        <c:ser>
          <c:idx val="6"/>
          <c:order val="3"/>
          <c:tx>
            <c:strRef>
              <c:f>'42.PZT_H_FX Yaw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'42.PZT_H_FX Yaw Gain'!$Q$20:$AC$20</c:f>
              <c:numCache>
                <c:formatCode>0.000</c:formatCode>
                <c:ptCount val="13"/>
                <c:pt idx="3">
                  <c:v>2.7147847146922</c:v>
                </c:pt>
                <c:pt idx="7">
                  <c:v>2.2255070867705835</c:v>
                </c:pt>
                <c:pt idx="8">
                  <c:v>2.2587880774759328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9C-417C-B950-DA17081DE038}"/>
            </c:ext>
          </c:extLst>
        </c:ser>
        <c:ser>
          <c:idx val="7"/>
          <c:order val="4"/>
          <c:tx>
            <c:strRef>
              <c:f>'42.PZT_H_FX Yaw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'42.PZT_H_FX Yaw Gain'!$AF$10:$AR$10</c:f>
              <c:numCache>
                <c:formatCode>0.000</c:formatCode>
                <c:ptCount val="13"/>
                <c:pt idx="3">
                  <c:v>3.2348133924865885</c:v>
                </c:pt>
                <c:pt idx="4">
                  <c:v>2.5632498284445671</c:v>
                </c:pt>
                <c:pt idx="5">
                  <c:v>3.1232674947357904</c:v>
                </c:pt>
                <c:pt idx="6">
                  <c:v>3.1440372230086315</c:v>
                </c:pt>
                <c:pt idx="7">
                  <c:v>2.8209245215190579</c:v>
                </c:pt>
                <c:pt idx="8">
                  <c:v>3.4408389687258745</c:v>
                </c:pt>
                <c:pt idx="9">
                  <c:v>2.9659593873766537</c:v>
                </c:pt>
                <c:pt idx="10">
                  <c:v>3.5394863336926825</c:v>
                </c:pt>
                <c:pt idx="11">
                  <c:v>2.6769626775774853</c:v>
                </c:pt>
                <c:pt idx="12">
                  <c:v>3.278447481350995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9C-417C-B950-DA17081DE038}"/>
            </c:ext>
          </c:extLst>
        </c:ser>
        <c:ser>
          <c:idx val="8"/>
          <c:order val="5"/>
          <c:tx>
            <c:strRef>
              <c:f>'42.PZT_H_FX Yaw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'42.PZT_H_FX Yaw Gain'!$AF$20:$AR$20</c:f>
              <c:numCache>
                <c:formatCode>0.000</c:formatCode>
                <c:ptCount val="13"/>
                <c:pt idx="3">
                  <c:v>2.6872384836139749</c:v>
                </c:pt>
                <c:pt idx="4">
                  <c:v>2.3926386976845495</c:v>
                </c:pt>
                <c:pt idx="5">
                  <c:v>2.8012946870205111</c:v>
                </c:pt>
                <c:pt idx="6">
                  <c:v>2.1736461514784122</c:v>
                </c:pt>
                <c:pt idx="7">
                  <c:v>2.2217825809734566</c:v>
                </c:pt>
                <c:pt idx="8">
                  <c:v>2.4688064546720994</c:v>
                </c:pt>
                <c:pt idx="9">
                  <c:v>2.1999934988396177</c:v>
                </c:pt>
                <c:pt idx="10">
                  <c:v>2.199115324573544</c:v>
                </c:pt>
                <c:pt idx="11">
                  <c:v>2.7294398877119037</c:v>
                </c:pt>
                <c:pt idx="12">
                  <c:v>2.4141352518045895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9C-417C-B950-DA17081DE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2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'42.PZT_H_FX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'42.PZT_H_FX Yaw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'42.PZT_H_FX Yaw Gain'!$B$13:$N$13</c:f>
              <c:numCache>
                <c:formatCode>0.00</c:formatCode>
                <c:ptCount val="13"/>
                <c:pt idx="0">
                  <c:v>0.80551967375323685</c:v>
                </c:pt>
                <c:pt idx="1">
                  <c:v>0.73821416665690198</c:v>
                </c:pt>
                <c:pt idx="2">
                  <c:v>0.73810955446941584</c:v>
                </c:pt>
                <c:pt idx="3">
                  <c:v>0.82233681033255279</c:v>
                </c:pt>
                <c:pt idx="4">
                  <c:v>0.76409939114288217</c:v>
                </c:pt>
                <c:pt idx="5">
                  <c:v>0.81968959770579997</c:v>
                </c:pt>
                <c:pt idx="6">
                  <c:v>0.70641573722058459</c:v>
                </c:pt>
                <c:pt idx="7">
                  <c:v>0.98084873426135555</c:v>
                </c:pt>
                <c:pt idx="8">
                  <c:v>1.0025886637426793</c:v>
                </c:pt>
                <c:pt idx="9">
                  <c:v>0.97758708537880179</c:v>
                </c:pt>
                <c:pt idx="10">
                  <c:v>0.938347216395927</c:v>
                </c:pt>
                <c:pt idx="11">
                  <c:v>1.1325942836731189</c:v>
                </c:pt>
                <c:pt idx="12">
                  <c:v>0.95656884191474678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3-42B4-B0F9-0C944FC68D22}"/>
            </c:ext>
          </c:extLst>
        </c:ser>
        <c:ser>
          <c:idx val="1"/>
          <c:order val="1"/>
          <c:tx>
            <c:strRef>
              <c:f>'42.PZT_H_FX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'42.PZT_H_FX Yaw Gain'!$B$23:$N$23</c:f>
              <c:numCache>
                <c:formatCode>0.00</c:formatCode>
                <c:ptCount val="13"/>
                <c:pt idx="0">
                  <c:v>1.0267805831471131</c:v>
                </c:pt>
                <c:pt idx="1">
                  <c:v>0.81417674166144771</c:v>
                </c:pt>
                <c:pt idx="2">
                  <c:v>0.81817597797051522</c:v>
                </c:pt>
                <c:pt idx="3">
                  <c:v>0.84354124101759309</c:v>
                </c:pt>
                <c:pt idx="4">
                  <c:v>0.85664764837932528</c:v>
                </c:pt>
                <c:pt idx="5">
                  <c:v>0.87873260786697349</c:v>
                </c:pt>
                <c:pt idx="6">
                  <c:v>0.8355578341343729</c:v>
                </c:pt>
                <c:pt idx="7">
                  <c:v>0.90709515376808925</c:v>
                </c:pt>
                <c:pt idx="8">
                  <c:v>0.91535555712626204</c:v>
                </c:pt>
                <c:pt idx="9">
                  <c:v>0.89734298617512609</c:v>
                </c:pt>
                <c:pt idx="10">
                  <c:v>0.76884088015192775</c:v>
                </c:pt>
                <c:pt idx="11">
                  <c:v>1.3960441921710016</c:v>
                </c:pt>
                <c:pt idx="12">
                  <c:v>0.86081105701938798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23-42B4-B0F9-0C944FC68D22}"/>
            </c:ext>
          </c:extLst>
        </c:ser>
        <c:ser>
          <c:idx val="5"/>
          <c:order val="2"/>
          <c:tx>
            <c:strRef>
              <c:f>'42.PZT_H_FX Yaw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923-42B4-B0F9-0C944FC68D22}"/>
              </c:ext>
            </c:extLst>
          </c:dPt>
          <c:val>
            <c:numRef>
              <c:f>'42.PZT_H_FX Yaw Gain'!$Q$13:$AC$13</c:f>
              <c:numCache>
                <c:formatCode>0.00</c:formatCode>
                <c:ptCount val="13"/>
                <c:pt idx="3">
                  <c:v>0.98959589633908274</c:v>
                </c:pt>
                <c:pt idx="7">
                  <c:v>0.83512606556444757</c:v>
                </c:pt>
                <c:pt idx="8">
                  <c:v>0.82715808407277158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23-42B4-B0F9-0C944FC68D22}"/>
            </c:ext>
          </c:extLst>
        </c:ser>
        <c:ser>
          <c:idx val="6"/>
          <c:order val="3"/>
          <c:tx>
            <c:strRef>
              <c:f>'42.PZT_H_FX Yaw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'42.PZT_H_FX Yaw Gain'!$Q$23:$AC$23</c:f>
              <c:numCache>
                <c:formatCode>0.00</c:formatCode>
                <c:ptCount val="13"/>
                <c:pt idx="3">
                  <c:v>1.129711024827966</c:v>
                </c:pt>
                <c:pt idx="7">
                  <c:v>1.4796709484294008</c:v>
                </c:pt>
                <c:pt idx="8">
                  <c:v>1.3688756509885307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23-42B4-B0F9-0C944FC68D22}"/>
            </c:ext>
          </c:extLst>
        </c:ser>
        <c:ser>
          <c:idx val="7"/>
          <c:order val="4"/>
          <c:tx>
            <c:strRef>
              <c:f>'42.PZT_H_FX Yaw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'42.PZT_H_FX Yaw Gain'!$AF$13:$AR$13</c:f>
              <c:numCache>
                <c:formatCode>0.00</c:formatCode>
                <c:ptCount val="13"/>
                <c:pt idx="3">
                  <c:v>0.78974158837116215</c:v>
                </c:pt>
                <c:pt idx="4">
                  <c:v>0.89771310522599235</c:v>
                </c:pt>
                <c:pt idx="5">
                  <c:v>0.76921915815145037</c:v>
                </c:pt>
                <c:pt idx="6">
                  <c:v>0.77902460410356666</c:v>
                </c:pt>
                <c:pt idx="7">
                  <c:v>0.94236919870541891</c:v>
                </c:pt>
                <c:pt idx="8">
                  <c:v>0.85583172982870037</c:v>
                </c:pt>
                <c:pt idx="9">
                  <c:v>0.97106746603638128</c:v>
                </c:pt>
                <c:pt idx="10">
                  <c:v>0.83118378177048613</c:v>
                </c:pt>
                <c:pt idx="11">
                  <c:v>1.2473190958673792</c:v>
                </c:pt>
                <c:pt idx="12">
                  <c:v>1.0446506395317319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23-42B4-B0F9-0C944FC68D22}"/>
            </c:ext>
          </c:extLst>
        </c:ser>
        <c:ser>
          <c:idx val="8"/>
          <c:order val="5"/>
          <c:tx>
            <c:strRef>
              <c:f>'42.PZT_H_FX Yaw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'42.PZT_H_FX Yaw Gain'!$AF$23:$AR$23</c:f>
              <c:numCache>
                <c:formatCode>0.00</c:formatCode>
                <c:ptCount val="13"/>
                <c:pt idx="3">
                  <c:v>0.9166245958104291</c:v>
                </c:pt>
                <c:pt idx="4">
                  <c:v>0.94946591438453709</c:v>
                </c:pt>
                <c:pt idx="5">
                  <c:v>0.93065651012524619</c:v>
                </c:pt>
                <c:pt idx="6">
                  <c:v>1.0887696686005444</c:v>
                </c:pt>
                <c:pt idx="7">
                  <c:v>0.95054205387300605</c:v>
                </c:pt>
                <c:pt idx="8">
                  <c:v>1.1265884709695875</c:v>
                </c:pt>
                <c:pt idx="9">
                  <c:v>1.3741480001014574</c:v>
                </c:pt>
                <c:pt idx="10">
                  <c:v>1.4694972579578638</c:v>
                </c:pt>
                <c:pt idx="11">
                  <c:v>1.0588894128102018</c:v>
                </c:pt>
                <c:pt idx="12">
                  <c:v>1.2176243239579296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23-42B4-B0F9-0C944FC68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'44.PZT_L_T1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'44.PZT_L_T1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'44.PZT_L_T1 Freq'!$B$9:$N$9</c:f>
              <c:numCache>
                <c:formatCode>0.000</c:formatCode>
                <c:ptCount val="13"/>
                <c:pt idx="0">
                  <c:v>7146.728767123288</c:v>
                </c:pt>
                <c:pt idx="1">
                  <c:v>7135.6571428571433</c:v>
                </c:pt>
                <c:pt idx="2">
                  <c:v>7136.4571428571426</c:v>
                </c:pt>
                <c:pt idx="3">
                  <c:v>7140.8727272727274</c:v>
                </c:pt>
                <c:pt idx="4">
                  <c:v>7140.5942857142854</c:v>
                </c:pt>
                <c:pt idx="5">
                  <c:v>7151.3641025641027</c:v>
                </c:pt>
                <c:pt idx="6">
                  <c:v>7153.44</c:v>
                </c:pt>
                <c:pt idx="7">
                  <c:v>7171.2</c:v>
                </c:pt>
                <c:pt idx="8">
                  <c:v>7185.2210526315794</c:v>
                </c:pt>
                <c:pt idx="9">
                  <c:v>7164.3878787878784</c:v>
                </c:pt>
                <c:pt idx="10">
                  <c:v>7114.08</c:v>
                </c:pt>
                <c:pt idx="11">
                  <c:v>7114.6285714285714</c:v>
                </c:pt>
                <c:pt idx="12">
                  <c:v>7162.6758620689652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17-455B-A2AE-F77152EF2C4E}"/>
            </c:ext>
          </c:extLst>
        </c:ser>
        <c:ser>
          <c:idx val="1"/>
          <c:order val="1"/>
          <c:tx>
            <c:strRef>
              <c:f>'44.PZT_L_T1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'44.PZT_L_T1 Freq'!$B$19:$N$19</c:f>
              <c:numCache>
                <c:formatCode>0.000</c:formatCode>
                <c:ptCount val="13"/>
                <c:pt idx="0">
                  <c:v>7144.8</c:v>
                </c:pt>
                <c:pt idx="1">
                  <c:v>7144.6476190476187</c:v>
                </c:pt>
                <c:pt idx="2">
                  <c:v>7155.242105263158</c:v>
                </c:pt>
                <c:pt idx="3">
                  <c:v>7171.6</c:v>
                </c:pt>
                <c:pt idx="4">
                  <c:v>7186.7839999999997</c:v>
                </c:pt>
                <c:pt idx="5">
                  <c:v>7177.3446808510635</c:v>
                </c:pt>
                <c:pt idx="6">
                  <c:v>7173.8594594594597</c:v>
                </c:pt>
                <c:pt idx="7">
                  <c:v>7188.8</c:v>
                </c:pt>
                <c:pt idx="8">
                  <c:v>7193.6296296296296</c:v>
                </c:pt>
                <c:pt idx="9">
                  <c:v>7199.4909090909086</c:v>
                </c:pt>
                <c:pt idx="10">
                  <c:v>7144.5714285714284</c:v>
                </c:pt>
                <c:pt idx="11">
                  <c:v>7194.1714285714288</c:v>
                </c:pt>
                <c:pt idx="12">
                  <c:v>7162.2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17-455B-A2AE-F77152EF2C4E}"/>
            </c:ext>
          </c:extLst>
        </c:ser>
        <c:ser>
          <c:idx val="5"/>
          <c:order val="2"/>
          <c:tx>
            <c:strRef>
              <c:f>'44.PZT_L_T1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617-455B-A2AE-F77152EF2C4E}"/>
              </c:ext>
            </c:extLst>
          </c:dPt>
          <c:val>
            <c:numRef>
              <c:f>'44.PZT_L_T1 Freq'!$Q$9:$AC$9</c:f>
              <c:numCache>
                <c:formatCode>0.000</c:formatCode>
                <c:ptCount val="13"/>
                <c:pt idx="3">
                  <c:v>7154.4</c:v>
                </c:pt>
                <c:pt idx="7">
                  <c:v>7168.2666666666664</c:v>
                </c:pt>
                <c:pt idx="8">
                  <c:v>7164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17-455B-A2AE-F77152EF2C4E}"/>
            </c:ext>
          </c:extLst>
        </c:ser>
        <c:ser>
          <c:idx val="6"/>
          <c:order val="3"/>
          <c:tx>
            <c:strRef>
              <c:f>'44.PZT_L_T1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'44.PZT_L_T1 Freq'!$Q$19:$AC$19</c:f>
              <c:numCache>
                <c:formatCode>0.000</c:formatCode>
                <c:ptCount val="13"/>
                <c:pt idx="3">
                  <c:v>7168.2666666666664</c:v>
                </c:pt>
                <c:pt idx="7">
                  <c:v>7178.545454545455</c:v>
                </c:pt>
                <c:pt idx="8">
                  <c:v>7162.4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17-455B-A2AE-F77152EF2C4E}"/>
            </c:ext>
          </c:extLst>
        </c:ser>
        <c:ser>
          <c:idx val="7"/>
          <c:order val="4"/>
          <c:tx>
            <c:strRef>
              <c:f>'44.PZT_L_T1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'44.PZT_L_T1 Freq'!$AF$9:$AR$9</c:f>
              <c:numCache>
                <c:formatCode>0.000</c:formatCode>
                <c:ptCount val="13"/>
                <c:pt idx="3">
                  <c:v>7146.4</c:v>
                </c:pt>
                <c:pt idx="4">
                  <c:v>7136.9777777777781</c:v>
                </c:pt>
                <c:pt idx="5">
                  <c:v>7111.7894736842109</c:v>
                </c:pt>
                <c:pt idx="6">
                  <c:v>7111.6705882352944</c:v>
                </c:pt>
                <c:pt idx="7">
                  <c:v>7132</c:v>
                </c:pt>
                <c:pt idx="8">
                  <c:v>7170</c:v>
                </c:pt>
                <c:pt idx="9">
                  <c:v>7158.88</c:v>
                </c:pt>
                <c:pt idx="10">
                  <c:v>7148.8727272727274</c:v>
                </c:pt>
                <c:pt idx="11">
                  <c:v>7180</c:v>
                </c:pt>
                <c:pt idx="12">
                  <c:v>7175.1483870967741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17-455B-A2AE-F77152EF2C4E}"/>
            </c:ext>
          </c:extLst>
        </c:ser>
        <c:ser>
          <c:idx val="8"/>
          <c:order val="5"/>
          <c:tx>
            <c:strRef>
              <c:f>'44.PZT_L_T1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'44.PZT_L_T1 Freq'!$AF$19:$AR$19</c:f>
              <c:numCache>
                <c:formatCode>0.000</c:formatCode>
                <c:ptCount val="13"/>
                <c:pt idx="3">
                  <c:v>7139.4666666666662</c:v>
                </c:pt>
                <c:pt idx="4">
                  <c:v>7108.5333333333338</c:v>
                </c:pt>
                <c:pt idx="5">
                  <c:v>7131.623529411765</c:v>
                </c:pt>
                <c:pt idx="6">
                  <c:v>7150.56</c:v>
                </c:pt>
                <c:pt idx="7">
                  <c:v>7157.6</c:v>
                </c:pt>
                <c:pt idx="8">
                  <c:v>7148.64</c:v>
                </c:pt>
                <c:pt idx="9">
                  <c:v>7128.8</c:v>
                </c:pt>
                <c:pt idx="10">
                  <c:v>7118.0363636363636</c:v>
                </c:pt>
                <c:pt idx="11">
                  <c:v>7150.8</c:v>
                </c:pt>
                <c:pt idx="12">
                  <c:v>7112.0470588235294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17-455B-A2AE-F77152EF2C4E}"/>
            </c:ext>
          </c:extLst>
        </c:ser>
        <c:ser>
          <c:idx val="3"/>
          <c:order val="6"/>
          <c:tx>
            <c:strRef>
              <c:f>'44.PZT_L_T1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'44.PZT_L_T1 Freq'!$B$25:$N$25</c:f>
              <c:numCache>
                <c:formatCode>General</c:formatCode>
                <c:ptCount val="13"/>
                <c:pt idx="0">
                  <c:v>7548</c:v>
                </c:pt>
                <c:pt idx="1">
                  <c:v>7548</c:v>
                </c:pt>
                <c:pt idx="2">
                  <c:v>7548</c:v>
                </c:pt>
                <c:pt idx="3">
                  <c:v>7548</c:v>
                </c:pt>
                <c:pt idx="4">
                  <c:v>7548</c:v>
                </c:pt>
                <c:pt idx="5">
                  <c:v>7548</c:v>
                </c:pt>
                <c:pt idx="6">
                  <c:v>7548</c:v>
                </c:pt>
                <c:pt idx="7">
                  <c:v>7548</c:v>
                </c:pt>
                <c:pt idx="8">
                  <c:v>7548</c:v>
                </c:pt>
                <c:pt idx="9">
                  <c:v>7548</c:v>
                </c:pt>
                <c:pt idx="10">
                  <c:v>7548</c:v>
                </c:pt>
                <c:pt idx="11">
                  <c:v>7548</c:v>
                </c:pt>
                <c:pt idx="12">
                  <c:v>7548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17-455B-A2AE-F77152EF2C4E}"/>
            </c:ext>
          </c:extLst>
        </c:ser>
        <c:ser>
          <c:idx val="4"/>
          <c:order val="7"/>
          <c:tx>
            <c:strRef>
              <c:f>'44.PZT_L_T1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'44.PZT_L_T1 Freq'!$B$26:$N$26</c:f>
              <c:numCache>
                <c:formatCode>General</c:formatCode>
                <c:ptCount val="13"/>
                <c:pt idx="0">
                  <c:v>6758</c:v>
                </c:pt>
                <c:pt idx="1">
                  <c:v>6758</c:v>
                </c:pt>
                <c:pt idx="2">
                  <c:v>6758</c:v>
                </c:pt>
                <c:pt idx="3">
                  <c:v>6758</c:v>
                </c:pt>
                <c:pt idx="4">
                  <c:v>6758</c:v>
                </c:pt>
                <c:pt idx="5">
                  <c:v>6758</c:v>
                </c:pt>
                <c:pt idx="6">
                  <c:v>6758</c:v>
                </c:pt>
                <c:pt idx="7">
                  <c:v>6758</c:v>
                </c:pt>
                <c:pt idx="8">
                  <c:v>6758</c:v>
                </c:pt>
                <c:pt idx="9">
                  <c:v>6758</c:v>
                </c:pt>
                <c:pt idx="10">
                  <c:v>6758</c:v>
                </c:pt>
                <c:pt idx="11">
                  <c:v>6758</c:v>
                </c:pt>
                <c:pt idx="12">
                  <c:v>6758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17-455B-A2AE-F77152EF2C4E}"/>
            </c:ext>
          </c:extLst>
        </c:ser>
        <c:ser>
          <c:idx val="2"/>
          <c:order val="8"/>
          <c:tx>
            <c:strRef>
              <c:f>'44.PZT_L_T1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'44.PZT_L_T1 Freq'!$B$24:$N$24</c:f>
              <c:numCache>
                <c:formatCode>General</c:formatCode>
                <c:ptCount val="13"/>
                <c:pt idx="0">
                  <c:v>7142</c:v>
                </c:pt>
                <c:pt idx="1">
                  <c:v>7142</c:v>
                </c:pt>
                <c:pt idx="2">
                  <c:v>7142</c:v>
                </c:pt>
                <c:pt idx="3">
                  <c:v>7142</c:v>
                </c:pt>
                <c:pt idx="4">
                  <c:v>7142</c:v>
                </c:pt>
                <c:pt idx="5">
                  <c:v>7142</c:v>
                </c:pt>
                <c:pt idx="6">
                  <c:v>7142</c:v>
                </c:pt>
                <c:pt idx="7">
                  <c:v>7142</c:v>
                </c:pt>
                <c:pt idx="8">
                  <c:v>7142</c:v>
                </c:pt>
                <c:pt idx="9">
                  <c:v>7142</c:v>
                </c:pt>
                <c:pt idx="10">
                  <c:v>7142</c:v>
                </c:pt>
                <c:pt idx="11">
                  <c:v>7142</c:v>
                </c:pt>
                <c:pt idx="12">
                  <c:v>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17-455B-A2AE-F77152EF2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6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'44.PZT_L_T1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'44.PZT_L_T1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'44.PZT_L_T1 Freq'!$B$10:$N$10</c:f>
              <c:numCache>
                <c:formatCode>0.000</c:formatCode>
                <c:ptCount val="13"/>
                <c:pt idx="0">
                  <c:v>79.712432123316319</c:v>
                </c:pt>
                <c:pt idx="1">
                  <c:v>86.266090892199173</c:v>
                </c:pt>
                <c:pt idx="2">
                  <c:v>79.165664639143216</c:v>
                </c:pt>
                <c:pt idx="3">
                  <c:v>74.219237015836825</c:v>
                </c:pt>
                <c:pt idx="4">
                  <c:v>64.566556335647505</c:v>
                </c:pt>
                <c:pt idx="5">
                  <c:v>77.387269149267595</c:v>
                </c:pt>
                <c:pt idx="6">
                  <c:v>71.344989135520038</c:v>
                </c:pt>
                <c:pt idx="7">
                  <c:v>74.148340983384387</c:v>
                </c:pt>
                <c:pt idx="8">
                  <c:v>81.71510438468772</c:v>
                </c:pt>
                <c:pt idx="9">
                  <c:v>79.725411981343669</c:v>
                </c:pt>
                <c:pt idx="10">
                  <c:v>79.473987866941357</c:v>
                </c:pt>
                <c:pt idx="11">
                  <c:v>76.986385287716544</c:v>
                </c:pt>
                <c:pt idx="12">
                  <c:v>84.905248067626985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A4-4B45-B7FB-7D5895A10EF5}"/>
            </c:ext>
          </c:extLst>
        </c:ser>
        <c:ser>
          <c:idx val="1"/>
          <c:order val="1"/>
          <c:tx>
            <c:strRef>
              <c:f>'44.PZT_L_T1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'44.PZT_L_T1 Freq'!$B$20:$N$20</c:f>
              <c:numCache>
                <c:formatCode>0.000</c:formatCode>
                <c:ptCount val="13"/>
                <c:pt idx="0">
                  <c:v>75.154297422387174</c:v>
                </c:pt>
                <c:pt idx="1">
                  <c:v>74.611078484240167</c:v>
                </c:pt>
                <c:pt idx="2">
                  <c:v>84.635346533680362</c:v>
                </c:pt>
                <c:pt idx="3">
                  <c:v>68.330237696409355</c:v>
                </c:pt>
                <c:pt idx="4">
                  <c:v>76.010566328296633</c:v>
                </c:pt>
                <c:pt idx="5">
                  <c:v>77.23443833663508</c:v>
                </c:pt>
                <c:pt idx="6">
                  <c:v>73.223910101658731</c:v>
                </c:pt>
                <c:pt idx="7">
                  <c:v>80.705460958794077</c:v>
                </c:pt>
                <c:pt idx="8">
                  <c:v>82.712660398274807</c:v>
                </c:pt>
                <c:pt idx="9">
                  <c:v>83.551840062484899</c:v>
                </c:pt>
                <c:pt idx="10">
                  <c:v>80.671386247513922</c:v>
                </c:pt>
                <c:pt idx="11">
                  <c:v>86.055209950727928</c:v>
                </c:pt>
                <c:pt idx="12">
                  <c:v>95.039005564117502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A4-4B45-B7FB-7D5895A10EF5}"/>
            </c:ext>
          </c:extLst>
        </c:ser>
        <c:ser>
          <c:idx val="5"/>
          <c:order val="2"/>
          <c:tx>
            <c:strRef>
              <c:f>'44.PZT_L_T1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8A4-4B45-B7FB-7D5895A10EF5}"/>
              </c:ext>
            </c:extLst>
          </c:dPt>
          <c:val>
            <c:numRef>
              <c:f>'44.PZT_L_T1 Freq'!$Q$10:$AC$10</c:f>
              <c:numCache>
                <c:formatCode>0.000</c:formatCode>
                <c:ptCount val="13"/>
                <c:pt idx="3">
                  <c:v>76.167510496092831</c:v>
                </c:pt>
                <c:pt idx="7">
                  <c:v>76.15486613712639</c:v>
                </c:pt>
                <c:pt idx="8">
                  <c:v>75.583345422541058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A4-4B45-B7FB-7D5895A10EF5}"/>
            </c:ext>
          </c:extLst>
        </c:ser>
        <c:ser>
          <c:idx val="6"/>
          <c:order val="3"/>
          <c:tx>
            <c:strRef>
              <c:f>'44.PZT_L_T1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'44.PZT_L_T1 Freq'!$Q$20:$AC$20</c:f>
              <c:numCache>
                <c:formatCode>0.000</c:formatCode>
                <c:ptCount val="13"/>
                <c:pt idx="3">
                  <c:v>84.761301080856128</c:v>
                </c:pt>
                <c:pt idx="7">
                  <c:v>77.854046299807251</c:v>
                </c:pt>
                <c:pt idx="8">
                  <c:v>103.02702762407847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A4-4B45-B7FB-7D5895A10EF5}"/>
            </c:ext>
          </c:extLst>
        </c:ser>
        <c:ser>
          <c:idx val="7"/>
          <c:order val="4"/>
          <c:tx>
            <c:strRef>
              <c:f>'44.PZT_L_T1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'44.PZT_L_T1 Freq'!$AF$10:$AR$10</c:f>
              <c:numCache>
                <c:formatCode>0.000</c:formatCode>
                <c:ptCount val="13"/>
                <c:pt idx="3">
                  <c:v>88.993435594696351</c:v>
                </c:pt>
                <c:pt idx="4">
                  <c:v>71.136674556211602</c:v>
                </c:pt>
                <c:pt idx="5">
                  <c:v>67.488359080823457</c:v>
                </c:pt>
                <c:pt idx="6">
                  <c:v>70.324991871970525</c:v>
                </c:pt>
                <c:pt idx="7">
                  <c:v>78.572776197740964</c:v>
                </c:pt>
                <c:pt idx="8">
                  <c:v>91.661457466102547</c:v>
                </c:pt>
                <c:pt idx="9">
                  <c:v>84.178857202981789</c:v>
                </c:pt>
                <c:pt idx="10">
                  <c:v>90.688529746652179</c:v>
                </c:pt>
                <c:pt idx="11">
                  <c:v>89.172156357171019</c:v>
                </c:pt>
                <c:pt idx="12">
                  <c:v>82.322125724165403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A4-4B45-B7FB-7D5895A10EF5}"/>
            </c:ext>
          </c:extLst>
        </c:ser>
        <c:ser>
          <c:idx val="8"/>
          <c:order val="5"/>
          <c:tx>
            <c:strRef>
              <c:f>'44.PZT_L_T1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'44.PZT_L_T1 Freq'!$AF$20:$AR$20</c:f>
              <c:numCache>
                <c:formatCode>0.000</c:formatCode>
                <c:ptCount val="13"/>
                <c:pt idx="3">
                  <c:v>84.740469236586037</c:v>
                </c:pt>
                <c:pt idx="4">
                  <c:v>72.768669626971217</c:v>
                </c:pt>
                <c:pt idx="5">
                  <c:v>81.508687306584577</c:v>
                </c:pt>
                <c:pt idx="6">
                  <c:v>74.302239920091665</c:v>
                </c:pt>
                <c:pt idx="7">
                  <c:v>65.496028350807094</c:v>
                </c:pt>
                <c:pt idx="8">
                  <c:v>86.019582936960603</c:v>
                </c:pt>
                <c:pt idx="9">
                  <c:v>107.47910011730335</c:v>
                </c:pt>
                <c:pt idx="10">
                  <c:v>91.5022694793158</c:v>
                </c:pt>
                <c:pt idx="11">
                  <c:v>90.608966499605231</c:v>
                </c:pt>
                <c:pt idx="12">
                  <c:v>101.19005055109041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A4-4B45-B7FB-7D5895A10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'44.PZT_L_T1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'44.PZT_L_T1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'44.PZT_L_T1 Freq'!$B$13:$N$13</c:f>
              <c:numCache>
                <c:formatCode>0.00</c:formatCode>
                <c:ptCount val="13"/>
                <c:pt idx="0">
                  <c:v>1.6255463828691898</c:v>
                </c:pt>
                <c:pt idx="1">
                  <c:v>1.4592722700629286</c:v>
                </c:pt>
                <c:pt idx="2">
                  <c:v>1.5935239289332663</c:v>
                </c:pt>
                <c:pt idx="3">
                  <c:v>1.7195574564719673</c:v>
                </c:pt>
                <c:pt idx="4">
                  <c:v>1.9751932859553447</c:v>
                </c:pt>
                <c:pt idx="5">
                  <c:v>1.6943532051564649</c:v>
                </c:pt>
                <c:pt idx="6">
                  <c:v>1.8434371018009055</c:v>
                </c:pt>
                <c:pt idx="7">
                  <c:v>1.6939016886182967</c:v>
                </c:pt>
                <c:pt idx="8">
                  <c:v>1.4798526747294158</c:v>
                </c:pt>
                <c:pt idx="9">
                  <c:v>1.6038889469850575</c:v>
                </c:pt>
                <c:pt idx="10">
                  <c:v>1.4934865673540203</c:v>
                </c:pt>
                <c:pt idx="11">
                  <c:v>1.544119652220606</c:v>
                </c:pt>
                <c:pt idx="12">
                  <c:v>1.5127613690974842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D-4A75-B098-05723CF77F5C}"/>
            </c:ext>
          </c:extLst>
        </c:ser>
        <c:ser>
          <c:idx val="1"/>
          <c:order val="1"/>
          <c:tx>
            <c:strRef>
              <c:f>'44.PZT_L_T1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'44.PZT_L_T1 Freq'!$B$23:$N$23</c:f>
              <c:numCache>
                <c:formatCode>0.00</c:formatCode>
                <c:ptCount val="13"/>
                <c:pt idx="0">
                  <c:v>1.7155816467645717</c:v>
                </c:pt>
                <c:pt idx="1">
                  <c:v>1.7273914584918242</c:v>
                </c:pt>
                <c:pt idx="2">
                  <c:v>1.5468631441535492</c:v>
                </c:pt>
                <c:pt idx="3">
                  <c:v>1.8361807436425708</c:v>
                </c:pt>
                <c:pt idx="4">
                  <c:v>1.5840604688207656</c:v>
                </c:pt>
                <c:pt idx="5">
                  <c:v>1.5996979548311216</c:v>
                </c:pt>
                <c:pt idx="6">
                  <c:v>1.7031801953811303</c:v>
                </c:pt>
                <c:pt idx="7">
                  <c:v>1.4835840339783912</c:v>
                </c:pt>
                <c:pt idx="8">
                  <c:v>1.4281182133586319</c:v>
                </c:pt>
                <c:pt idx="9">
                  <c:v>1.3903906470859133</c:v>
                </c:pt>
                <c:pt idx="10">
                  <c:v>1.5973091433161513</c:v>
                </c:pt>
                <c:pt idx="11">
                  <c:v>1.3705487118140418</c:v>
                </c:pt>
                <c:pt idx="12">
                  <c:v>1.3531286363601607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D-4A75-B098-05723CF77F5C}"/>
            </c:ext>
          </c:extLst>
        </c:ser>
        <c:ser>
          <c:idx val="5"/>
          <c:order val="2"/>
          <c:tx>
            <c:strRef>
              <c:f>'44.PZT_L_T1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3CD-4A75-B098-05723CF77F5C}"/>
              </c:ext>
            </c:extLst>
          </c:dPt>
          <c:val>
            <c:numRef>
              <c:f>'44.PZT_L_T1 Freq'!$Q$13:$AC$13</c:f>
              <c:numCache>
                <c:formatCode>0.00</c:formatCode>
                <c:ptCount val="13"/>
                <c:pt idx="3">
                  <c:v>1.7225192099028928</c:v>
                </c:pt>
                <c:pt idx="7">
                  <c:v>1.6621101736277586</c:v>
                </c:pt>
                <c:pt idx="8">
                  <c:v>1.6934947677220284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D-4A75-B098-05723CF77F5C}"/>
            </c:ext>
          </c:extLst>
        </c:ser>
        <c:ser>
          <c:idx val="6"/>
          <c:order val="3"/>
          <c:tx>
            <c:strRef>
              <c:f>'44.PZT_L_T1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'44.PZT_L_T1 Freq'!$Q$23:$AC$23</c:f>
              <c:numCache>
                <c:formatCode>0.00</c:formatCode>
                <c:ptCount val="13"/>
                <c:pt idx="3">
                  <c:v>1.4933439690482317</c:v>
                </c:pt>
                <c:pt idx="7">
                  <c:v>1.581825492759519</c:v>
                </c:pt>
                <c:pt idx="8">
                  <c:v>1.2475690728681559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D-4A75-B098-05723CF77F5C}"/>
            </c:ext>
          </c:extLst>
        </c:ser>
        <c:ser>
          <c:idx val="7"/>
          <c:order val="4"/>
          <c:tx>
            <c:strRef>
              <c:f>'44.PZT_L_T1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'44.PZT_L_T1 Freq'!$AF$13:$AR$13</c:f>
              <c:numCache>
                <c:formatCode>0.00</c:formatCode>
                <c:ptCount val="13"/>
                <c:pt idx="3">
                  <c:v>1.4547889493366433</c:v>
                </c:pt>
                <c:pt idx="4">
                  <c:v>1.7758199510170292</c:v>
                </c:pt>
                <c:pt idx="5">
                  <c:v>1.7474098669397473</c:v>
                </c:pt>
                <c:pt idx="6">
                  <c:v>1.6763627401913577</c:v>
                </c:pt>
                <c:pt idx="7">
                  <c:v>1.5866394532493422</c:v>
                </c:pt>
                <c:pt idx="8">
                  <c:v>1.3746235711623529</c:v>
                </c:pt>
                <c:pt idx="9">
                  <c:v>1.5408461337732695</c:v>
                </c:pt>
                <c:pt idx="10">
                  <c:v>1.4366856476214833</c:v>
                </c:pt>
                <c:pt idx="11">
                  <c:v>1.3756162425335596</c:v>
                </c:pt>
                <c:pt idx="12">
                  <c:v>1.5097262112032517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D-4A75-B098-05723CF77F5C}"/>
            </c:ext>
          </c:extLst>
        </c:ser>
        <c:ser>
          <c:idx val="8"/>
          <c:order val="5"/>
          <c:tx>
            <c:strRef>
              <c:f>'44.PZT_L_T1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'44.PZT_L_T1 Freq'!$AF$23:$AR$23</c:f>
              <c:numCache>
                <c:formatCode>0.00</c:formatCode>
                <c:ptCount val="13"/>
                <c:pt idx="3">
                  <c:v>1.5005292831285975</c:v>
                </c:pt>
                <c:pt idx="4">
                  <c:v>1.6056971364656774</c:v>
                </c:pt>
                <c:pt idx="5">
                  <c:v>1.5279497264155726</c:v>
                </c:pt>
                <c:pt idx="6">
                  <c:v>1.7610954053883123</c:v>
                </c:pt>
                <c:pt idx="7">
                  <c:v>1.9868889245668222</c:v>
                </c:pt>
                <c:pt idx="8">
                  <c:v>1.5137638301357519</c:v>
                </c:pt>
                <c:pt idx="9">
                  <c:v>1.1499910202551218</c:v>
                </c:pt>
                <c:pt idx="10">
                  <c:v>1.3115753510272234</c:v>
                </c:pt>
                <c:pt idx="11">
                  <c:v>1.4450372671881635</c:v>
                </c:pt>
                <c:pt idx="12">
                  <c:v>1.1662775700949393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CD-4A75-B098-05723CF77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'45.PZT_L_T1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'45.PZT_L_T1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'45.PZT_L_T1 Gain'!$B$9:$N$9</c:f>
              <c:numCache>
                <c:formatCode>0.000</c:formatCode>
                <c:ptCount val="13"/>
                <c:pt idx="0">
                  <c:v>0.60603835616438384</c:v>
                </c:pt>
                <c:pt idx="1">
                  <c:v>0.67824285714285715</c:v>
                </c:pt>
                <c:pt idx="2">
                  <c:v>0.62883214285714273</c:v>
                </c:pt>
                <c:pt idx="3">
                  <c:v>0.70352272727272713</c:v>
                </c:pt>
                <c:pt idx="4">
                  <c:v>0.64427428571428569</c:v>
                </c:pt>
                <c:pt idx="5">
                  <c:v>0.64750256410256424</c:v>
                </c:pt>
                <c:pt idx="6">
                  <c:v>0.64653000000000005</c:v>
                </c:pt>
                <c:pt idx="7">
                  <c:v>0.66875833333333334</c:v>
                </c:pt>
                <c:pt idx="8">
                  <c:v>0.60348947368421046</c:v>
                </c:pt>
                <c:pt idx="9">
                  <c:v>0.58832121212121213</c:v>
                </c:pt>
                <c:pt idx="10">
                  <c:v>0.56355000000000022</c:v>
                </c:pt>
                <c:pt idx="11">
                  <c:v>0.6797428571428572</c:v>
                </c:pt>
                <c:pt idx="12">
                  <c:v>0.67964137931034485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07-4D52-9789-9891A333BCE0}"/>
            </c:ext>
          </c:extLst>
        </c:ser>
        <c:ser>
          <c:idx val="1"/>
          <c:order val="1"/>
          <c:tx>
            <c:strRef>
              <c:f>'45.PZT_L_T1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'45.PZT_L_T1 Gain'!$B$19:$N$19</c:f>
              <c:numCache>
                <c:formatCode>0.000</c:formatCode>
                <c:ptCount val="13"/>
                <c:pt idx="0">
                  <c:v>0.54479999999999995</c:v>
                </c:pt>
                <c:pt idx="1">
                  <c:v>0.64109047619047632</c:v>
                </c:pt>
                <c:pt idx="2">
                  <c:v>0.61976842105263186</c:v>
                </c:pt>
                <c:pt idx="3">
                  <c:v>0.63858749999999975</c:v>
                </c:pt>
                <c:pt idx="4">
                  <c:v>0.63846400000000003</c:v>
                </c:pt>
                <c:pt idx="5">
                  <c:v>0.61200425531914926</c:v>
                </c:pt>
                <c:pt idx="6">
                  <c:v>0.556389189189189</c:v>
                </c:pt>
                <c:pt idx="7">
                  <c:v>0.57394999999999985</c:v>
                </c:pt>
                <c:pt idx="8">
                  <c:v>0.54286666666666672</c:v>
                </c:pt>
                <c:pt idx="9">
                  <c:v>0.53664848484848493</c:v>
                </c:pt>
                <c:pt idx="10">
                  <c:v>0.56368571428571401</c:v>
                </c:pt>
                <c:pt idx="11">
                  <c:v>0.67448571428571447</c:v>
                </c:pt>
                <c:pt idx="12">
                  <c:v>0.64309999999999978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07-4D52-9789-9891A333BCE0}"/>
            </c:ext>
          </c:extLst>
        </c:ser>
        <c:ser>
          <c:idx val="5"/>
          <c:order val="2"/>
          <c:tx>
            <c:strRef>
              <c:f>'45.PZT_L_T1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A07-4D52-9789-9891A333BCE0}"/>
              </c:ext>
            </c:extLst>
          </c:dPt>
          <c:val>
            <c:numRef>
              <c:f>'45.PZT_L_T1 Gain'!$Q$9:$AC$9</c:f>
              <c:numCache>
                <c:formatCode>0.000</c:formatCode>
                <c:ptCount val="13"/>
                <c:pt idx="3">
                  <c:v>0.62583333333333324</c:v>
                </c:pt>
                <c:pt idx="7">
                  <c:v>0.65066666666666673</c:v>
                </c:pt>
                <c:pt idx="8">
                  <c:v>0.6301500000000001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07-4D52-9789-9891A333BCE0}"/>
            </c:ext>
          </c:extLst>
        </c:ser>
        <c:ser>
          <c:idx val="6"/>
          <c:order val="3"/>
          <c:tx>
            <c:strRef>
              <c:f>'45.PZT_L_T1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'45.PZT_L_T1 Gain'!$Q$19:$AC$19</c:f>
              <c:numCache>
                <c:formatCode>0.000</c:formatCode>
                <c:ptCount val="13"/>
                <c:pt idx="3">
                  <c:v>0.59816666666666662</c:v>
                </c:pt>
                <c:pt idx="7">
                  <c:v>0.51010909090909096</c:v>
                </c:pt>
                <c:pt idx="8">
                  <c:v>0.54810000000000003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07-4D52-9789-9891A333BCE0}"/>
            </c:ext>
          </c:extLst>
        </c:ser>
        <c:ser>
          <c:idx val="7"/>
          <c:order val="4"/>
          <c:tx>
            <c:strRef>
              <c:f>'45.PZT_L_T1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'45.PZT_L_T1 Gain'!$AF$9:$AR$9</c:f>
              <c:numCache>
                <c:formatCode>0.000</c:formatCode>
                <c:ptCount val="13"/>
                <c:pt idx="3">
                  <c:v>0.65510000000000002</c:v>
                </c:pt>
                <c:pt idx="4">
                  <c:v>0.66295555555555574</c:v>
                </c:pt>
                <c:pt idx="5">
                  <c:v>0.62190526315789474</c:v>
                </c:pt>
                <c:pt idx="6">
                  <c:v>0.5881764705882353</c:v>
                </c:pt>
                <c:pt idx="7">
                  <c:v>0.59217142857142868</c:v>
                </c:pt>
                <c:pt idx="8">
                  <c:v>0.67317499999999975</c:v>
                </c:pt>
                <c:pt idx="9">
                  <c:v>0.58545333333333316</c:v>
                </c:pt>
                <c:pt idx="10">
                  <c:v>0.66501818181818184</c:v>
                </c:pt>
                <c:pt idx="11">
                  <c:v>0.65589999999999993</c:v>
                </c:pt>
                <c:pt idx="12">
                  <c:v>0.62111612903225777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07-4D52-9789-9891A333BCE0}"/>
            </c:ext>
          </c:extLst>
        </c:ser>
        <c:ser>
          <c:idx val="8"/>
          <c:order val="5"/>
          <c:tx>
            <c:strRef>
              <c:f>'45.PZT_L_T1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'45.PZT_L_T1 Gain'!$AF$19:$AR$19</c:f>
              <c:numCache>
                <c:formatCode>0.000</c:formatCode>
                <c:ptCount val="13"/>
                <c:pt idx="3">
                  <c:v>0.63119999999999987</c:v>
                </c:pt>
                <c:pt idx="4">
                  <c:v>0.54502666666666644</c:v>
                </c:pt>
                <c:pt idx="5">
                  <c:v>0.59531764705882362</c:v>
                </c:pt>
                <c:pt idx="6">
                  <c:v>0.57134000000000018</c:v>
                </c:pt>
                <c:pt idx="7">
                  <c:v>0.5296000000000004</c:v>
                </c:pt>
                <c:pt idx="8">
                  <c:v>0.59738666666666673</c:v>
                </c:pt>
                <c:pt idx="9">
                  <c:v>0.49258749999999984</c:v>
                </c:pt>
                <c:pt idx="10">
                  <c:v>0.44332727272727279</c:v>
                </c:pt>
                <c:pt idx="11">
                  <c:v>0.45098749999999976</c:v>
                </c:pt>
                <c:pt idx="12">
                  <c:v>0.53769411764705866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07-4D52-9789-9891A333BCE0}"/>
            </c:ext>
          </c:extLst>
        </c:ser>
        <c:ser>
          <c:idx val="3"/>
          <c:order val="6"/>
          <c:tx>
            <c:strRef>
              <c:f>'45.PZT_L_T1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'45.PZT_L_T1 Gain'!$B$25:$N$25</c:f>
              <c:numCache>
                <c:formatCode>General</c:formatCode>
                <c:ptCount val="13"/>
                <c:pt idx="0">
                  <c:v>2.37</c:v>
                </c:pt>
                <c:pt idx="1">
                  <c:v>2.37</c:v>
                </c:pt>
                <c:pt idx="2">
                  <c:v>2.37</c:v>
                </c:pt>
                <c:pt idx="3">
                  <c:v>2.37</c:v>
                </c:pt>
                <c:pt idx="4">
                  <c:v>2.37</c:v>
                </c:pt>
                <c:pt idx="5">
                  <c:v>2.37</c:v>
                </c:pt>
                <c:pt idx="6">
                  <c:v>2.37</c:v>
                </c:pt>
                <c:pt idx="7">
                  <c:v>2.37</c:v>
                </c:pt>
                <c:pt idx="8">
                  <c:v>2.37</c:v>
                </c:pt>
                <c:pt idx="9">
                  <c:v>2.37</c:v>
                </c:pt>
                <c:pt idx="10">
                  <c:v>2.37</c:v>
                </c:pt>
                <c:pt idx="11">
                  <c:v>2.37</c:v>
                </c:pt>
                <c:pt idx="12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07-4D52-9789-9891A333BCE0}"/>
            </c:ext>
          </c:extLst>
        </c:ser>
        <c:ser>
          <c:idx val="4"/>
          <c:order val="7"/>
          <c:tx>
            <c:strRef>
              <c:f>'45.PZT_L_T1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'45.PZT_L_T1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A07-4D52-9789-9891A333BCE0}"/>
            </c:ext>
          </c:extLst>
        </c:ser>
        <c:ser>
          <c:idx val="2"/>
          <c:order val="8"/>
          <c:tx>
            <c:strRef>
              <c:f>'45.PZT_L_T1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'45.PZT_L_T1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A07-4D52-9789-9891A333B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'45.PZT_L_T1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'45.PZT_L_T1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'45.PZT_L_T1 Gain'!$B$10:$N$10</c:f>
              <c:numCache>
                <c:formatCode>0.000</c:formatCode>
                <c:ptCount val="13"/>
                <c:pt idx="0">
                  <c:v>0.2469039802187076</c:v>
                </c:pt>
                <c:pt idx="1">
                  <c:v>0.25538600693565905</c:v>
                </c:pt>
                <c:pt idx="2">
                  <c:v>0.2599657898000427</c:v>
                </c:pt>
                <c:pt idx="3">
                  <c:v>0.26825167837579683</c:v>
                </c:pt>
                <c:pt idx="4">
                  <c:v>0.2434577878194035</c:v>
                </c:pt>
                <c:pt idx="5">
                  <c:v>0.25642923451310839</c:v>
                </c:pt>
                <c:pt idx="6">
                  <c:v>0.2301326562983825</c:v>
                </c:pt>
                <c:pt idx="7">
                  <c:v>0.26555060907554401</c:v>
                </c:pt>
                <c:pt idx="8">
                  <c:v>0.21165672366281976</c:v>
                </c:pt>
                <c:pt idx="9">
                  <c:v>0.22832721459640143</c:v>
                </c:pt>
                <c:pt idx="10">
                  <c:v>0.22497911799843406</c:v>
                </c:pt>
                <c:pt idx="11">
                  <c:v>0.2566715425311919</c:v>
                </c:pt>
                <c:pt idx="12">
                  <c:v>0.25334719468279066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49-43CA-BC1D-1F1E54D89211}"/>
            </c:ext>
          </c:extLst>
        </c:ser>
        <c:ser>
          <c:idx val="1"/>
          <c:order val="1"/>
          <c:tx>
            <c:strRef>
              <c:f>'45.PZT_L_T1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'45.PZT_L_T1 Gain'!$B$20:$N$20</c:f>
              <c:numCache>
                <c:formatCode>0.000</c:formatCode>
                <c:ptCount val="13"/>
                <c:pt idx="0">
                  <c:v>0.14092461590659419</c:v>
                </c:pt>
                <c:pt idx="1">
                  <c:v>0.23530451898608787</c:v>
                </c:pt>
                <c:pt idx="2">
                  <c:v>0.22798397457108718</c:v>
                </c:pt>
                <c:pt idx="3">
                  <c:v>0.23877405407491706</c:v>
                </c:pt>
                <c:pt idx="4">
                  <c:v>0.22610579681830059</c:v>
                </c:pt>
                <c:pt idx="5">
                  <c:v>0.25487071463468625</c:v>
                </c:pt>
                <c:pt idx="6">
                  <c:v>0.22866210568903481</c:v>
                </c:pt>
                <c:pt idx="7">
                  <c:v>0.24331933749704365</c:v>
                </c:pt>
                <c:pt idx="8">
                  <c:v>0.20748809712309102</c:v>
                </c:pt>
                <c:pt idx="9">
                  <c:v>0.23413342574164706</c:v>
                </c:pt>
                <c:pt idx="10">
                  <c:v>0.27870450780736999</c:v>
                </c:pt>
                <c:pt idx="11">
                  <c:v>0.25992118391685448</c:v>
                </c:pt>
                <c:pt idx="12">
                  <c:v>0.25803047452997424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49-43CA-BC1D-1F1E54D89211}"/>
            </c:ext>
          </c:extLst>
        </c:ser>
        <c:ser>
          <c:idx val="5"/>
          <c:order val="2"/>
          <c:tx>
            <c:strRef>
              <c:f>'45.PZT_L_T1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6-6649-43CA-BC1D-1F1E54D89211}"/>
              </c:ext>
            </c:extLst>
          </c:dPt>
          <c:val>
            <c:numRef>
              <c:f>'45.PZT_L_T1 Gain'!$Q$10:$AC$10</c:f>
              <c:numCache>
                <c:formatCode>0.000</c:formatCode>
                <c:ptCount val="13"/>
                <c:pt idx="3">
                  <c:v>0.25647155966995672</c:v>
                </c:pt>
                <c:pt idx="7">
                  <c:v>0.32602426011236979</c:v>
                </c:pt>
                <c:pt idx="8">
                  <c:v>0.20982430620327119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49-43CA-BC1D-1F1E54D89211}"/>
            </c:ext>
          </c:extLst>
        </c:ser>
        <c:ser>
          <c:idx val="6"/>
          <c:order val="3"/>
          <c:tx>
            <c:strRef>
              <c:f>'45.PZT_L_T1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'45.PZT_L_T1 Gain'!$Q$20:$AC$20</c:f>
              <c:numCache>
                <c:formatCode>0.000</c:formatCode>
                <c:ptCount val="13"/>
                <c:pt idx="3">
                  <c:v>0.25458432426392535</c:v>
                </c:pt>
                <c:pt idx="7">
                  <c:v>0.19108488250835612</c:v>
                </c:pt>
                <c:pt idx="8">
                  <c:v>0.2706767153091047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49-43CA-BC1D-1F1E54D89211}"/>
            </c:ext>
          </c:extLst>
        </c:ser>
        <c:ser>
          <c:idx val="7"/>
          <c:order val="4"/>
          <c:tx>
            <c:strRef>
              <c:f>'45.PZT_L_T1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'45.PZT_L_T1 Gain'!$AF$10:$AR$10</c:f>
              <c:numCache>
                <c:formatCode>0.000</c:formatCode>
                <c:ptCount val="13"/>
                <c:pt idx="3">
                  <c:v>0.26978254401022977</c:v>
                </c:pt>
                <c:pt idx="4">
                  <c:v>0.2964296877848937</c:v>
                </c:pt>
                <c:pt idx="5">
                  <c:v>0.23537607181863368</c:v>
                </c:pt>
                <c:pt idx="6">
                  <c:v>0.22948053016648309</c:v>
                </c:pt>
                <c:pt idx="7">
                  <c:v>0.23185346268138785</c:v>
                </c:pt>
                <c:pt idx="8">
                  <c:v>0.23680749940015081</c:v>
                </c:pt>
                <c:pt idx="9">
                  <c:v>0.24998120433849139</c:v>
                </c:pt>
                <c:pt idx="10">
                  <c:v>0.25710096668567201</c:v>
                </c:pt>
                <c:pt idx="11">
                  <c:v>0.28075570396008453</c:v>
                </c:pt>
                <c:pt idx="12">
                  <c:v>0.24135136198698107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649-43CA-BC1D-1F1E54D89211}"/>
            </c:ext>
          </c:extLst>
        </c:ser>
        <c:ser>
          <c:idx val="8"/>
          <c:order val="5"/>
          <c:tx>
            <c:strRef>
              <c:f>'45.PZT_L_T1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'45.PZT_L_T1 Gain'!$AF$20:$AR$20</c:f>
              <c:numCache>
                <c:formatCode>0.000</c:formatCode>
                <c:ptCount val="13"/>
                <c:pt idx="3">
                  <c:v>0.17839444865338414</c:v>
                </c:pt>
                <c:pt idx="4">
                  <c:v>0.23062763795214944</c:v>
                </c:pt>
                <c:pt idx="5">
                  <c:v>0.25167104435319199</c:v>
                </c:pt>
                <c:pt idx="6">
                  <c:v>0.31713330809304868</c:v>
                </c:pt>
                <c:pt idx="7">
                  <c:v>0.20480471911792583</c:v>
                </c:pt>
                <c:pt idx="8">
                  <c:v>0.22634868421717616</c:v>
                </c:pt>
                <c:pt idx="9">
                  <c:v>0.20478767601307349</c:v>
                </c:pt>
                <c:pt idx="10">
                  <c:v>0.28885239435376975</c:v>
                </c:pt>
                <c:pt idx="11">
                  <c:v>0.24891707193869209</c:v>
                </c:pt>
                <c:pt idx="12">
                  <c:v>0.24742685419992669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649-43CA-BC1D-1F1E54D89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'45.PZT_L_T1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'45.PZT_L_T1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'45.PZT_L_T1 Gain'!$B$13:$N$13</c:f>
              <c:numCache>
                <c:formatCode>0.00</c:formatCode>
                <c:ptCount val="13"/>
                <c:pt idx="0">
                  <c:v>2.3814408098688116</c:v>
                </c:pt>
                <c:pt idx="1">
                  <c:v>2.2081047211060363</c:v>
                </c:pt>
                <c:pt idx="2">
                  <c:v>2.2325602386402554</c:v>
                </c:pt>
                <c:pt idx="3">
                  <c:v>2.0707882523077026</c:v>
                </c:pt>
                <c:pt idx="4">
                  <c:v>2.3627993580086994</c:v>
                </c:pt>
                <c:pt idx="5">
                  <c:v>2.2390809419838642</c:v>
                </c:pt>
                <c:pt idx="6">
                  <c:v>2.4963428017583693</c:v>
                </c:pt>
                <c:pt idx="7">
                  <c:v>2.1354895683716251</c:v>
                </c:pt>
                <c:pt idx="8">
                  <c:v>2.782037026347016</c:v>
                </c:pt>
                <c:pt idx="9">
                  <c:v>2.6010606328409587</c:v>
                </c:pt>
                <c:pt idx="10">
                  <c:v>2.6764706225054682</c:v>
                </c:pt>
                <c:pt idx="11">
                  <c:v>2.1950974465764093</c:v>
                </c:pt>
                <c:pt idx="12">
                  <c:v>2.2240343899157948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2-4D02-9CCA-2FA5DBC94717}"/>
            </c:ext>
          </c:extLst>
        </c:ser>
        <c:ser>
          <c:idx val="1"/>
          <c:order val="1"/>
          <c:tx>
            <c:strRef>
              <c:f>'45.PZT_L_T1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'45.PZT_L_T1 Gain'!$B$23:$N$23</c:f>
              <c:numCache>
                <c:formatCode>0.00</c:formatCode>
                <c:ptCount val="13"/>
                <c:pt idx="0">
                  <c:v>4.3172017612824414</c:v>
                </c:pt>
                <c:pt idx="1">
                  <c:v>2.4491802243596008</c:v>
                </c:pt>
                <c:pt idx="2">
                  <c:v>2.5589979620864862</c:v>
                </c:pt>
                <c:pt idx="3">
                  <c:v>2.4170863213593514</c:v>
                </c:pt>
                <c:pt idx="4">
                  <c:v>2.5526929198126198</c:v>
                </c:pt>
                <c:pt idx="5">
                  <c:v>2.2991993505421475</c:v>
                </c:pt>
                <c:pt idx="6">
                  <c:v>2.6438002707762469</c:v>
                </c:pt>
                <c:pt idx="7">
                  <c:v>2.4604839857440735</c:v>
                </c:pt>
                <c:pt idx="8">
                  <c:v>2.9353223287942756</c:v>
                </c:pt>
                <c:pt idx="9">
                  <c:v>2.6101235642940828</c:v>
                </c:pt>
                <c:pt idx="10">
                  <c:v>2.1603696568873367</c:v>
                </c:pt>
                <c:pt idx="11">
                  <c:v>2.174395407310163</c:v>
                </c:pt>
                <c:pt idx="12">
                  <c:v>2.2308734438515505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22-4D02-9CCA-2FA5DBC94717}"/>
            </c:ext>
          </c:extLst>
        </c:ser>
        <c:ser>
          <c:idx val="5"/>
          <c:order val="2"/>
          <c:tx>
            <c:strRef>
              <c:f>'45.PZT_L_T1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C22-4D02-9CCA-2FA5DBC94717}"/>
              </c:ext>
            </c:extLst>
          </c:dPt>
          <c:val>
            <c:numRef>
              <c:f>'45.PZT_L_T1 Gain'!$Q$13:$AC$13</c:f>
              <c:numCache>
                <c:formatCode>0.00</c:formatCode>
                <c:ptCount val="13"/>
                <c:pt idx="3">
                  <c:v>2.2668746961146713</c:v>
                </c:pt>
                <c:pt idx="7">
                  <c:v>1.7578787263057623</c:v>
                </c:pt>
                <c:pt idx="8">
                  <c:v>2.7639791142126438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22-4D02-9CCA-2FA5DBC94717}"/>
            </c:ext>
          </c:extLst>
        </c:ser>
        <c:ser>
          <c:idx val="6"/>
          <c:order val="3"/>
          <c:tx>
            <c:strRef>
              <c:f>'45.PZT_L_T1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'45.PZT_L_T1 Gain'!$Q$23:$AC$23</c:f>
              <c:numCache>
                <c:formatCode>0.00</c:formatCode>
                <c:ptCount val="13"/>
                <c:pt idx="3">
                  <c:v>2.3199036814962324</c:v>
                </c:pt>
                <c:pt idx="7">
                  <c:v>3.2444410474833112</c:v>
                </c:pt>
                <c:pt idx="8">
                  <c:v>2.2436359156585808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22-4D02-9CCA-2FA5DBC94717}"/>
            </c:ext>
          </c:extLst>
        </c:ser>
        <c:ser>
          <c:idx val="7"/>
          <c:order val="4"/>
          <c:tx>
            <c:strRef>
              <c:f>'45.PZT_L_T1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'45.PZT_L_T1 Gain'!$AF$13:$AR$13</c:f>
              <c:numCache>
                <c:formatCode>0.00</c:formatCode>
                <c:ptCount val="13"/>
                <c:pt idx="3">
                  <c:v>2.118867013544278</c:v>
                </c:pt>
                <c:pt idx="4">
                  <c:v>1.9195608208706962</c:v>
                </c:pt>
                <c:pt idx="5">
                  <c:v>2.4756052775960447</c:v>
                </c:pt>
                <c:pt idx="6">
                  <c:v>2.5881985545340034</c:v>
                </c:pt>
                <c:pt idx="7">
                  <c:v>2.5559658111463515</c:v>
                </c:pt>
                <c:pt idx="8">
                  <c:v>2.3884730625763844</c:v>
                </c:pt>
                <c:pt idx="9">
                  <c:v>2.3795744582597638</c:v>
                </c:pt>
                <c:pt idx="10">
                  <c:v>2.210521726361697</c:v>
                </c:pt>
                <c:pt idx="11">
                  <c:v>2.0351026127251854</c:v>
                </c:pt>
                <c:pt idx="12">
                  <c:v>2.4154050158375604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22-4D02-9CCA-2FA5DBC94717}"/>
            </c:ext>
          </c:extLst>
        </c:ser>
        <c:ser>
          <c:idx val="8"/>
          <c:order val="5"/>
          <c:tx>
            <c:strRef>
              <c:f>'45.PZT_L_T1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'45.PZT_L_T1 Gain'!$AF$23:$AR$23</c:f>
              <c:numCache>
                <c:formatCode>0.00</c:formatCode>
                <c:ptCount val="13"/>
                <c:pt idx="3">
                  <c:v>3.2489800236225297</c:v>
                </c:pt>
                <c:pt idx="4">
                  <c:v>2.6376909976880549</c:v>
                </c:pt>
                <c:pt idx="5">
                  <c:v>2.350531765917165</c:v>
                </c:pt>
                <c:pt idx="6">
                  <c:v>1.8905404069301386</c:v>
                </c:pt>
                <c:pt idx="7">
                  <c:v>2.995373687231468</c:v>
                </c:pt>
                <c:pt idx="8">
                  <c:v>2.6104464143656538</c:v>
                </c:pt>
                <c:pt idx="9">
                  <c:v>3.055868296619157</c:v>
                </c:pt>
                <c:pt idx="10">
                  <c:v>2.2233647876142695</c:v>
                </c:pt>
                <c:pt idx="11">
                  <c:v>2.5698150325779321</c:v>
                </c:pt>
                <c:pt idx="12">
                  <c:v>2.4684815616556524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22-4D02-9CCA-2FA5DBC94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'46.PZT_L_G1T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'46.PZT_L_G1T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'46.PZT_L_G1T Freq'!$B$9:$N$9</c:f>
              <c:numCache>
                <c:formatCode>0.000</c:formatCode>
                <c:ptCount val="13"/>
                <c:pt idx="0">
                  <c:v>10593.87397260274</c:v>
                </c:pt>
                <c:pt idx="1">
                  <c:v>10561.028571428571</c:v>
                </c:pt>
                <c:pt idx="2">
                  <c:v>10593.142857142857</c:v>
                </c:pt>
                <c:pt idx="3">
                  <c:v>10584.945454545454</c:v>
                </c:pt>
                <c:pt idx="4">
                  <c:v>10580.685714285713</c:v>
                </c:pt>
                <c:pt idx="5">
                  <c:v>10607.692307692309</c:v>
                </c:pt>
                <c:pt idx="6">
                  <c:v>10594.08</c:v>
                </c:pt>
                <c:pt idx="7">
                  <c:v>10514.933333333332</c:v>
                </c:pt>
                <c:pt idx="8">
                  <c:v>10615.115789473684</c:v>
                </c:pt>
                <c:pt idx="9">
                  <c:v>10603.127272727274</c:v>
                </c:pt>
                <c:pt idx="10">
                  <c:v>10588</c:v>
                </c:pt>
                <c:pt idx="11">
                  <c:v>10525.371428571429</c:v>
                </c:pt>
                <c:pt idx="12">
                  <c:v>10538.786206896551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5-4D52-8CD2-D16FD2269186}"/>
            </c:ext>
          </c:extLst>
        </c:ser>
        <c:ser>
          <c:idx val="1"/>
          <c:order val="1"/>
          <c:tx>
            <c:strRef>
              <c:f>'46.PZT_L_G1T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'46.PZT_L_G1T Freq'!$B$19:$N$19</c:f>
              <c:numCache>
                <c:formatCode>0.000</c:formatCode>
                <c:ptCount val="13"/>
                <c:pt idx="0">
                  <c:v>10564</c:v>
                </c:pt>
                <c:pt idx="1">
                  <c:v>10592.419047619047</c:v>
                </c:pt>
                <c:pt idx="2">
                  <c:v>10604.729824561404</c:v>
                </c:pt>
                <c:pt idx="3">
                  <c:v>10619.2</c:v>
                </c:pt>
                <c:pt idx="4">
                  <c:v>10619.232</c:v>
                </c:pt>
                <c:pt idx="5">
                  <c:v>10576.017021276595</c:v>
                </c:pt>
                <c:pt idx="6">
                  <c:v>10581.6</c:v>
                </c:pt>
                <c:pt idx="7">
                  <c:v>10538.933333333332</c:v>
                </c:pt>
                <c:pt idx="8">
                  <c:v>10547.466666666667</c:v>
                </c:pt>
                <c:pt idx="9">
                  <c:v>10571.709090909091</c:v>
                </c:pt>
                <c:pt idx="10">
                  <c:v>10542.742857142857</c:v>
                </c:pt>
                <c:pt idx="11">
                  <c:v>10579.771428571428</c:v>
                </c:pt>
                <c:pt idx="12">
                  <c:v>10543.6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5-4D52-8CD2-D16FD2269186}"/>
            </c:ext>
          </c:extLst>
        </c:ser>
        <c:ser>
          <c:idx val="5"/>
          <c:order val="2"/>
          <c:tx>
            <c:strRef>
              <c:f>'46.PZT_L_G1T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895-4D52-8CD2-D16FD2269186}"/>
              </c:ext>
            </c:extLst>
          </c:dPt>
          <c:val>
            <c:numRef>
              <c:f>'46.PZT_L_G1T Freq'!$Q$9:$AC$9</c:f>
              <c:numCache>
                <c:formatCode>0.000</c:formatCode>
                <c:ptCount val="13"/>
                <c:pt idx="3">
                  <c:v>10483.466666666667</c:v>
                </c:pt>
                <c:pt idx="7">
                  <c:v>10455.733333333334</c:v>
                </c:pt>
                <c:pt idx="8">
                  <c:v>10519.2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95-4D52-8CD2-D16FD2269186}"/>
            </c:ext>
          </c:extLst>
        </c:ser>
        <c:ser>
          <c:idx val="6"/>
          <c:order val="3"/>
          <c:tx>
            <c:strRef>
              <c:f>'46.PZT_L_G1T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'46.PZT_L_G1T Freq'!$Q$19:$AC$19</c:f>
              <c:numCache>
                <c:formatCode>0.000</c:formatCode>
                <c:ptCount val="13"/>
                <c:pt idx="3">
                  <c:v>10543.2</c:v>
                </c:pt>
                <c:pt idx="7">
                  <c:v>10548.436363636363</c:v>
                </c:pt>
                <c:pt idx="8">
                  <c:v>10429.6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95-4D52-8CD2-D16FD2269186}"/>
            </c:ext>
          </c:extLst>
        </c:ser>
        <c:ser>
          <c:idx val="7"/>
          <c:order val="4"/>
          <c:tx>
            <c:strRef>
              <c:f>'46.PZT_L_G1T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'46.PZT_L_G1T Freq'!$AF$9:$AR$9</c:f>
              <c:numCache>
                <c:formatCode>0.000</c:formatCode>
                <c:ptCount val="13"/>
                <c:pt idx="3">
                  <c:v>10554.4</c:v>
                </c:pt>
                <c:pt idx="4">
                  <c:v>10583.733333333334</c:v>
                </c:pt>
                <c:pt idx="5">
                  <c:v>10626.4</c:v>
                </c:pt>
                <c:pt idx="6">
                  <c:v>10629.788235294118</c:v>
                </c:pt>
                <c:pt idx="7">
                  <c:v>10580.685714285713</c:v>
                </c:pt>
                <c:pt idx="8">
                  <c:v>10567.6</c:v>
                </c:pt>
                <c:pt idx="9">
                  <c:v>10588</c:v>
                </c:pt>
                <c:pt idx="10">
                  <c:v>10568.218181818182</c:v>
                </c:pt>
                <c:pt idx="11">
                  <c:v>10528.48</c:v>
                </c:pt>
                <c:pt idx="12">
                  <c:v>10549.806451612903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95-4D52-8CD2-D16FD2269186}"/>
            </c:ext>
          </c:extLst>
        </c:ser>
        <c:ser>
          <c:idx val="8"/>
          <c:order val="5"/>
          <c:tx>
            <c:strRef>
              <c:f>'46.PZT_L_G1T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'46.PZT_L_G1T Freq'!$AF$19:$AR$19</c:f>
              <c:numCache>
                <c:formatCode>0.000</c:formatCode>
                <c:ptCount val="13"/>
                <c:pt idx="3">
                  <c:v>10625.333333333334</c:v>
                </c:pt>
                <c:pt idx="4">
                  <c:v>10613.173333333334</c:v>
                </c:pt>
                <c:pt idx="5">
                  <c:v>10577.835294117647</c:v>
                </c:pt>
                <c:pt idx="6">
                  <c:v>10542.56</c:v>
                </c:pt>
                <c:pt idx="7">
                  <c:v>10560.693333333333</c:v>
                </c:pt>
                <c:pt idx="8">
                  <c:v>10537.226666666667</c:v>
                </c:pt>
                <c:pt idx="9">
                  <c:v>10494</c:v>
                </c:pt>
                <c:pt idx="10">
                  <c:v>10464.072727272727</c:v>
                </c:pt>
                <c:pt idx="11">
                  <c:v>10534.8</c:v>
                </c:pt>
                <c:pt idx="12">
                  <c:v>10563.529411764706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95-4D52-8CD2-D16FD2269186}"/>
            </c:ext>
          </c:extLst>
        </c:ser>
        <c:ser>
          <c:idx val="3"/>
          <c:order val="6"/>
          <c:tx>
            <c:strRef>
              <c:f>'46.PZT_L_G1T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'46.PZT_L_G1T Freq'!$B$25:$N$25</c:f>
              <c:numCache>
                <c:formatCode>General</c:formatCode>
                <c:ptCount val="13"/>
                <c:pt idx="0">
                  <c:v>11900</c:v>
                </c:pt>
                <c:pt idx="1">
                  <c:v>11900</c:v>
                </c:pt>
                <c:pt idx="2">
                  <c:v>11900</c:v>
                </c:pt>
                <c:pt idx="3">
                  <c:v>11900</c:v>
                </c:pt>
                <c:pt idx="4">
                  <c:v>11900</c:v>
                </c:pt>
                <c:pt idx="5">
                  <c:v>11900</c:v>
                </c:pt>
                <c:pt idx="6">
                  <c:v>11900</c:v>
                </c:pt>
                <c:pt idx="7">
                  <c:v>11900</c:v>
                </c:pt>
                <c:pt idx="8">
                  <c:v>11900</c:v>
                </c:pt>
                <c:pt idx="9">
                  <c:v>11900</c:v>
                </c:pt>
                <c:pt idx="10">
                  <c:v>11900</c:v>
                </c:pt>
                <c:pt idx="11">
                  <c:v>11900</c:v>
                </c:pt>
                <c:pt idx="12">
                  <c:v>11900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95-4D52-8CD2-D16FD2269186}"/>
            </c:ext>
          </c:extLst>
        </c:ser>
        <c:ser>
          <c:idx val="4"/>
          <c:order val="7"/>
          <c:tx>
            <c:strRef>
              <c:f>'46.PZT_L_G1T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'46.PZT_L_G1T Freq'!$B$26:$N$26</c:f>
              <c:numCache>
                <c:formatCode>General</c:formatCode>
                <c:ptCount val="13"/>
                <c:pt idx="0">
                  <c:v>9598</c:v>
                </c:pt>
                <c:pt idx="1">
                  <c:v>9598</c:v>
                </c:pt>
                <c:pt idx="2">
                  <c:v>9598</c:v>
                </c:pt>
                <c:pt idx="3">
                  <c:v>9598</c:v>
                </c:pt>
                <c:pt idx="4">
                  <c:v>9598</c:v>
                </c:pt>
                <c:pt idx="5">
                  <c:v>9598</c:v>
                </c:pt>
                <c:pt idx="6">
                  <c:v>9598</c:v>
                </c:pt>
                <c:pt idx="7">
                  <c:v>9598</c:v>
                </c:pt>
                <c:pt idx="8">
                  <c:v>9598</c:v>
                </c:pt>
                <c:pt idx="9">
                  <c:v>9598</c:v>
                </c:pt>
                <c:pt idx="10">
                  <c:v>9598</c:v>
                </c:pt>
                <c:pt idx="11">
                  <c:v>9598</c:v>
                </c:pt>
                <c:pt idx="12">
                  <c:v>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95-4D52-8CD2-D16FD2269186}"/>
            </c:ext>
          </c:extLst>
        </c:ser>
        <c:ser>
          <c:idx val="2"/>
          <c:order val="8"/>
          <c:tx>
            <c:strRef>
              <c:f>'46.PZT_L_G1T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'46.PZT_L_G1T Freq'!$B$24:$N$24</c:f>
              <c:numCache>
                <c:formatCode>General</c:formatCode>
                <c:ptCount val="13"/>
                <c:pt idx="0">
                  <c:v>10692</c:v>
                </c:pt>
                <c:pt idx="1">
                  <c:v>10692</c:v>
                </c:pt>
                <c:pt idx="2">
                  <c:v>10692</c:v>
                </c:pt>
                <c:pt idx="3">
                  <c:v>10692</c:v>
                </c:pt>
                <c:pt idx="4">
                  <c:v>10692</c:v>
                </c:pt>
                <c:pt idx="5">
                  <c:v>10692</c:v>
                </c:pt>
                <c:pt idx="6">
                  <c:v>10692</c:v>
                </c:pt>
                <c:pt idx="7">
                  <c:v>10692</c:v>
                </c:pt>
                <c:pt idx="8">
                  <c:v>10692</c:v>
                </c:pt>
                <c:pt idx="9">
                  <c:v>10692</c:v>
                </c:pt>
                <c:pt idx="10">
                  <c:v>10692</c:v>
                </c:pt>
                <c:pt idx="11">
                  <c:v>10692</c:v>
                </c:pt>
                <c:pt idx="12">
                  <c:v>10692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95-4D52-8CD2-D16FD2269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9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75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'46.PZT_L_G1T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'46.PZT_L_G1T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'46.PZT_L_G1T Freq'!$B$10:$N$10</c:f>
              <c:numCache>
                <c:formatCode>0.000</c:formatCode>
                <c:ptCount val="13"/>
                <c:pt idx="0">
                  <c:v>137.64437178631678</c:v>
                </c:pt>
                <c:pt idx="1">
                  <c:v>159.2510322231272</c:v>
                </c:pt>
                <c:pt idx="2">
                  <c:v>157.53534376961349</c:v>
                </c:pt>
                <c:pt idx="3">
                  <c:v>171.12717033461729</c:v>
                </c:pt>
                <c:pt idx="4">
                  <c:v>146.98028865979131</c:v>
                </c:pt>
                <c:pt idx="5">
                  <c:v>151.8789116582773</c:v>
                </c:pt>
                <c:pt idx="6">
                  <c:v>156.81319260106071</c:v>
                </c:pt>
                <c:pt idx="7">
                  <c:v>154.00860683868336</c:v>
                </c:pt>
                <c:pt idx="8">
                  <c:v>153.28245278368954</c:v>
                </c:pt>
                <c:pt idx="9">
                  <c:v>134.72868688121358</c:v>
                </c:pt>
                <c:pt idx="10">
                  <c:v>127.83828167894883</c:v>
                </c:pt>
                <c:pt idx="11">
                  <c:v>179.65620722655547</c:v>
                </c:pt>
                <c:pt idx="12">
                  <c:v>149.76227394547001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F6-4F86-991C-3C36CB33EE12}"/>
            </c:ext>
          </c:extLst>
        </c:ser>
        <c:ser>
          <c:idx val="1"/>
          <c:order val="1"/>
          <c:tx>
            <c:strRef>
              <c:f>'46.PZT_L_G1T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'46.PZT_L_G1T Freq'!$B$20:$N$20</c:f>
              <c:numCache>
                <c:formatCode>0.000</c:formatCode>
                <c:ptCount val="13"/>
                <c:pt idx="0">
                  <c:v>110.79046130326145</c:v>
                </c:pt>
                <c:pt idx="1">
                  <c:v>136.25073853115393</c:v>
                </c:pt>
                <c:pt idx="2">
                  <c:v>174.31306016874268</c:v>
                </c:pt>
                <c:pt idx="3">
                  <c:v>134.76225513401374</c:v>
                </c:pt>
                <c:pt idx="4">
                  <c:v>130.14106093748984</c:v>
                </c:pt>
                <c:pt idx="5">
                  <c:v>138.0506523527535</c:v>
                </c:pt>
                <c:pt idx="6">
                  <c:v>137.22415809622373</c:v>
                </c:pt>
                <c:pt idx="7">
                  <c:v>127.45654941506731</c:v>
                </c:pt>
                <c:pt idx="8">
                  <c:v>160.96188479950433</c:v>
                </c:pt>
                <c:pt idx="9">
                  <c:v>131.96863162859799</c:v>
                </c:pt>
                <c:pt idx="10">
                  <c:v>151.65510717198529</c:v>
                </c:pt>
                <c:pt idx="11">
                  <c:v>120.32091542651933</c:v>
                </c:pt>
                <c:pt idx="12">
                  <c:v>163.83774762602718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F6-4F86-991C-3C36CB33EE12}"/>
            </c:ext>
          </c:extLst>
        </c:ser>
        <c:ser>
          <c:idx val="5"/>
          <c:order val="2"/>
          <c:tx>
            <c:strRef>
              <c:f>'46.PZT_L_G1T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CF6-4F86-991C-3C36CB33EE12}"/>
              </c:ext>
            </c:extLst>
          </c:dPt>
          <c:val>
            <c:numRef>
              <c:f>'46.PZT_L_G1T Freq'!$Q$10:$AC$10</c:f>
              <c:numCache>
                <c:formatCode>0.000</c:formatCode>
                <c:ptCount val="13"/>
                <c:pt idx="3">
                  <c:v>176.86225564338022</c:v>
                </c:pt>
                <c:pt idx="7">
                  <c:v>141.57144036588986</c:v>
                </c:pt>
                <c:pt idx="8">
                  <c:v>136.26970161759127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F6-4F86-991C-3C36CB33EE12}"/>
            </c:ext>
          </c:extLst>
        </c:ser>
        <c:ser>
          <c:idx val="6"/>
          <c:order val="3"/>
          <c:tx>
            <c:strRef>
              <c:f>'46.PZT_L_G1T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'46.PZT_L_G1T Freq'!$Q$20:$AC$20</c:f>
              <c:numCache>
                <c:formatCode>0.000</c:formatCode>
                <c:ptCount val="13"/>
                <c:pt idx="3">
                  <c:v>111.67637974568946</c:v>
                </c:pt>
                <c:pt idx="7">
                  <c:v>182.16422826835699</c:v>
                </c:pt>
                <c:pt idx="8">
                  <c:v>175.72418579604863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F6-4F86-991C-3C36CB33EE12}"/>
            </c:ext>
          </c:extLst>
        </c:ser>
        <c:ser>
          <c:idx val="7"/>
          <c:order val="4"/>
          <c:tx>
            <c:strRef>
              <c:f>'46.PZT_L_G1T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'46.PZT_L_G1T Freq'!$AF$10:$AR$10</c:f>
              <c:numCache>
                <c:formatCode>0.000</c:formatCode>
                <c:ptCount val="13"/>
                <c:pt idx="3">
                  <c:v>133.95615936409547</c:v>
                </c:pt>
                <c:pt idx="4">
                  <c:v>158.67858829099308</c:v>
                </c:pt>
                <c:pt idx="5">
                  <c:v>163.4754454852341</c:v>
                </c:pt>
                <c:pt idx="6">
                  <c:v>161.74466165604881</c:v>
                </c:pt>
                <c:pt idx="7">
                  <c:v>156.59414382382619</c:v>
                </c:pt>
                <c:pt idx="8">
                  <c:v>157.77644816301549</c:v>
                </c:pt>
                <c:pt idx="9">
                  <c:v>158.61017996707901</c:v>
                </c:pt>
                <c:pt idx="10">
                  <c:v>161.94268429488562</c:v>
                </c:pt>
                <c:pt idx="11">
                  <c:v>107.21145232765046</c:v>
                </c:pt>
                <c:pt idx="12">
                  <c:v>143.57671811293224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F6-4F86-991C-3C36CB33EE12}"/>
            </c:ext>
          </c:extLst>
        </c:ser>
        <c:ser>
          <c:idx val="8"/>
          <c:order val="5"/>
          <c:tx>
            <c:strRef>
              <c:f>'46.PZT_L_G1T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'46.PZT_L_G1T Freq'!$AF$20:$AR$20</c:f>
              <c:numCache>
                <c:formatCode>0.000</c:formatCode>
                <c:ptCount val="13"/>
                <c:pt idx="3">
                  <c:v>93.610098679109612</c:v>
                </c:pt>
                <c:pt idx="4">
                  <c:v>131.23409796416658</c:v>
                </c:pt>
                <c:pt idx="5">
                  <c:v>139.59062997777113</c:v>
                </c:pt>
                <c:pt idx="6">
                  <c:v>120.96418090172189</c:v>
                </c:pt>
                <c:pt idx="7">
                  <c:v>160.2327676220435</c:v>
                </c:pt>
                <c:pt idx="8">
                  <c:v>161.7284655729367</c:v>
                </c:pt>
                <c:pt idx="9">
                  <c:v>146.89357208192379</c:v>
                </c:pt>
                <c:pt idx="10">
                  <c:v>137.02336304514648</c:v>
                </c:pt>
                <c:pt idx="11">
                  <c:v>161.00494528138967</c:v>
                </c:pt>
                <c:pt idx="12">
                  <c:v>160.42967516101544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F6-4F86-991C-3C36CB33E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'46.PZT_L_G1T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'46.PZT_L_G1T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'46.PZT_L_G1T Freq'!$B$13:$N$13</c:f>
              <c:numCache>
                <c:formatCode>0.00</c:formatCode>
                <c:ptCount val="13"/>
                <c:pt idx="0">
                  <c:v>2.4117076968677034</c:v>
                </c:pt>
                <c:pt idx="1">
                  <c:v>2.0157453256551334</c:v>
                </c:pt>
                <c:pt idx="2">
                  <c:v>2.1056499308459884</c:v>
                </c:pt>
                <c:pt idx="3">
                  <c:v>1.922440589291204</c:v>
                </c:pt>
                <c:pt idx="4">
                  <c:v>2.2286111134268984</c:v>
                </c:pt>
                <c:pt idx="5">
                  <c:v>2.2160028597081425</c:v>
                </c:pt>
                <c:pt idx="6">
                  <c:v>2.1173388613505004</c:v>
                </c:pt>
                <c:pt idx="7">
                  <c:v>1.9845932686384993</c:v>
                </c:pt>
                <c:pt idx="8">
                  <c:v>2.2118552406626448</c:v>
                </c:pt>
                <c:pt idx="9">
                  <c:v>2.4867935107080927</c:v>
                </c:pt>
                <c:pt idx="10">
                  <c:v>2.5813863865032003</c:v>
                </c:pt>
                <c:pt idx="11">
                  <c:v>1.7206408523029151</c:v>
                </c:pt>
                <c:pt idx="12">
                  <c:v>2.0939545990937196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B5-4DEF-AEBC-34B2E22DAE54}"/>
            </c:ext>
          </c:extLst>
        </c:ser>
        <c:ser>
          <c:idx val="1"/>
          <c:order val="1"/>
          <c:tx>
            <c:strRef>
              <c:f>'46.PZT_L_G1T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'46.PZT_L_G1T Freq'!$B$23:$N$23</c:f>
              <c:numCache>
                <c:formatCode>0.00</c:formatCode>
                <c:ptCount val="13"/>
                <c:pt idx="0">
                  <c:v>2.9063873930320114</c:v>
                </c:pt>
                <c:pt idx="1">
                  <c:v>2.4328162874304264</c:v>
                </c:pt>
                <c:pt idx="2">
                  <c:v>1.9251374960790761</c:v>
                </c:pt>
                <c:pt idx="3">
                  <c:v>2.5259298285079228</c:v>
                </c:pt>
                <c:pt idx="4">
                  <c:v>2.6157053293900439</c:v>
                </c:pt>
                <c:pt idx="5">
                  <c:v>2.3614931780680042</c:v>
                </c:pt>
                <c:pt idx="6">
                  <c:v>2.3892780339505637</c:v>
                </c:pt>
                <c:pt idx="7">
                  <c:v>2.4607950386531225</c:v>
                </c:pt>
                <c:pt idx="8">
                  <c:v>1.9662349834130648</c:v>
                </c:pt>
                <c:pt idx="9">
                  <c:v>2.4594458013563418</c:v>
                </c:pt>
                <c:pt idx="10">
                  <c:v>2.076516192475836</c:v>
                </c:pt>
                <c:pt idx="11">
                  <c:v>2.7198691241424315</c:v>
                </c:pt>
                <c:pt idx="12">
                  <c:v>1.9238545729978505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B5-4DEF-AEBC-34B2E22DAE54}"/>
            </c:ext>
          </c:extLst>
        </c:ser>
        <c:ser>
          <c:idx val="5"/>
          <c:order val="2"/>
          <c:tx>
            <c:strRef>
              <c:f>'46.PZT_L_G1T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2B5-4DEF-AEBC-34B2E22DAE54}"/>
              </c:ext>
            </c:extLst>
          </c:dPt>
          <c:val>
            <c:numRef>
              <c:f>'46.PZT_L_G1T Freq'!$Q$13:$AC$13</c:f>
              <c:numCache>
                <c:formatCode>0.00</c:formatCode>
                <c:ptCount val="13"/>
                <c:pt idx="3">
                  <c:v>1.6688442340727496</c:v>
                </c:pt>
                <c:pt idx="7">
                  <c:v>2.0195535933813842</c:v>
                </c:pt>
                <c:pt idx="8">
                  <c:v>2.2533744700518756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B5-4DEF-AEBC-34B2E22DAE54}"/>
            </c:ext>
          </c:extLst>
        </c:ser>
        <c:ser>
          <c:idx val="6"/>
          <c:order val="3"/>
          <c:tx>
            <c:strRef>
              <c:f>'46.PZT_L_G1T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'46.PZT_L_G1T Freq'!$Q$23:$AC$23</c:f>
              <c:numCache>
                <c:formatCode>0.00</c:formatCode>
                <c:ptCount val="13"/>
                <c:pt idx="3">
                  <c:v>2.8212471373457824</c:v>
                </c:pt>
                <c:pt idx="7">
                  <c:v>1.7391566073302065</c:v>
                </c:pt>
                <c:pt idx="8">
                  <c:v>1.5774720977892465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B5-4DEF-AEBC-34B2E22DAE54}"/>
            </c:ext>
          </c:extLst>
        </c:ser>
        <c:ser>
          <c:idx val="7"/>
          <c:order val="4"/>
          <c:tx>
            <c:strRef>
              <c:f>'46.PZT_L_G1T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'46.PZT_L_G1T Freq'!$AF$13:$AR$13</c:f>
              <c:numCache>
                <c:formatCode>0.00</c:formatCode>
                <c:ptCount val="13"/>
                <c:pt idx="3">
                  <c:v>2.379883101407045</c:v>
                </c:pt>
                <c:pt idx="4">
                  <c:v>2.0707127616689833</c:v>
                </c:pt>
                <c:pt idx="5">
                  <c:v>2.0969510068162696</c:v>
                </c:pt>
                <c:pt idx="6">
                  <c:v>2.1263725692293596</c:v>
                </c:pt>
                <c:pt idx="7">
                  <c:v>2.0917889824182883</c:v>
                </c:pt>
                <c:pt idx="8">
                  <c:v>2.0484679669431278</c:v>
                </c:pt>
                <c:pt idx="9">
                  <c:v>2.0805726345464999</c:v>
                </c:pt>
                <c:pt idx="10">
                  <c:v>1.9970402615851548</c:v>
                </c:pt>
                <c:pt idx="11">
                  <c:v>2.89297452152887</c:v>
                </c:pt>
                <c:pt idx="12">
                  <c:v>2.2097511447137896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B5-4DEF-AEBC-34B2E22DAE54}"/>
            </c:ext>
          </c:extLst>
        </c:ser>
        <c:ser>
          <c:idx val="8"/>
          <c:order val="5"/>
          <c:tx>
            <c:strRef>
              <c:f>'46.PZT_L_G1T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'46.PZT_L_G1T Freq'!$AF$23:$AR$23</c:f>
              <c:numCache>
                <c:formatCode>0.00</c:formatCode>
                <c:ptCount val="13"/>
                <c:pt idx="3">
                  <c:v>3.6581998019073327</c:v>
                </c:pt>
                <c:pt idx="4">
                  <c:v>2.578530399953745</c:v>
                </c:pt>
                <c:pt idx="5">
                  <c:v>2.3397828690786273</c:v>
                </c:pt>
                <c:pt idx="6">
                  <c:v>2.6028641783565476</c:v>
                </c:pt>
                <c:pt idx="7">
                  <c:v>2.0026975913859903</c:v>
                </c:pt>
                <c:pt idx="8">
                  <c:v>1.9358098430382016</c:v>
                </c:pt>
                <c:pt idx="9">
                  <c:v>2.0332180805031941</c:v>
                </c:pt>
                <c:pt idx="10">
                  <c:v>2.1068736212217409</c:v>
                </c:pt>
                <c:pt idx="11">
                  <c:v>1.9394849401732066</c:v>
                </c:pt>
                <c:pt idx="12">
                  <c:v>2.0061322004914852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B5-4DEF-AEBC-34B2E22DA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'47.PZT_L_G1T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'47.PZT_L_G1T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'47.PZT_L_G1T Gain'!$B$9:$N$9</c:f>
              <c:numCache>
                <c:formatCode>0.000</c:formatCode>
                <c:ptCount val="13"/>
                <c:pt idx="0">
                  <c:v>0.48490136986301358</c:v>
                </c:pt>
                <c:pt idx="1">
                  <c:v>0.51454285714285697</c:v>
                </c:pt>
                <c:pt idx="2">
                  <c:v>0.48448214285714297</c:v>
                </c:pt>
                <c:pt idx="3">
                  <c:v>0.49777727272727279</c:v>
                </c:pt>
                <c:pt idx="4">
                  <c:v>0.49490285714285714</c:v>
                </c:pt>
                <c:pt idx="5">
                  <c:v>0.52958974358974398</c:v>
                </c:pt>
                <c:pt idx="6">
                  <c:v>0.53363000000000005</c:v>
                </c:pt>
                <c:pt idx="7">
                  <c:v>0.51151666666666673</c:v>
                </c:pt>
                <c:pt idx="8">
                  <c:v>0.55118947368421034</c:v>
                </c:pt>
                <c:pt idx="9">
                  <c:v>0.52617575757575763</c:v>
                </c:pt>
                <c:pt idx="10">
                  <c:v>0.52481999999999995</c:v>
                </c:pt>
                <c:pt idx="11">
                  <c:v>0.49842857142857155</c:v>
                </c:pt>
                <c:pt idx="12">
                  <c:v>0.51424137931034519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3-41CA-A45A-830CBA799A92}"/>
            </c:ext>
          </c:extLst>
        </c:ser>
        <c:ser>
          <c:idx val="1"/>
          <c:order val="1"/>
          <c:tx>
            <c:strRef>
              <c:f>'47.PZT_L_G1T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'47.PZT_L_G1T Gain'!$B$19:$N$19</c:f>
              <c:numCache>
                <c:formatCode>0.000</c:formatCode>
                <c:ptCount val="13"/>
                <c:pt idx="0">
                  <c:v>0.44664999999999999</c:v>
                </c:pt>
                <c:pt idx="1">
                  <c:v>0.48227142857142863</c:v>
                </c:pt>
                <c:pt idx="2">
                  <c:v>0.4976175438596489</c:v>
                </c:pt>
                <c:pt idx="3">
                  <c:v>0.52934375</c:v>
                </c:pt>
                <c:pt idx="4">
                  <c:v>0.52355199999999991</c:v>
                </c:pt>
                <c:pt idx="5">
                  <c:v>0.48140425531914904</c:v>
                </c:pt>
                <c:pt idx="6">
                  <c:v>0.47435675675675693</c:v>
                </c:pt>
                <c:pt idx="7">
                  <c:v>0.51777499999999999</c:v>
                </c:pt>
                <c:pt idx="8">
                  <c:v>0.50790370370370386</c:v>
                </c:pt>
                <c:pt idx="9">
                  <c:v>0.49937575757575786</c:v>
                </c:pt>
                <c:pt idx="10">
                  <c:v>0.49277857142857145</c:v>
                </c:pt>
                <c:pt idx="11">
                  <c:v>0.60088571428571436</c:v>
                </c:pt>
                <c:pt idx="12">
                  <c:v>0.52188125000000007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3-41CA-A45A-830CBA799A92}"/>
            </c:ext>
          </c:extLst>
        </c:ser>
        <c:ser>
          <c:idx val="5"/>
          <c:order val="2"/>
          <c:tx>
            <c:strRef>
              <c:f>'47.PZT_L_G1T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CC73-41CA-A45A-830CBA799A92}"/>
              </c:ext>
            </c:extLst>
          </c:dPt>
          <c:val>
            <c:numRef>
              <c:f>'47.PZT_L_G1T Gain'!$Q$9:$AC$9</c:f>
              <c:numCache>
                <c:formatCode>0.000</c:formatCode>
                <c:ptCount val="13"/>
                <c:pt idx="3">
                  <c:v>0.5742666666666667</c:v>
                </c:pt>
                <c:pt idx="7">
                  <c:v>0.57971111111111084</c:v>
                </c:pt>
                <c:pt idx="8">
                  <c:v>0.59214999999999995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73-41CA-A45A-830CBA799A92}"/>
            </c:ext>
          </c:extLst>
        </c:ser>
        <c:ser>
          <c:idx val="6"/>
          <c:order val="3"/>
          <c:tx>
            <c:strRef>
              <c:f>'47.PZT_L_G1T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'47.PZT_L_G1T Gain'!$Q$19:$AC$19</c:f>
              <c:numCache>
                <c:formatCode>0.000</c:formatCode>
                <c:ptCount val="13"/>
                <c:pt idx="3">
                  <c:v>0.5491666666666668</c:v>
                </c:pt>
                <c:pt idx="7">
                  <c:v>0.51905454545454555</c:v>
                </c:pt>
                <c:pt idx="8">
                  <c:v>0.50880000000000014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73-41CA-A45A-830CBA799A92}"/>
            </c:ext>
          </c:extLst>
        </c:ser>
        <c:ser>
          <c:idx val="7"/>
          <c:order val="4"/>
          <c:tx>
            <c:strRef>
              <c:f>'47.PZT_L_G1T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'47.PZT_L_G1T Gain'!$AF$9:$AR$9</c:f>
              <c:numCache>
                <c:formatCode>0.000</c:formatCode>
                <c:ptCount val="13"/>
                <c:pt idx="3">
                  <c:v>0.48444999999999994</c:v>
                </c:pt>
                <c:pt idx="4">
                  <c:v>0.50424444444444438</c:v>
                </c:pt>
                <c:pt idx="5">
                  <c:v>0.4928842105263157</c:v>
                </c:pt>
                <c:pt idx="6">
                  <c:v>0.48618823529411764</c:v>
                </c:pt>
                <c:pt idx="7">
                  <c:v>0.48032857142857138</c:v>
                </c:pt>
                <c:pt idx="8">
                  <c:v>0.51290000000000024</c:v>
                </c:pt>
                <c:pt idx="9">
                  <c:v>0.47803999999999991</c:v>
                </c:pt>
                <c:pt idx="10">
                  <c:v>0.4556909090909092</c:v>
                </c:pt>
                <c:pt idx="11">
                  <c:v>0.48496</c:v>
                </c:pt>
                <c:pt idx="12">
                  <c:v>0.51237419354838709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73-41CA-A45A-830CBA799A92}"/>
            </c:ext>
          </c:extLst>
        </c:ser>
        <c:ser>
          <c:idx val="8"/>
          <c:order val="5"/>
          <c:tx>
            <c:strRef>
              <c:f>'47.PZT_L_G1T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'47.PZT_L_G1T Gain'!$AF$19:$AR$19</c:f>
              <c:numCache>
                <c:formatCode>0.000</c:formatCode>
                <c:ptCount val="13"/>
                <c:pt idx="3">
                  <c:v>0.50476666666666659</c:v>
                </c:pt>
                <c:pt idx="4">
                  <c:v>0.44784000000000029</c:v>
                </c:pt>
                <c:pt idx="5">
                  <c:v>0.47981176470588244</c:v>
                </c:pt>
                <c:pt idx="6">
                  <c:v>0.45295999999999997</c:v>
                </c:pt>
                <c:pt idx="7">
                  <c:v>0.45293333333333352</c:v>
                </c:pt>
                <c:pt idx="8">
                  <c:v>0.45022666666666677</c:v>
                </c:pt>
                <c:pt idx="9">
                  <c:v>0.47084999999999999</c:v>
                </c:pt>
                <c:pt idx="10">
                  <c:v>0.48370909090909076</c:v>
                </c:pt>
                <c:pt idx="11">
                  <c:v>0.46000000000000008</c:v>
                </c:pt>
                <c:pt idx="12">
                  <c:v>0.50056470588235291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73-41CA-A45A-830CBA799A92}"/>
            </c:ext>
          </c:extLst>
        </c:ser>
        <c:ser>
          <c:idx val="3"/>
          <c:order val="6"/>
          <c:tx>
            <c:strRef>
              <c:f>'47.PZT_L_G1T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'47.PZT_L_G1T Gain'!$B$25:$N$25</c:f>
              <c:numCache>
                <c:formatCode>General</c:formatCode>
                <c:ptCount val="13"/>
                <c:pt idx="0">
                  <c:v>1.69</c:v>
                </c:pt>
                <c:pt idx="1">
                  <c:v>1.69</c:v>
                </c:pt>
                <c:pt idx="2">
                  <c:v>1.69</c:v>
                </c:pt>
                <c:pt idx="3">
                  <c:v>1.69</c:v>
                </c:pt>
                <c:pt idx="4">
                  <c:v>1.69</c:v>
                </c:pt>
                <c:pt idx="5">
                  <c:v>1.69</c:v>
                </c:pt>
                <c:pt idx="6">
                  <c:v>1.69</c:v>
                </c:pt>
                <c:pt idx="7">
                  <c:v>1.69</c:v>
                </c:pt>
                <c:pt idx="8">
                  <c:v>1.69</c:v>
                </c:pt>
                <c:pt idx="9">
                  <c:v>1.69</c:v>
                </c:pt>
                <c:pt idx="10">
                  <c:v>1.69</c:v>
                </c:pt>
                <c:pt idx="11">
                  <c:v>1.69</c:v>
                </c:pt>
                <c:pt idx="12">
                  <c:v>1.69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73-41CA-A45A-830CBA799A92}"/>
            </c:ext>
          </c:extLst>
        </c:ser>
        <c:ser>
          <c:idx val="4"/>
          <c:order val="7"/>
          <c:tx>
            <c:strRef>
              <c:f>'47.PZT_L_G1T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'47.PZT_L_G1T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73-41CA-A45A-830CBA799A92}"/>
            </c:ext>
          </c:extLst>
        </c:ser>
        <c:ser>
          <c:idx val="2"/>
          <c:order val="8"/>
          <c:tx>
            <c:strRef>
              <c:f>'47.PZT_L_G1T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'47.PZT_L_G1T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73-41CA-A45A-830CBA799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'47.PZT_L_G1T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'47.PZT_L_G1T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'47.PZT_L_G1T Gain'!$B$10:$N$10</c:f>
              <c:numCache>
                <c:formatCode>0.000</c:formatCode>
                <c:ptCount val="13"/>
                <c:pt idx="0">
                  <c:v>0.1005122108556237</c:v>
                </c:pt>
                <c:pt idx="1">
                  <c:v>0.13509918399812071</c:v>
                </c:pt>
                <c:pt idx="2">
                  <c:v>0.10777182704709573</c:v>
                </c:pt>
                <c:pt idx="3">
                  <c:v>0.11535167760710913</c:v>
                </c:pt>
                <c:pt idx="4">
                  <c:v>0.10508298167527856</c:v>
                </c:pt>
                <c:pt idx="5">
                  <c:v>0.11957207159966197</c:v>
                </c:pt>
                <c:pt idx="6">
                  <c:v>0.11066809555485006</c:v>
                </c:pt>
                <c:pt idx="7">
                  <c:v>0.10476688675447007</c:v>
                </c:pt>
                <c:pt idx="8">
                  <c:v>0.12183476491347048</c:v>
                </c:pt>
                <c:pt idx="9">
                  <c:v>0.11705882154457312</c:v>
                </c:pt>
                <c:pt idx="10">
                  <c:v>0.13005930115982431</c:v>
                </c:pt>
                <c:pt idx="11">
                  <c:v>0.10586531933786965</c:v>
                </c:pt>
                <c:pt idx="12">
                  <c:v>0.12450715485141804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5-4919-B42C-B6CD8995E060}"/>
            </c:ext>
          </c:extLst>
        </c:ser>
        <c:ser>
          <c:idx val="1"/>
          <c:order val="1"/>
          <c:tx>
            <c:strRef>
              <c:f>'47.PZT_L_G1T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'47.PZT_L_G1T Gain'!$B$20:$N$20</c:f>
              <c:numCache>
                <c:formatCode>0.000</c:formatCode>
                <c:ptCount val="13"/>
                <c:pt idx="0">
                  <c:v>9.740867517834309E-2</c:v>
                </c:pt>
                <c:pt idx="1">
                  <c:v>0.11842623385035093</c:v>
                </c:pt>
                <c:pt idx="2">
                  <c:v>0.11216027441085379</c:v>
                </c:pt>
                <c:pt idx="3">
                  <c:v>0.13516521671550147</c:v>
                </c:pt>
                <c:pt idx="4">
                  <c:v>0.1040378696561052</c:v>
                </c:pt>
                <c:pt idx="5">
                  <c:v>0.11410855896766903</c:v>
                </c:pt>
                <c:pt idx="6">
                  <c:v>7.9274648274143489E-2</c:v>
                </c:pt>
                <c:pt idx="7">
                  <c:v>0.11356902632098165</c:v>
                </c:pt>
                <c:pt idx="8">
                  <c:v>0.10712260196546637</c:v>
                </c:pt>
                <c:pt idx="9">
                  <c:v>9.5393431250764646E-2</c:v>
                </c:pt>
                <c:pt idx="10">
                  <c:v>8.9876259287733226E-2</c:v>
                </c:pt>
                <c:pt idx="11">
                  <c:v>0.17999685804914226</c:v>
                </c:pt>
                <c:pt idx="12">
                  <c:v>0.12056655417589497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25-4919-B42C-B6CD8995E060}"/>
            </c:ext>
          </c:extLst>
        </c:ser>
        <c:ser>
          <c:idx val="5"/>
          <c:order val="2"/>
          <c:tx>
            <c:strRef>
              <c:f>'47.PZT_L_G1T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C25-4919-B42C-B6CD8995E060}"/>
              </c:ext>
            </c:extLst>
          </c:dPt>
          <c:val>
            <c:numRef>
              <c:f>'47.PZT_L_G1T Gain'!$Q$10:$AC$10</c:f>
              <c:numCache>
                <c:formatCode>0.000</c:formatCode>
                <c:ptCount val="13"/>
                <c:pt idx="3">
                  <c:v>0.15324803724531047</c:v>
                </c:pt>
                <c:pt idx="7">
                  <c:v>0.13598539731466969</c:v>
                </c:pt>
                <c:pt idx="8">
                  <c:v>0.19988214290584222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25-4919-B42C-B6CD8995E060}"/>
            </c:ext>
          </c:extLst>
        </c:ser>
        <c:ser>
          <c:idx val="6"/>
          <c:order val="3"/>
          <c:tx>
            <c:strRef>
              <c:f>'47.PZT_L_G1T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'47.PZT_L_G1T Gain'!$Q$20:$AC$20</c:f>
              <c:numCache>
                <c:formatCode>0.000</c:formatCode>
                <c:ptCount val="13"/>
                <c:pt idx="3">
                  <c:v>5.6293616550792368E-2</c:v>
                </c:pt>
                <c:pt idx="7">
                  <c:v>0.12488979114667377</c:v>
                </c:pt>
                <c:pt idx="8">
                  <c:v>6.4803833544823261E-2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25-4919-B42C-B6CD8995E060}"/>
            </c:ext>
          </c:extLst>
        </c:ser>
        <c:ser>
          <c:idx val="7"/>
          <c:order val="4"/>
          <c:tx>
            <c:strRef>
              <c:f>'47.PZT_L_G1T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'47.PZT_L_G1T Gain'!$AF$10:$AR$10</c:f>
              <c:numCache>
                <c:formatCode>0.000</c:formatCode>
                <c:ptCount val="13"/>
                <c:pt idx="3">
                  <c:v>0.13499804092145812</c:v>
                </c:pt>
                <c:pt idx="4">
                  <c:v>0.13411828680843393</c:v>
                </c:pt>
                <c:pt idx="5">
                  <c:v>0.1307516618956179</c:v>
                </c:pt>
                <c:pt idx="6">
                  <c:v>0.12700895113915367</c:v>
                </c:pt>
                <c:pt idx="7">
                  <c:v>8.1501439736295422E-2</c:v>
                </c:pt>
                <c:pt idx="8">
                  <c:v>0.11508528483177051</c:v>
                </c:pt>
                <c:pt idx="9">
                  <c:v>9.0721349434646881E-2</c:v>
                </c:pt>
                <c:pt idx="10">
                  <c:v>9.680734451921405E-2</c:v>
                </c:pt>
                <c:pt idx="11">
                  <c:v>0.11531004522855873</c:v>
                </c:pt>
                <c:pt idx="12">
                  <c:v>0.12638136207666045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25-4919-B42C-B6CD8995E060}"/>
            </c:ext>
          </c:extLst>
        </c:ser>
        <c:ser>
          <c:idx val="8"/>
          <c:order val="5"/>
          <c:tx>
            <c:strRef>
              <c:f>'47.PZT_L_G1T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'47.PZT_L_G1T Gain'!$AF$20:$AR$20</c:f>
              <c:numCache>
                <c:formatCode>0.000</c:formatCode>
                <c:ptCount val="13"/>
                <c:pt idx="3">
                  <c:v>9.5195147418101173E-2</c:v>
                </c:pt>
                <c:pt idx="4">
                  <c:v>6.0664794545906446E-2</c:v>
                </c:pt>
                <c:pt idx="5">
                  <c:v>0.10290732008273544</c:v>
                </c:pt>
                <c:pt idx="6">
                  <c:v>7.2201520703075991E-2</c:v>
                </c:pt>
                <c:pt idx="7">
                  <c:v>7.7013746286730911E-2</c:v>
                </c:pt>
                <c:pt idx="8">
                  <c:v>6.869154976420927E-2</c:v>
                </c:pt>
                <c:pt idx="9">
                  <c:v>8.8650658432446572E-2</c:v>
                </c:pt>
                <c:pt idx="10">
                  <c:v>7.7597172707008902E-2</c:v>
                </c:pt>
                <c:pt idx="11">
                  <c:v>9.4229587656284253E-2</c:v>
                </c:pt>
                <c:pt idx="12">
                  <c:v>9.4370905405823297E-2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25-4919-B42C-B6CD8995E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0.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'47.PZT_L_G1T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'47.PZT_L_G1T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'47.PZT_L_G1T Gain'!$B$13:$N$13</c:f>
              <c:numCache>
                <c:formatCode>0.00</c:formatCode>
                <c:ptCount val="13"/>
                <c:pt idx="0">
                  <c:v>3.9965247999170859</c:v>
                </c:pt>
                <c:pt idx="1">
                  <c:v>2.9002325256420356</c:v>
                </c:pt>
                <c:pt idx="2">
                  <c:v>3.7286116114435361</c:v>
                </c:pt>
                <c:pt idx="3">
                  <c:v>3.4451824542262526</c:v>
                </c:pt>
                <c:pt idx="4">
                  <c:v>3.7909631791446619</c:v>
                </c:pt>
                <c:pt idx="5">
                  <c:v>3.2348976949941219</c:v>
                </c:pt>
                <c:pt idx="6">
                  <c:v>3.4829971974680274</c:v>
                </c:pt>
                <c:pt idx="7">
                  <c:v>3.74954138609084</c:v>
                </c:pt>
                <c:pt idx="8">
                  <c:v>3.1157240631730354</c:v>
                </c:pt>
                <c:pt idx="9">
                  <c:v>3.3140724383056908</c:v>
                </c:pt>
                <c:pt idx="10">
                  <c:v>2.9862787964395823</c:v>
                </c:pt>
                <c:pt idx="11">
                  <c:v>3.7518469568191719</c:v>
                </c:pt>
                <c:pt idx="12">
                  <c:v>3.1477672162502337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6B-4562-B7ED-9889667FDDE1}"/>
            </c:ext>
          </c:extLst>
        </c:ser>
        <c:ser>
          <c:idx val="1"/>
          <c:order val="1"/>
          <c:tx>
            <c:strRef>
              <c:f>'47.PZT_L_G1T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'47.PZT_L_G1T Gain'!$B$23:$N$23</c:f>
              <c:numCache>
                <c:formatCode>0.00</c:formatCode>
                <c:ptCount val="13"/>
                <c:pt idx="0">
                  <c:v>4.2547545097106996</c:v>
                </c:pt>
                <c:pt idx="1">
                  <c:v>3.3993835435559405</c:v>
                </c:pt>
                <c:pt idx="2">
                  <c:v>3.543686218683038</c:v>
                </c:pt>
                <c:pt idx="3">
                  <c:v>2.8623149214563908</c:v>
                </c:pt>
                <c:pt idx="4">
                  <c:v>3.7372545332312397</c:v>
                </c:pt>
                <c:pt idx="5">
                  <c:v>3.5305436495880751</c:v>
                </c:pt>
                <c:pt idx="6">
                  <c:v>5.1115258564518982</c:v>
                </c:pt>
                <c:pt idx="7">
                  <c:v>3.4405654369379581</c:v>
                </c:pt>
                <c:pt idx="8">
                  <c:v>3.6783283036054146</c:v>
                </c:pt>
                <c:pt idx="9">
                  <c:v>4.1603991204747253</c:v>
                </c:pt>
                <c:pt idx="10">
                  <c:v>4.4402583361441383</c:v>
                </c:pt>
                <c:pt idx="11">
                  <c:v>2.0169135126735349</c:v>
                </c:pt>
                <c:pt idx="12">
                  <c:v>3.2295267898144382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6B-4562-B7ED-9889667FDDE1}"/>
            </c:ext>
          </c:extLst>
        </c:ser>
        <c:ser>
          <c:idx val="5"/>
          <c:order val="2"/>
          <c:tx>
            <c:strRef>
              <c:f>'47.PZT_L_G1T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06B-4562-B7ED-9889667FDDE1}"/>
              </c:ext>
            </c:extLst>
          </c:dPt>
          <c:val>
            <c:numRef>
              <c:f>'47.PZT_L_G1T Gain'!$Q$13:$AC$13</c:f>
              <c:numCache>
                <c:formatCode>0.00</c:formatCode>
                <c:ptCount val="13"/>
                <c:pt idx="3">
                  <c:v>2.4268572557035597</c:v>
                </c:pt>
                <c:pt idx="7">
                  <c:v>2.7215885205666237</c:v>
                </c:pt>
                <c:pt idx="8">
                  <c:v>1.830828880858991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6B-4562-B7ED-9889667FDDE1}"/>
            </c:ext>
          </c:extLst>
        </c:ser>
        <c:ser>
          <c:idx val="6"/>
          <c:order val="3"/>
          <c:tx>
            <c:strRef>
              <c:f>'47.PZT_L_G1T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'47.PZT_L_G1T Gain'!$Q$23:$AC$23</c:f>
              <c:numCache>
                <c:formatCode>0.00</c:formatCode>
                <c:ptCount val="13"/>
                <c:pt idx="3">
                  <c:v>6.7552557657165675</c:v>
                </c:pt>
                <c:pt idx="7">
                  <c:v>3.1252766773927529</c:v>
                </c:pt>
                <c:pt idx="8">
                  <c:v>6.0757722467297759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6B-4562-B7ED-9889667FDDE1}"/>
            </c:ext>
          </c:extLst>
        </c:ser>
        <c:ser>
          <c:idx val="7"/>
          <c:order val="4"/>
          <c:tx>
            <c:strRef>
              <c:f>'47.PZT_L_G1T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'47.PZT_L_G1T Gain'!$AF$13:$AR$13</c:f>
              <c:numCache>
                <c:formatCode>0.00</c:formatCode>
                <c:ptCount val="13"/>
                <c:pt idx="3">
                  <c:v>2.9767098637660707</c:v>
                </c:pt>
                <c:pt idx="4">
                  <c:v>2.9470392237891065</c:v>
                </c:pt>
                <c:pt idx="5">
                  <c:v>3.0518816411663656</c:v>
                </c:pt>
                <c:pt idx="6">
                  <c:v>3.1593882528456882</c:v>
                </c:pt>
                <c:pt idx="7">
                  <c:v>4.947444006246676</c:v>
                </c:pt>
                <c:pt idx="8">
                  <c:v>3.4093556551580053</c:v>
                </c:pt>
                <c:pt idx="9">
                  <c:v>4.4530495763589508</c:v>
                </c:pt>
                <c:pt idx="10">
                  <c:v>4.2500531925519649</c:v>
                </c:pt>
                <c:pt idx="11">
                  <c:v>3.4834779502845628</c:v>
                </c:pt>
                <c:pt idx="12">
                  <c:v>3.1060112743979036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6B-4562-B7ED-9889667FDDE1}"/>
            </c:ext>
          </c:extLst>
        </c:ser>
        <c:ser>
          <c:idx val="8"/>
          <c:order val="5"/>
          <c:tx>
            <c:strRef>
              <c:f>'47.PZT_L_G1T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'47.PZT_L_G1T Gain'!$AF$23:$AR$23</c:f>
              <c:numCache>
                <c:formatCode>0.00</c:formatCode>
                <c:ptCount val="13"/>
                <c:pt idx="3">
                  <c:v>4.1501882027933554</c:v>
                </c:pt>
                <c:pt idx="4">
                  <c:v>6.8252655668356308</c:v>
                </c:pt>
                <c:pt idx="5">
                  <c:v>3.9199940111845311</c:v>
                </c:pt>
                <c:pt idx="6">
                  <c:v>5.7110523802180735</c:v>
                </c:pt>
                <c:pt idx="7">
                  <c:v>5.3543110864949863</c:v>
                </c:pt>
                <c:pt idx="8">
                  <c:v>6.0161370531939822</c:v>
                </c:pt>
                <c:pt idx="9">
                  <c:v>4.5840983081135809</c:v>
                </c:pt>
                <c:pt idx="10">
                  <c:v>5.18185077715661</c:v>
                </c:pt>
                <c:pt idx="11">
                  <c:v>4.3510749669788744</c:v>
                </c:pt>
                <c:pt idx="12">
                  <c:v>4.2012782400208248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6B-4562-B7ED-9889667FD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2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'48.PZT_L_G1T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'48.PZT_L_G1T Phase'!$B$8:$N$8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'48.PZT_L_G1T Phase'!$B$9:$N$9</c:f>
              <c:numCache>
                <c:formatCode>0.000</c:formatCode>
                <c:ptCount val="13"/>
                <c:pt idx="0">
                  <c:v>-1.7479342465753431</c:v>
                </c:pt>
                <c:pt idx="1">
                  <c:v>-2.6858571428571429</c:v>
                </c:pt>
                <c:pt idx="2">
                  <c:v>-2.0610464285714292</c:v>
                </c:pt>
                <c:pt idx="3">
                  <c:v>-1.9039090909090901</c:v>
                </c:pt>
                <c:pt idx="4">
                  <c:v>-1.5499999999999989</c:v>
                </c:pt>
                <c:pt idx="5">
                  <c:v>-1.8706769230769229</c:v>
                </c:pt>
                <c:pt idx="6">
                  <c:v>-2.5421099999999992</c:v>
                </c:pt>
                <c:pt idx="7">
                  <c:v>-2.2795666666666676</c:v>
                </c:pt>
                <c:pt idx="8">
                  <c:v>-2.2622526315789449</c:v>
                </c:pt>
                <c:pt idx="9">
                  <c:v>-1.8301090909090902</c:v>
                </c:pt>
                <c:pt idx="10">
                  <c:v>-2.2693600000000007</c:v>
                </c:pt>
                <c:pt idx="11">
                  <c:v>-2.1693142857142864</c:v>
                </c:pt>
                <c:pt idx="12">
                  <c:v>-2.1488206896551727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0-4612-BBD8-BF5C4D4675CA}"/>
            </c:ext>
          </c:extLst>
        </c:ser>
        <c:ser>
          <c:idx val="1"/>
          <c:order val="1"/>
          <c:tx>
            <c:strRef>
              <c:f>'48.PZT_L_G1T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'48.PZT_L_G1T Phase'!$B$19:$N$19</c:f>
              <c:numCache>
                <c:formatCode>0.000</c:formatCode>
                <c:ptCount val="13"/>
                <c:pt idx="0">
                  <c:v>-2.3025000000000002</c:v>
                </c:pt>
                <c:pt idx="1">
                  <c:v>-1.7722761904761901</c:v>
                </c:pt>
                <c:pt idx="2">
                  <c:v>-1.692828070175439</c:v>
                </c:pt>
                <c:pt idx="3">
                  <c:v>-1.9990250000000003</c:v>
                </c:pt>
                <c:pt idx="4">
                  <c:v>-2.1079199999999996</c:v>
                </c:pt>
                <c:pt idx="5">
                  <c:v>-1.7535063829787252</c:v>
                </c:pt>
                <c:pt idx="6">
                  <c:v>-1.7895459459459464</c:v>
                </c:pt>
                <c:pt idx="7">
                  <c:v>-2.5323333333333333</c:v>
                </c:pt>
                <c:pt idx="8">
                  <c:v>-2.2887407407407419</c:v>
                </c:pt>
                <c:pt idx="9">
                  <c:v>-2.1732727272727272</c:v>
                </c:pt>
                <c:pt idx="10">
                  <c:v>-1.9340357142857139</c:v>
                </c:pt>
                <c:pt idx="11">
                  <c:v>-3.6172571428571434</c:v>
                </c:pt>
                <c:pt idx="12">
                  <c:v>-2.3897499999999994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00-4612-BBD8-BF5C4D4675CA}"/>
            </c:ext>
          </c:extLst>
        </c:ser>
        <c:ser>
          <c:idx val="5"/>
          <c:order val="2"/>
          <c:tx>
            <c:strRef>
              <c:f>'48.PZT_L_G1T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500-4612-BBD8-BF5C4D4675CA}"/>
              </c:ext>
            </c:extLst>
          </c:dPt>
          <c:val>
            <c:numRef>
              <c:f>'48.PZT_L_G1T Phase'!$Q$9:$AC$9</c:f>
              <c:numCache>
                <c:formatCode>0.000</c:formatCode>
                <c:ptCount val="13"/>
                <c:pt idx="3">
                  <c:v>-2.2867000000000002</c:v>
                </c:pt>
                <c:pt idx="7">
                  <c:v>-2.802177777777779</c:v>
                </c:pt>
                <c:pt idx="8">
                  <c:v>-1.4979499999999999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00-4612-BBD8-BF5C4D4675CA}"/>
            </c:ext>
          </c:extLst>
        </c:ser>
        <c:ser>
          <c:idx val="6"/>
          <c:order val="3"/>
          <c:tx>
            <c:strRef>
              <c:f>'48.PZT_L_G1T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'48.PZT_L_G1T Phase'!$Q$19:$AC$19</c:f>
              <c:numCache>
                <c:formatCode>0.000</c:formatCode>
                <c:ptCount val="13"/>
                <c:pt idx="3">
                  <c:v>-2.6023333333333336</c:v>
                </c:pt>
                <c:pt idx="7">
                  <c:v>-2.6622545454545454</c:v>
                </c:pt>
                <c:pt idx="8">
                  <c:v>-2.6912500000000001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00-4612-BBD8-BF5C4D4675CA}"/>
            </c:ext>
          </c:extLst>
        </c:ser>
        <c:ser>
          <c:idx val="7"/>
          <c:order val="4"/>
          <c:tx>
            <c:strRef>
              <c:f>'48.PZT_L_G1T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'48.PZT_L_G1T Phase'!$AF$9:$AR$9</c:f>
              <c:numCache>
                <c:formatCode>0.000</c:formatCode>
                <c:ptCount val="13"/>
                <c:pt idx="3">
                  <c:v>-2.6437999999999997</c:v>
                </c:pt>
                <c:pt idx="4">
                  <c:v>-2.3462333333333332</c:v>
                </c:pt>
                <c:pt idx="5">
                  <c:v>-1.7646736842105266</c:v>
                </c:pt>
                <c:pt idx="6">
                  <c:v>-1.7749882352941182</c:v>
                </c:pt>
                <c:pt idx="7">
                  <c:v>-2.5806142857142857</c:v>
                </c:pt>
                <c:pt idx="8">
                  <c:v>-2.6245375000000011</c:v>
                </c:pt>
                <c:pt idx="9">
                  <c:v>-2.083906666666667</c:v>
                </c:pt>
                <c:pt idx="10">
                  <c:v>-2.3521636363636365</c:v>
                </c:pt>
                <c:pt idx="11">
                  <c:v>-2.5202600000000004</c:v>
                </c:pt>
                <c:pt idx="12">
                  <c:v>-2.8670258064516125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00-4612-BBD8-BF5C4D4675CA}"/>
            </c:ext>
          </c:extLst>
        </c:ser>
        <c:ser>
          <c:idx val="8"/>
          <c:order val="5"/>
          <c:tx>
            <c:strRef>
              <c:f>'48.PZT_L_G1T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'48.PZT_L_G1T Phase'!$AF$19:$AR$19</c:f>
              <c:numCache>
                <c:formatCode>0.000</c:formatCode>
                <c:ptCount val="13"/>
                <c:pt idx="3">
                  <c:v>-2.6752000000000007</c:v>
                </c:pt>
                <c:pt idx="4">
                  <c:v>-1.9120399999999995</c:v>
                </c:pt>
                <c:pt idx="5">
                  <c:v>-2.1776588235294123</c:v>
                </c:pt>
                <c:pt idx="6">
                  <c:v>-2.3277600000000005</c:v>
                </c:pt>
                <c:pt idx="7">
                  <c:v>-1.9521999999999999</c:v>
                </c:pt>
                <c:pt idx="8">
                  <c:v>-2.0633066666666675</c:v>
                </c:pt>
                <c:pt idx="9">
                  <c:v>-2.4373624999999999</c:v>
                </c:pt>
                <c:pt idx="10">
                  <c:v>-2.5429090909090917</c:v>
                </c:pt>
                <c:pt idx="11">
                  <c:v>-2.1839000000000004</c:v>
                </c:pt>
                <c:pt idx="12">
                  <c:v>-2.0868588235294125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00-4612-BBD8-BF5C4D4675CA}"/>
            </c:ext>
          </c:extLst>
        </c:ser>
        <c:ser>
          <c:idx val="3"/>
          <c:order val="6"/>
          <c:tx>
            <c:strRef>
              <c:f>'48.PZT_L_G1T Phase'!$A$25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'48.PZT_L_G1T Phase'!$B$25:$N$25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00-4612-BBD8-BF5C4D4675CA}"/>
            </c:ext>
          </c:extLst>
        </c:ser>
        <c:ser>
          <c:idx val="4"/>
          <c:order val="7"/>
          <c:tx>
            <c:strRef>
              <c:f>'48.PZT_L_G1T Phase'!$A$26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'48.PZT_L_G1T Phase'!$B$26:$N$26</c:f>
              <c:numCache>
                <c:formatCode>General</c:formatCode>
                <c:ptCount val="13"/>
                <c:pt idx="0">
                  <c:v>-21</c:v>
                </c:pt>
                <c:pt idx="1">
                  <c:v>-21</c:v>
                </c:pt>
                <c:pt idx="2">
                  <c:v>-21</c:v>
                </c:pt>
                <c:pt idx="3">
                  <c:v>-21</c:v>
                </c:pt>
                <c:pt idx="4">
                  <c:v>-21</c:v>
                </c:pt>
                <c:pt idx="5">
                  <c:v>-21</c:v>
                </c:pt>
                <c:pt idx="6">
                  <c:v>-21</c:v>
                </c:pt>
                <c:pt idx="7">
                  <c:v>-21</c:v>
                </c:pt>
                <c:pt idx="8">
                  <c:v>-21</c:v>
                </c:pt>
                <c:pt idx="9">
                  <c:v>-21</c:v>
                </c:pt>
                <c:pt idx="10">
                  <c:v>-21</c:v>
                </c:pt>
                <c:pt idx="11">
                  <c:v>-21</c:v>
                </c:pt>
                <c:pt idx="12">
                  <c:v>-21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00-4612-BBD8-BF5C4D4675CA}"/>
            </c:ext>
          </c:extLst>
        </c:ser>
        <c:ser>
          <c:idx val="2"/>
          <c:order val="8"/>
          <c:tx>
            <c:strRef>
              <c:f>'48.PZT_L_G1T Phase'!$A$24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'48.PZT_L_G1T Phase'!$B$24:$N$24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500-4612-BBD8-BF5C4D467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At val="-100"/>
        <c:auto val="1"/>
        <c:lblAlgn val="ctr"/>
        <c:lblOffset val="100"/>
        <c:noMultiLvlLbl val="0"/>
      </c:catAx>
      <c:valAx>
        <c:axId val="1"/>
        <c:scaling>
          <c:orientation val="minMax"/>
          <c:max val="2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'48.PZT_L_G1T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'48.PZT_L_G1T Phase'!$B$8:$N$8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'48.PZT_L_G1T Phase'!$B$10:$N$10</c:f>
              <c:numCache>
                <c:formatCode>0.000</c:formatCode>
                <c:ptCount val="13"/>
                <c:pt idx="0">
                  <c:v>1.4778855964938387</c:v>
                </c:pt>
                <c:pt idx="1">
                  <c:v>2.3879967480408437</c:v>
                </c:pt>
                <c:pt idx="2">
                  <c:v>1.602709592303978</c:v>
                </c:pt>
                <c:pt idx="3">
                  <c:v>1.8379834321126616</c:v>
                </c:pt>
                <c:pt idx="4">
                  <c:v>1.6383084912932839</c:v>
                </c:pt>
                <c:pt idx="5">
                  <c:v>2.087600199022686</c:v>
                </c:pt>
                <c:pt idx="6">
                  <c:v>2.0250437775290422</c:v>
                </c:pt>
                <c:pt idx="7">
                  <c:v>1.9359482150399905</c:v>
                </c:pt>
                <c:pt idx="8">
                  <c:v>2.1117924279130582</c:v>
                </c:pt>
                <c:pt idx="9">
                  <c:v>1.9288005245842208</c:v>
                </c:pt>
                <c:pt idx="10">
                  <c:v>2.0876486725984371</c:v>
                </c:pt>
                <c:pt idx="11">
                  <c:v>1.8630279276525212</c:v>
                </c:pt>
                <c:pt idx="12">
                  <c:v>2.2670367059132173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5-4B9F-9FEC-DE412450C8BE}"/>
            </c:ext>
          </c:extLst>
        </c:ser>
        <c:ser>
          <c:idx val="1"/>
          <c:order val="1"/>
          <c:tx>
            <c:strRef>
              <c:f>'48.PZT_L_G1T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'48.PZT_L_G1T Phase'!$B$20:$N$20</c:f>
              <c:numCache>
                <c:formatCode>0.000</c:formatCode>
                <c:ptCount val="13"/>
                <c:pt idx="0">
                  <c:v>1.6660516672344634</c:v>
                </c:pt>
                <c:pt idx="1">
                  <c:v>1.7952735180728181</c:v>
                </c:pt>
                <c:pt idx="2">
                  <c:v>1.5784562575363839</c:v>
                </c:pt>
                <c:pt idx="3">
                  <c:v>2.3105320412918915</c:v>
                </c:pt>
                <c:pt idx="4">
                  <c:v>1.7085480281561098</c:v>
                </c:pt>
                <c:pt idx="5">
                  <c:v>1.5762524510651803</c:v>
                </c:pt>
                <c:pt idx="6">
                  <c:v>1.0663434674346433</c:v>
                </c:pt>
                <c:pt idx="7">
                  <c:v>1.7266047867522696</c:v>
                </c:pt>
                <c:pt idx="8">
                  <c:v>1.5056630064524528</c:v>
                </c:pt>
                <c:pt idx="9">
                  <c:v>1.4315009961559824</c:v>
                </c:pt>
                <c:pt idx="10">
                  <c:v>1.0423722971710057</c:v>
                </c:pt>
                <c:pt idx="11">
                  <c:v>3.0459371622931832</c:v>
                </c:pt>
                <c:pt idx="12">
                  <c:v>1.8340630428867546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B9F-9FEC-DE412450C8BE}"/>
            </c:ext>
          </c:extLst>
        </c:ser>
        <c:ser>
          <c:idx val="5"/>
          <c:order val="2"/>
          <c:tx>
            <c:strRef>
              <c:f>'48.PZT_L_G1T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365-4B9F-9FEC-DE412450C8BE}"/>
              </c:ext>
            </c:extLst>
          </c:dPt>
          <c:val>
            <c:numRef>
              <c:f>'48.PZT_L_G1T Phase'!$Q$10:$AC$10</c:f>
              <c:numCache>
                <c:formatCode>0.000</c:formatCode>
                <c:ptCount val="13"/>
                <c:pt idx="3">
                  <c:v>3.0963645663239023</c:v>
                </c:pt>
                <c:pt idx="7">
                  <c:v>2.8711026887756801</c:v>
                </c:pt>
                <c:pt idx="8">
                  <c:v>2.6874277953580741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65-4B9F-9FEC-DE412450C8BE}"/>
            </c:ext>
          </c:extLst>
        </c:ser>
        <c:ser>
          <c:idx val="6"/>
          <c:order val="3"/>
          <c:tx>
            <c:strRef>
              <c:f>'48.PZT_L_G1T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'48.PZT_L_G1T Phase'!$Q$20:$AC$20</c:f>
              <c:numCache>
                <c:formatCode>0.000</c:formatCode>
                <c:ptCount val="13"/>
                <c:pt idx="3">
                  <c:v>0.8936512987055748</c:v>
                </c:pt>
                <c:pt idx="7">
                  <c:v>1.2364935520968581</c:v>
                </c:pt>
                <c:pt idx="8">
                  <c:v>0.8024608778789879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65-4B9F-9FEC-DE412450C8BE}"/>
            </c:ext>
          </c:extLst>
        </c:ser>
        <c:ser>
          <c:idx val="7"/>
          <c:order val="4"/>
          <c:tx>
            <c:strRef>
              <c:f>'48.PZT_L_G1T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'48.PZT_L_G1T Phase'!$AF$10:$AR$10</c:f>
              <c:numCache>
                <c:formatCode>0.000</c:formatCode>
                <c:ptCount val="13"/>
                <c:pt idx="3">
                  <c:v>1.7444328168867891</c:v>
                </c:pt>
                <c:pt idx="4">
                  <c:v>2.1173182266805588</c:v>
                </c:pt>
                <c:pt idx="5">
                  <c:v>1.5770567620358789</c:v>
                </c:pt>
                <c:pt idx="6">
                  <c:v>1.1871964724280719</c:v>
                </c:pt>
                <c:pt idx="7">
                  <c:v>1.0227647567349232</c:v>
                </c:pt>
                <c:pt idx="8">
                  <c:v>2.093720109592045</c:v>
                </c:pt>
                <c:pt idx="9">
                  <c:v>1.2223148195936246</c:v>
                </c:pt>
                <c:pt idx="10">
                  <c:v>1.6346638658172989</c:v>
                </c:pt>
                <c:pt idx="11">
                  <c:v>1.6787653846606125</c:v>
                </c:pt>
                <c:pt idx="12">
                  <c:v>2.12427072267774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65-4B9F-9FEC-DE412450C8BE}"/>
            </c:ext>
          </c:extLst>
        </c:ser>
        <c:ser>
          <c:idx val="8"/>
          <c:order val="5"/>
          <c:tx>
            <c:strRef>
              <c:f>'48.PZT_L_G1T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'48.PZT_L_G1T Phase'!$AF$20:$AR$20</c:f>
              <c:numCache>
                <c:formatCode>0.000</c:formatCode>
                <c:ptCount val="13"/>
                <c:pt idx="3">
                  <c:v>1.429999816734977</c:v>
                </c:pt>
                <c:pt idx="4">
                  <c:v>0.61446714863917573</c:v>
                </c:pt>
                <c:pt idx="5">
                  <c:v>1.1469540464176569</c:v>
                </c:pt>
                <c:pt idx="6">
                  <c:v>0.77693283821836268</c:v>
                </c:pt>
                <c:pt idx="7">
                  <c:v>0.86260637416886576</c:v>
                </c:pt>
                <c:pt idx="8">
                  <c:v>1.0115752229625392</c:v>
                </c:pt>
                <c:pt idx="9">
                  <c:v>1.3632181418883098</c:v>
                </c:pt>
                <c:pt idx="10">
                  <c:v>1.2071784407778259</c:v>
                </c:pt>
                <c:pt idx="11">
                  <c:v>1.0490120077506557</c:v>
                </c:pt>
                <c:pt idx="12">
                  <c:v>1.564488012653561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65-4B9F-9FEC-DE412450C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'48.PZT_L_G1T Phase'!$A$7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'48.PZT_L_G1T Phase'!$B$8:$N$8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'48.PZT_L_G1T Phase'!$B$13:$N$13</c:f>
              <c:numCache>
                <c:formatCode>0.00</c:formatCode>
                <c:ptCount val="13"/>
                <c:pt idx="0">
                  <c:v>4.3422544115499848</c:v>
                </c:pt>
                <c:pt idx="1">
                  <c:v>2.5564164987756812</c:v>
                </c:pt>
                <c:pt idx="2">
                  <c:v>3.9389447434043747</c:v>
                </c:pt>
                <c:pt idx="3">
                  <c:v>3.4632323257925122</c:v>
                </c:pt>
                <c:pt idx="4">
                  <c:v>3.9573336571156865</c:v>
                </c:pt>
                <c:pt idx="5">
                  <c:v>3.0544359157592385</c:v>
                </c:pt>
                <c:pt idx="6">
                  <c:v>3.0382701195267181</c:v>
                </c:pt>
                <c:pt idx="7">
                  <c:v>3.2233013238505155</c:v>
                </c:pt>
                <c:pt idx="8">
                  <c:v>2.9576371744291654</c:v>
                </c:pt>
                <c:pt idx="9">
                  <c:v>3.3129209344968835</c:v>
                </c:pt>
                <c:pt idx="10">
                  <c:v>2.9907075594743158</c:v>
                </c:pt>
                <c:pt idx="11">
                  <c:v>3.369190093679562</c:v>
                </c:pt>
                <c:pt idx="12">
                  <c:v>2.771779751245965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8-45BE-8BB2-B685C93B1F8F}"/>
            </c:ext>
          </c:extLst>
        </c:ser>
        <c:ser>
          <c:idx val="1"/>
          <c:order val="1"/>
          <c:tx>
            <c:strRef>
              <c:f>'48.PZT_L_G1T Phase'!$A$17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'48.PZT_L_G1T Phase'!$B$23:$N$23</c:f>
              <c:numCache>
                <c:formatCode>0.00</c:formatCode>
                <c:ptCount val="13"/>
                <c:pt idx="0">
                  <c:v>3.7408803835871072</c:v>
                </c:pt>
                <c:pt idx="1">
                  <c:v>3.5700639514370116</c:v>
                </c:pt>
                <c:pt idx="2">
                  <c:v>4.0772266864416684</c:v>
                </c:pt>
                <c:pt idx="3">
                  <c:v>2.7412120758957252</c:v>
                </c:pt>
                <c:pt idx="4">
                  <c:v>3.6857962996780396</c:v>
                </c:pt>
                <c:pt idx="5">
                  <c:v>4.070095413970674</c:v>
                </c:pt>
                <c:pt idx="6">
                  <c:v>6.0050864287562744</c:v>
                </c:pt>
                <c:pt idx="7">
                  <c:v>3.5653143881687419</c:v>
                </c:pt>
                <c:pt idx="8">
                  <c:v>4.1424185843872934</c:v>
                </c:pt>
                <c:pt idx="9">
                  <c:v>4.3839129518090427</c:v>
                </c:pt>
                <c:pt idx="10">
                  <c:v>6.0969784460118008</c:v>
                </c:pt>
                <c:pt idx="11">
                  <c:v>1.9022873126789412</c:v>
                </c:pt>
                <c:pt idx="12">
                  <c:v>3.3823355695029402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8-45BE-8BB2-B685C93B1F8F}"/>
            </c:ext>
          </c:extLst>
        </c:ser>
        <c:ser>
          <c:idx val="5"/>
          <c:order val="2"/>
          <c:tx>
            <c:strRef>
              <c:f>'48.PZT_L_G1T Phase'!$P$7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DE8-45BE-8BB2-B685C93B1F8F}"/>
              </c:ext>
            </c:extLst>
          </c:dPt>
          <c:val>
            <c:numRef>
              <c:f>'48.PZT_L_G1T Phase'!$Q$13:$AC$13</c:f>
              <c:numCache>
                <c:formatCode>0.00</c:formatCode>
                <c:ptCount val="13"/>
                <c:pt idx="3">
                  <c:v>2.0145452943457274</c:v>
                </c:pt>
                <c:pt idx="7">
                  <c:v>2.1127564557182139</c:v>
                </c:pt>
                <c:pt idx="8">
                  <c:v>2.4189239035786558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8-45BE-8BB2-B685C93B1F8F}"/>
            </c:ext>
          </c:extLst>
        </c:ser>
        <c:ser>
          <c:idx val="6"/>
          <c:order val="3"/>
          <c:tx>
            <c:strRef>
              <c:f>'48.PZT_L_G1T Phase'!$P$17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'48.PZT_L_G1T Phase'!$Q$23:$AC$23</c:f>
              <c:numCache>
                <c:formatCode>0.00</c:formatCode>
                <c:ptCount val="13"/>
                <c:pt idx="3">
                  <c:v>6.8623584662590043</c:v>
                </c:pt>
                <c:pt idx="7">
                  <c:v>4.9434805444929673</c:v>
                </c:pt>
                <c:pt idx="8">
                  <c:v>7.6052513398503567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E8-45BE-8BB2-B685C93B1F8F}"/>
            </c:ext>
          </c:extLst>
        </c:ser>
        <c:ser>
          <c:idx val="7"/>
          <c:order val="4"/>
          <c:tx>
            <c:strRef>
              <c:f>'48.PZT_L_G1T Phase'!$AE$7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'48.PZT_L_G1T Phase'!$AF$13:$AR$13</c:f>
              <c:numCache>
                <c:formatCode>0.00</c:formatCode>
                <c:ptCount val="13"/>
                <c:pt idx="3">
                  <c:v>3.5075775198113748</c:v>
                </c:pt>
                <c:pt idx="4">
                  <c:v>2.9366970651220505</c:v>
                </c:pt>
                <c:pt idx="5">
                  <c:v>4.0656592666451017</c:v>
                </c:pt>
                <c:pt idx="6">
                  <c:v>5.3978742387900924</c:v>
                </c:pt>
                <c:pt idx="7">
                  <c:v>6.0031353228243178</c:v>
                </c:pt>
                <c:pt idx="8">
                  <c:v>2.9254885304894613</c:v>
                </c:pt>
                <c:pt idx="9">
                  <c:v>5.158543726517812</c:v>
                </c:pt>
                <c:pt idx="10">
                  <c:v>3.8025832616282909</c:v>
                </c:pt>
                <c:pt idx="11">
                  <c:v>3.6693116200860021</c:v>
                </c:pt>
                <c:pt idx="12">
                  <c:v>2.8453646075598358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8-45BE-8BB2-B685C93B1F8F}"/>
            </c:ext>
          </c:extLst>
        </c:ser>
        <c:ser>
          <c:idx val="8"/>
          <c:order val="5"/>
          <c:tx>
            <c:strRef>
              <c:f>'48.PZT_L_G1T Phase'!$AE$17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'48.PZT_L_G1T Phase'!$AF$23:$AR$23</c:f>
              <c:numCache>
                <c:formatCode>0.00</c:formatCode>
                <c:ptCount val="13"/>
                <c:pt idx="3">
                  <c:v>4.2715156989413208</c:v>
                </c:pt>
                <c:pt idx="4">
                  <c:v>10.354749391280441</c:v>
                </c:pt>
                <c:pt idx="5">
                  <c:v>5.4702398453420793</c:v>
                </c:pt>
                <c:pt idx="6">
                  <c:v>8.011091427507246</c:v>
                </c:pt>
                <c:pt idx="7">
                  <c:v>7.3605608036275871</c:v>
                </c:pt>
                <c:pt idx="8">
                  <c:v>6.2400017001453048</c:v>
                </c:pt>
                <c:pt idx="9">
                  <c:v>4.5389256812284176</c:v>
                </c:pt>
                <c:pt idx="10">
                  <c:v>5.0964823662684529</c:v>
                </c:pt>
                <c:pt idx="11">
                  <c:v>5.9789909810299902</c:v>
                </c:pt>
                <c:pt idx="12">
                  <c:v>4.0296763804945179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E8-45BE-8BB2-B685C93B1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'49.PZT_L_G2T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'49.PZT_L_G2T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'49.PZT_L_G2T Freq'!$B$9:$N$9</c:f>
              <c:numCache>
                <c:formatCode>0.000</c:formatCode>
                <c:ptCount val="13"/>
                <c:pt idx="0">
                  <c:v>14570.553424657533</c:v>
                </c:pt>
                <c:pt idx="1">
                  <c:v>14657.028571428571</c:v>
                </c:pt>
                <c:pt idx="2">
                  <c:v>14503.2</c:v>
                </c:pt>
                <c:pt idx="3">
                  <c:v>14514.836363636363</c:v>
                </c:pt>
                <c:pt idx="4">
                  <c:v>14419.222857142857</c:v>
                </c:pt>
                <c:pt idx="5">
                  <c:v>14419.466666666667</c:v>
                </c:pt>
                <c:pt idx="6">
                  <c:v>14301.92</c:v>
                </c:pt>
                <c:pt idx="7">
                  <c:v>14360.533333333333</c:v>
                </c:pt>
                <c:pt idx="8">
                  <c:v>14352.884210526316</c:v>
                </c:pt>
                <c:pt idx="9">
                  <c:v>14422.375757575757</c:v>
                </c:pt>
                <c:pt idx="10">
                  <c:v>14516</c:v>
                </c:pt>
                <c:pt idx="11">
                  <c:v>14417.942857142858</c:v>
                </c:pt>
                <c:pt idx="12">
                  <c:v>14481.406896551724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73-4EBD-8D94-582CBCD71A66}"/>
            </c:ext>
          </c:extLst>
        </c:ser>
        <c:ser>
          <c:idx val="1"/>
          <c:order val="1"/>
          <c:tx>
            <c:strRef>
              <c:f>'49.PZT_L_G2T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'49.PZT_L_G2T Freq'!$B$19:$N$19</c:f>
              <c:numCache>
                <c:formatCode>0.000</c:formatCode>
                <c:ptCount val="13"/>
                <c:pt idx="0">
                  <c:v>14861.6</c:v>
                </c:pt>
                <c:pt idx="1">
                  <c:v>14778.171428571428</c:v>
                </c:pt>
                <c:pt idx="2">
                  <c:v>14434.961403508772</c:v>
                </c:pt>
                <c:pt idx="3">
                  <c:v>14467.6</c:v>
                </c:pt>
                <c:pt idx="4">
                  <c:v>14376.544</c:v>
                </c:pt>
                <c:pt idx="5">
                  <c:v>14426.229787234042</c:v>
                </c:pt>
                <c:pt idx="6">
                  <c:v>14404.475675675676</c:v>
                </c:pt>
                <c:pt idx="7">
                  <c:v>14251.733333333334</c:v>
                </c:pt>
                <c:pt idx="8">
                  <c:v>14300.711111111112</c:v>
                </c:pt>
                <c:pt idx="9">
                  <c:v>14588.775757575757</c:v>
                </c:pt>
                <c:pt idx="10">
                  <c:v>14475.542857142857</c:v>
                </c:pt>
                <c:pt idx="11">
                  <c:v>14379.542857142857</c:v>
                </c:pt>
                <c:pt idx="12">
                  <c:v>14596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73-4EBD-8D94-582CBCD71A66}"/>
            </c:ext>
          </c:extLst>
        </c:ser>
        <c:ser>
          <c:idx val="5"/>
          <c:order val="2"/>
          <c:tx>
            <c:strRef>
              <c:f>'49.PZT_L_G2T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E73-4EBD-8D94-582CBCD71A66}"/>
              </c:ext>
            </c:extLst>
          </c:dPt>
          <c:val>
            <c:numRef>
              <c:f>'49.PZT_L_G2T Freq'!$Q$9:$AC$9</c:f>
              <c:numCache>
                <c:formatCode>0.000</c:formatCode>
                <c:ptCount val="13"/>
                <c:pt idx="3">
                  <c:v>14469.6</c:v>
                </c:pt>
                <c:pt idx="7">
                  <c:v>14300.711111111112</c:v>
                </c:pt>
                <c:pt idx="8">
                  <c:v>14303.2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73-4EBD-8D94-582CBCD71A66}"/>
            </c:ext>
          </c:extLst>
        </c:ser>
        <c:ser>
          <c:idx val="6"/>
          <c:order val="3"/>
          <c:tx>
            <c:strRef>
              <c:f>'49.PZT_L_G2T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'49.PZT_L_G2T Freq'!$Q$19:$AC$19</c:f>
              <c:numCache>
                <c:formatCode>0.000</c:formatCode>
                <c:ptCount val="13"/>
                <c:pt idx="3">
                  <c:v>14253.066666666668</c:v>
                </c:pt>
                <c:pt idx="7">
                  <c:v>14384.363636363636</c:v>
                </c:pt>
                <c:pt idx="8">
                  <c:v>14432.8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73-4EBD-8D94-582CBCD71A66}"/>
            </c:ext>
          </c:extLst>
        </c:ser>
        <c:ser>
          <c:idx val="7"/>
          <c:order val="4"/>
          <c:tx>
            <c:strRef>
              <c:f>'49.PZT_L_G2T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'49.PZT_L_G2T Freq'!$AF$9:$AR$9</c:f>
              <c:numCache>
                <c:formatCode>0.000</c:formatCode>
                <c:ptCount val="13"/>
                <c:pt idx="3">
                  <c:v>15002.4</c:v>
                </c:pt>
                <c:pt idx="4">
                  <c:v>14845.066666666668</c:v>
                </c:pt>
                <c:pt idx="5">
                  <c:v>14855.115789473684</c:v>
                </c:pt>
                <c:pt idx="6">
                  <c:v>14807.482352941177</c:v>
                </c:pt>
                <c:pt idx="7">
                  <c:v>14680.342857142858</c:v>
                </c:pt>
                <c:pt idx="8">
                  <c:v>14775.2</c:v>
                </c:pt>
                <c:pt idx="9">
                  <c:v>14663.946666666667</c:v>
                </c:pt>
                <c:pt idx="10">
                  <c:v>14716.581818181818</c:v>
                </c:pt>
                <c:pt idx="11">
                  <c:v>14554.72</c:v>
                </c:pt>
                <c:pt idx="12">
                  <c:v>14567.148387096775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73-4EBD-8D94-582CBCD71A66}"/>
            </c:ext>
          </c:extLst>
        </c:ser>
        <c:ser>
          <c:idx val="8"/>
          <c:order val="5"/>
          <c:tx>
            <c:strRef>
              <c:f>'49.PZT_L_G2T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'49.PZT_L_G2T Freq'!$AF$19:$AR$19</c:f>
              <c:numCache>
                <c:formatCode>0.000</c:formatCode>
                <c:ptCount val="13"/>
                <c:pt idx="3">
                  <c:v>14924</c:v>
                </c:pt>
                <c:pt idx="4">
                  <c:v>14765.493333333334</c:v>
                </c:pt>
                <c:pt idx="5">
                  <c:v>14675.341176470589</c:v>
                </c:pt>
                <c:pt idx="6">
                  <c:v>14746.72</c:v>
                </c:pt>
                <c:pt idx="7">
                  <c:v>14689.973333333333</c:v>
                </c:pt>
                <c:pt idx="8">
                  <c:v>14721.973333333333</c:v>
                </c:pt>
                <c:pt idx="9">
                  <c:v>14514.8</c:v>
                </c:pt>
                <c:pt idx="10">
                  <c:v>14376.8</c:v>
                </c:pt>
                <c:pt idx="11">
                  <c:v>14578.8</c:v>
                </c:pt>
                <c:pt idx="12">
                  <c:v>14632.423529411764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73-4EBD-8D94-582CBCD71A66}"/>
            </c:ext>
          </c:extLst>
        </c:ser>
        <c:ser>
          <c:idx val="3"/>
          <c:order val="6"/>
          <c:tx>
            <c:strRef>
              <c:f>'49.PZT_L_G2T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'49.PZT_L_G2T Freq'!$B$25:$N$25</c:f>
              <c:numCache>
                <c:formatCode>General</c:formatCode>
                <c:ptCount val="13"/>
                <c:pt idx="0">
                  <c:v>17950</c:v>
                </c:pt>
                <c:pt idx="1">
                  <c:v>17950</c:v>
                </c:pt>
                <c:pt idx="2">
                  <c:v>17950</c:v>
                </c:pt>
                <c:pt idx="3">
                  <c:v>17950</c:v>
                </c:pt>
                <c:pt idx="4">
                  <c:v>17950</c:v>
                </c:pt>
                <c:pt idx="5">
                  <c:v>17950</c:v>
                </c:pt>
                <c:pt idx="6">
                  <c:v>17950</c:v>
                </c:pt>
                <c:pt idx="7">
                  <c:v>17950</c:v>
                </c:pt>
                <c:pt idx="8">
                  <c:v>17950</c:v>
                </c:pt>
                <c:pt idx="9">
                  <c:v>17950</c:v>
                </c:pt>
                <c:pt idx="10">
                  <c:v>17950</c:v>
                </c:pt>
                <c:pt idx="11">
                  <c:v>17950</c:v>
                </c:pt>
                <c:pt idx="12">
                  <c:v>17950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73-4EBD-8D94-582CBCD71A66}"/>
            </c:ext>
          </c:extLst>
        </c:ser>
        <c:ser>
          <c:idx val="4"/>
          <c:order val="7"/>
          <c:tx>
            <c:strRef>
              <c:f>'49.PZT_L_G2T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'49.PZT_L_G2T Freq'!$B$26:$N$26</c:f>
              <c:numCache>
                <c:formatCode>General</c:formatCode>
                <c:ptCount val="13"/>
                <c:pt idx="0">
                  <c:v>13116</c:v>
                </c:pt>
                <c:pt idx="1">
                  <c:v>13116</c:v>
                </c:pt>
                <c:pt idx="2">
                  <c:v>13116</c:v>
                </c:pt>
                <c:pt idx="3">
                  <c:v>13116</c:v>
                </c:pt>
                <c:pt idx="4">
                  <c:v>13116</c:v>
                </c:pt>
                <c:pt idx="5">
                  <c:v>13116</c:v>
                </c:pt>
                <c:pt idx="6">
                  <c:v>13116</c:v>
                </c:pt>
                <c:pt idx="7">
                  <c:v>13116</c:v>
                </c:pt>
                <c:pt idx="8">
                  <c:v>13116</c:v>
                </c:pt>
                <c:pt idx="9">
                  <c:v>13116</c:v>
                </c:pt>
                <c:pt idx="10">
                  <c:v>13116</c:v>
                </c:pt>
                <c:pt idx="11">
                  <c:v>13116</c:v>
                </c:pt>
                <c:pt idx="12">
                  <c:v>13116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73-4EBD-8D94-582CBCD71A66}"/>
            </c:ext>
          </c:extLst>
        </c:ser>
        <c:ser>
          <c:idx val="2"/>
          <c:order val="8"/>
          <c:tx>
            <c:strRef>
              <c:f>'49.PZT_L_G2T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'49.PZT_L_G2T Freq'!$B$24:$N$24</c:f>
              <c:numCache>
                <c:formatCode>General</c:formatCode>
                <c:ptCount val="13"/>
                <c:pt idx="0">
                  <c:v>14750</c:v>
                </c:pt>
                <c:pt idx="1">
                  <c:v>14750</c:v>
                </c:pt>
                <c:pt idx="2">
                  <c:v>14750</c:v>
                </c:pt>
                <c:pt idx="3">
                  <c:v>14750</c:v>
                </c:pt>
                <c:pt idx="4">
                  <c:v>14750</c:v>
                </c:pt>
                <c:pt idx="5">
                  <c:v>14750</c:v>
                </c:pt>
                <c:pt idx="6">
                  <c:v>14750</c:v>
                </c:pt>
                <c:pt idx="7">
                  <c:v>14750</c:v>
                </c:pt>
                <c:pt idx="8">
                  <c:v>14750</c:v>
                </c:pt>
                <c:pt idx="9">
                  <c:v>14750</c:v>
                </c:pt>
                <c:pt idx="10">
                  <c:v>14750</c:v>
                </c:pt>
                <c:pt idx="11">
                  <c:v>14750</c:v>
                </c:pt>
                <c:pt idx="12">
                  <c:v>14750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73-4EBD-8D94-582CBCD71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  <c:majorUnit val="15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'49.PZT_L_G2T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'49.PZT_L_G2T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'49.PZT_L_G2T Freq'!$B$10:$N$10</c:f>
              <c:numCache>
                <c:formatCode>0.000</c:formatCode>
                <c:ptCount val="13"/>
                <c:pt idx="0">
                  <c:v>433.85682871746775</c:v>
                </c:pt>
                <c:pt idx="1">
                  <c:v>435.95349799630094</c:v>
                </c:pt>
                <c:pt idx="2">
                  <c:v>378.95708990024571</c:v>
                </c:pt>
                <c:pt idx="3">
                  <c:v>408.18201525270246</c:v>
                </c:pt>
                <c:pt idx="4">
                  <c:v>333.33885893613927</c:v>
                </c:pt>
                <c:pt idx="5">
                  <c:v>355.26978664930402</c:v>
                </c:pt>
                <c:pt idx="6">
                  <c:v>287.1482804223192</c:v>
                </c:pt>
                <c:pt idx="7">
                  <c:v>413.59971176081285</c:v>
                </c:pt>
                <c:pt idx="8">
                  <c:v>385.89355834700325</c:v>
                </c:pt>
                <c:pt idx="9">
                  <c:v>437.03589113530353</c:v>
                </c:pt>
                <c:pt idx="10">
                  <c:v>355.99931903237564</c:v>
                </c:pt>
                <c:pt idx="11">
                  <c:v>378.10127796334604</c:v>
                </c:pt>
                <c:pt idx="12">
                  <c:v>480.08969787703506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C-42D5-9977-6C1D78F5649F}"/>
            </c:ext>
          </c:extLst>
        </c:ser>
        <c:ser>
          <c:idx val="1"/>
          <c:order val="1"/>
          <c:tx>
            <c:strRef>
              <c:f>'49.PZT_L_G2T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'49.PZT_L_G2T Freq'!$B$20:$N$20</c:f>
              <c:numCache>
                <c:formatCode>0.000</c:formatCode>
                <c:ptCount val="13"/>
                <c:pt idx="0">
                  <c:v>461.33244092804875</c:v>
                </c:pt>
                <c:pt idx="1">
                  <c:v>372.36151742390956</c:v>
                </c:pt>
                <c:pt idx="2">
                  <c:v>357.97496064491401</c:v>
                </c:pt>
                <c:pt idx="3">
                  <c:v>382.07462802919486</c:v>
                </c:pt>
                <c:pt idx="4">
                  <c:v>378.29953791552106</c:v>
                </c:pt>
                <c:pt idx="5">
                  <c:v>372.34906648742623</c:v>
                </c:pt>
                <c:pt idx="6">
                  <c:v>351.47804480678258</c:v>
                </c:pt>
                <c:pt idx="7">
                  <c:v>314.13778846241365</c:v>
                </c:pt>
                <c:pt idx="8">
                  <c:v>321.53581696607262</c:v>
                </c:pt>
                <c:pt idx="9">
                  <c:v>422.55180590906679</c:v>
                </c:pt>
                <c:pt idx="10">
                  <c:v>358.51109715480897</c:v>
                </c:pt>
                <c:pt idx="11">
                  <c:v>397.819671153027</c:v>
                </c:pt>
                <c:pt idx="12">
                  <c:v>417.53755527244863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C-42D5-9977-6C1D78F5649F}"/>
            </c:ext>
          </c:extLst>
        </c:ser>
        <c:ser>
          <c:idx val="5"/>
          <c:order val="2"/>
          <c:tx>
            <c:strRef>
              <c:f>'49.PZT_L_G2T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4FC-42D5-9977-6C1D78F5649F}"/>
              </c:ext>
            </c:extLst>
          </c:dPt>
          <c:val>
            <c:numRef>
              <c:f>'49.PZT_L_G2T Freq'!$Q$10:$AC$10</c:f>
              <c:numCache>
                <c:formatCode>0.000</c:formatCode>
                <c:ptCount val="13"/>
                <c:pt idx="3">
                  <c:v>456.52190339113201</c:v>
                </c:pt>
                <c:pt idx="7">
                  <c:v>303.9225845075311</c:v>
                </c:pt>
                <c:pt idx="8">
                  <c:v>332.53754833496856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FC-42D5-9977-6C1D78F5649F}"/>
            </c:ext>
          </c:extLst>
        </c:ser>
        <c:ser>
          <c:idx val="6"/>
          <c:order val="3"/>
          <c:tx>
            <c:strRef>
              <c:f>'49.PZT_L_G2T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'49.PZT_L_G2T Freq'!$Q$20:$AC$20</c:f>
              <c:numCache>
                <c:formatCode>0.000</c:formatCode>
                <c:ptCount val="13"/>
                <c:pt idx="3">
                  <c:v>301.44650504243504</c:v>
                </c:pt>
                <c:pt idx="7">
                  <c:v>340.46353824663936</c:v>
                </c:pt>
                <c:pt idx="8">
                  <c:v>351.50587327577966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FC-42D5-9977-6C1D78F5649F}"/>
            </c:ext>
          </c:extLst>
        </c:ser>
        <c:ser>
          <c:idx val="7"/>
          <c:order val="4"/>
          <c:tx>
            <c:strRef>
              <c:f>'49.PZT_L_G2T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'49.PZT_L_G2T Freq'!$AF$10:$AR$10</c:f>
              <c:numCache>
                <c:formatCode>0.000</c:formatCode>
                <c:ptCount val="13"/>
                <c:pt idx="3">
                  <c:v>385.88659364882676</c:v>
                </c:pt>
                <c:pt idx="4">
                  <c:v>421.4119871590608</c:v>
                </c:pt>
                <c:pt idx="5">
                  <c:v>440.31755617957731</c:v>
                </c:pt>
                <c:pt idx="6">
                  <c:v>428.78956465415814</c:v>
                </c:pt>
                <c:pt idx="7">
                  <c:v>424.68675193262231</c:v>
                </c:pt>
                <c:pt idx="8">
                  <c:v>448.08968360916538</c:v>
                </c:pt>
                <c:pt idx="9">
                  <c:v>461.08379649190385</c:v>
                </c:pt>
                <c:pt idx="10">
                  <c:v>384.32040504945047</c:v>
                </c:pt>
                <c:pt idx="11">
                  <c:v>358.43964795274786</c:v>
                </c:pt>
                <c:pt idx="12">
                  <c:v>433.78706538811281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FC-42D5-9977-6C1D78F5649F}"/>
            </c:ext>
          </c:extLst>
        </c:ser>
        <c:ser>
          <c:idx val="8"/>
          <c:order val="5"/>
          <c:tx>
            <c:strRef>
              <c:f>'49.PZT_L_G2T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'49.PZT_L_G2T Freq'!$AF$20:$AR$20</c:f>
              <c:numCache>
                <c:formatCode>0.000</c:formatCode>
                <c:ptCount val="13"/>
                <c:pt idx="3">
                  <c:v>346.05640361472666</c:v>
                </c:pt>
                <c:pt idx="4">
                  <c:v>383.72218178363477</c:v>
                </c:pt>
                <c:pt idx="5">
                  <c:v>354.15404077016757</c:v>
                </c:pt>
                <c:pt idx="6">
                  <c:v>407.08616347131704</c:v>
                </c:pt>
                <c:pt idx="7">
                  <c:v>353.79173799549619</c:v>
                </c:pt>
                <c:pt idx="8">
                  <c:v>422.78682806111874</c:v>
                </c:pt>
                <c:pt idx="9">
                  <c:v>354.4839858195736</c:v>
                </c:pt>
                <c:pt idx="10">
                  <c:v>200.55980912694619</c:v>
                </c:pt>
                <c:pt idx="11">
                  <c:v>383.26321721616608</c:v>
                </c:pt>
                <c:pt idx="12">
                  <c:v>333.98375981584542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FC-42D5-9977-6C1D78F56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'49.PZT_L_G2T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'49.PZT_L_G2T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'49.PZT_L_G2T Freq'!$B$13:$N$13</c:f>
              <c:numCache>
                <c:formatCode>0.00</c:formatCode>
                <c:ptCount val="13"/>
                <c:pt idx="0">
                  <c:v>1.1175371907497427</c:v>
                </c:pt>
                <c:pt idx="1">
                  <c:v>1.1782820709940693</c:v>
                </c:pt>
                <c:pt idx="2">
                  <c:v>1.2201909195622107</c:v>
                </c:pt>
                <c:pt idx="3">
                  <c:v>1.142330554642683</c:v>
                </c:pt>
                <c:pt idx="4">
                  <c:v>1.3032012542253357</c:v>
                </c:pt>
                <c:pt idx="5">
                  <c:v>1.2229829420248006</c:v>
                </c:pt>
                <c:pt idx="6">
                  <c:v>1.3766638828039475</c:v>
                </c:pt>
                <c:pt idx="7">
                  <c:v>1.0030095105200443</c:v>
                </c:pt>
                <c:pt idx="8">
                  <c:v>1.068415701490828</c:v>
                </c:pt>
                <c:pt idx="9">
                  <c:v>0.99639090219199078</c:v>
                </c:pt>
                <c:pt idx="10">
                  <c:v>1.3108639306813581</c:v>
                </c:pt>
                <c:pt idx="11">
                  <c:v>1.1477902289000561</c:v>
                </c:pt>
                <c:pt idx="12">
                  <c:v>0.94802207628392254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D-4208-A9D1-A47FA12EBCAE}"/>
            </c:ext>
          </c:extLst>
        </c:ser>
        <c:ser>
          <c:idx val="1"/>
          <c:order val="1"/>
          <c:tx>
            <c:strRef>
              <c:f>'49.PZT_L_G2T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'49.PZT_L_G2T Freq'!$B$23:$N$23</c:f>
              <c:numCache>
                <c:formatCode>0.00</c:formatCode>
                <c:ptCount val="13"/>
                <c:pt idx="0">
                  <c:v>1.2612741161149277</c:v>
                </c:pt>
                <c:pt idx="1">
                  <c:v>1.4879548957965609</c:v>
                </c:pt>
                <c:pt idx="2">
                  <c:v>1.2281691445053233</c:v>
                </c:pt>
                <c:pt idx="3">
                  <c:v>1.1791762663154581</c:v>
                </c:pt>
                <c:pt idx="4">
                  <c:v>1.1107106703026557</c:v>
                </c:pt>
                <c:pt idx="5">
                  <c:v>1.172940398458326</c:v>
                </c:pt>
                <c:pt idx="6">
                  <c:v>1.2219593748110096</c:v>
                </c:pt>
                <c:pt idx="7">
                  <c:v>1.2051328801631085</c:v>
                </c:pt>
                <c:pt idx="8">
                  <c:v>1.22817951489794</c:v>
                </c:pt>
                <c:pt idx="9">
                  <c:v>1.1618108020366609</c:v>
                </c:pt>
                <c:pt idx="10">
                  <c:v>1.2640639466322119</c:v>
                </c:pt>
                <c:pt idx="11">
                  <c:v>1.0587232932957178</c:v>
                </c:pt>
                <c:pt idx="12">
                  <c:v>1.1815304446361166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D-4208-A9D1-A47FA12EBCAE}"/>
            </c:ext>
          </c:extLst>
        </c:ser>
        <c:ser>
          <c:idx val="5"/>
          <c:order val="2"/>
          <c:tx>
            <c:strRef>
              <c:f>'49.PZT_L_G2T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32D-4208-A9D1-A47FA12EBCAE}"/>
              </c:ext>
            </c:extLst>
          </c:dPt>
          <c:val>
            <c:numRef>
              <c:f>'49.PZT_L_G2T Freq'!$Q$13:$AC$13</c:f>
              <c:numCache>
                <c:formatCode>0.00</c:formatCode>
                <c:ptCount val="13"/>
                <c:pt idx="3">
                  <c:v>0.9883425015281857</c:v>
                </c:pt>
                <c:pt idx="7">
                  <c:v>1.2993562302834336</c:v>
                </c:pt>
                <c:pt idx="8">
                  <c:v>1.1900410504461505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D-4208-A9D1-A47FA12EBCAE}"/>
            </c:ext>
          </c:extLst>
        </c:ser>
        <c:ser>
          <c:idx val="6"/>
          <c:order val="3"/>
          <c:tx>
            <c:strRef>
              <c:f>'49.PZT_L_G2T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'49.PZT_L_G2T Freq'!$Q$23:$AC$23</c:f>
              <c:numCache>
                <c:formatCode>0.00</c:formatCode>
                <c:ptCount val="13"/>
                <c:pt idx="3">
                  <c:v>1.2573448883372094</c:v>
                </c:pt>
                <c:pt idx="7">
                  <c:v>1.2418007548332584</c:v>
                </c:pt>
                <c:pt idx="8">
                  <c:v>1.2487226151949979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D-4208-A9D1-A47FA12EBCAE}"/>
            </c:ext>
          </c:extLst>
        </c:ser>
        <c:ser>
          <c:idx val="7"/>
          <c:order val="4"/>
          <c:tx>
            <c:strRef>
              <c:f>'49.PZT_L_G2T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'49.PZT_L_G2T Freq'!$AF$13:$AR$13</c:f>
              <c:numCache>
                <c:formatCode>0.00</c:formatCode>
                <c:ptCount val="13"/>
                <c:pt idx="3">
                  <c:v>1.6294942875684215</c:v>
                </c:pt>
                <c:pt idx="4">
                  <c:v>1.3676771736870694</c:v>
                </c:pt>
                <c:pt idx="5">
                  <c:v>1.3165617746149332</c:v>
                </c:pt>
                <c:pt idx="6">
                  <c:v>1.3149281079989656</c:v>
                </c:pt>
                <c:pt idx="7">
                  <c:v>1.2278405593644426</c:v>
                </c:pt>
                <c:pt idx="8">
                  <c:v>1.23427672382894</c:v>
                </c:pt>
                <c:pt idx="9">
                  <c:v>1.1190638798153523</c:v>
                </c:pt>
                <c:pt idx="10">
                  <c:v>1.3882356120503767</c:v>
                </c:pt>
                <c:pt idx="11">
                  <c:v>1.337947227859553</c:v>
                </c:pt>
                <c:pt idx="12">
                  <c:v>1.1151003974714497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2D-4208-A9D1-A47FA12EBCAE}"/>
            </c:ext>
          </c:extLst>
        </c:ser>
        <c:ser>
          <c:idx val="8"/>
          <c:order val="5"/>
          <c:tx>
            <c:strRef>
              <c:f>'49.PZT_L_G2T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'49.PZT_L_G2T Freq'!$AF$23:$AR$23</c:f>
              <c:numCache>
                <c:formatCode>0.00</c:formatCode>
                <c:ptCount val="13"/>
                <c:pt idx="3">
                  <c:v>1.741527278130159</c:v>
                </c:pt>
                <c:pt idx="4">
                  <c:v>1.4328885251182548</c:v>
                </c:pt>
                <c:pt idx="5">
                  <c:v>1.4676675466599589</c:v>
                </c:pt>
                <c:pt idx="6">
                  <c:v>1.3352783319829853</c:v>
                </c:pt>
                <c:pt idx="7">
                  <c:v>1.4829565572965886</c:v>
                </c:pt>
                <c:pt idx="8">
                  <c:v>1.2661805167852984</c:v>
                </c:pt>
                <c:pt idx="9">
                  <c:v>1.3153391558398591</c:v>
                </c:pt>
                <c:pt idx="10">
                  <c:v>2.0954680227116427</c:v>
                </c:pt>
                <c:pt idx="11">
                  <c:v>1.2722327061325747</c:v>
                </c:pt>
                <c:pt idx="12">
                  <c:v>1.5134703258704372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D-4208-A9D1-A47FA12EB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'50.PZT_L_G2T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'50.PZT_L_G2T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'50.PZT_L_G2T Gain'!$B$9:$N$9</c:f>
              <c:numCache>
                <c:formatCode>0.000</c:formatCode>
                <c:ptCount val="13"/>
                <c:pt idx="0">
                  <c:v>1.6861452054794519</c:v>
                </c:pt>
                <c:pt idx="1">
                  <c:v>1.7055642857142856</c:v>
                </c:pt>
                <c:pt idx="2">
                  <c:v>1.6089357142857144</c:v>
                </c:pt>
                <c:pt idx="3">
                  <c:v>1.5385954545454548</c:v>
                </c:pt>
                <c:pt idx="4">
                  <c:v>1.5792000000000002</c:v>
                </c:pt>
                <c:pt idx="5">
                  <c:v>1.6111179487179481</c:v>
                </c:pt>
                <c:pt idx="6">
                  <c:v>1.5998300000000005</c:v>
                </c:pt>
                <c:pt idx="7">
                  <c:v>1.457466666666666</c:v>
                </c:pt>
                <c:pt idx="8">
                  <c:v>1.5509105263157903</c:v>
                </c:pt>
                <c:pt idx="9">
                  <c:v>1.6026848484848488</c:v>
                </c:pt>
                <c:pt idx="10">
                  <c:v>1.4986599999999999</c:v>
                </c:pt>
                <c:pt idx="11">
                  <c:v>1.4506999999999999</c:v>
                </c:pt>
                <c:pt idx="12">
                  <c:v>1.4638896551724145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A-4856-A4A0-48A74A4165CB}"/>
            </c:ext>
          </c:extLst>
        </c:ser>
        <c:ser>
          <c:idx val="1"/>
          <c:order val="1"/>
          <c:tx>
            <c:strRef>
              <c:f>'50.PZT_L_G2T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'50.PZT_L_G2T Gain'!$B$19:$N$19</c:f>
              <c:numCache>
                <c:formatCode>0.000</c:formatCode>
                <c:ptCount val="13"/>
                <c:pt idx="0">
                  <c:v>1.55115</c:v>
                </c:pt>
                <c:pt idx="1">
                  <c:v>1.5800619047619056</c:v>
                </c:pt>
                <c:pt idx="2">
                  <c:v>1.5814526315789477</c:v>
                </c:pt>
                <c:pt idx="3">
                  <c:v>1.5539125000000003</c:v>
                </c:pt>
                <c:pt idx="4">
                  <c:v>1.5577520000000005</c:v>
                </c:pt>
                <c:pt idx="5">
                  <c:v>1.525825531914895</c:v>
                </c:pt>
                <c:pt idx="6">
                  <c:v>1.4535891891891897</c:v>
                </c:pt>
                <c:pt idx="7">
                  <c:v>1.4474166666666666</c:v>
                </c:pt>
                <c:pt idx="8">
                  <c:v>1.4895703703703707</c:v>
                </c:pt>
                <c:pt idx="9">
                  <c:v>1.5098848484848484</c:v>
                </c:pt>
                <c:pt idx="10">
                  <c:v>1.4404642857142858</c:v>
                </c:pt>
                <c:pt idx="11">
                  <c:v>1.3977714285714289</c:v>
                </c:pt>
                <c:pt idx="12">
                  <c:v>1.4766687500000006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A-4856-A4A0-48A74A4165CB}"/>
            </c:ext>
          </c:extLst>
        </c:ser>
        <c:ser>
          <c:idx val="5"/>
          <c:order val="2"/>
          <c:tx>
            <c:strRef>
              <c:f>'50.PZT_L_G2T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20A-4856-A4A0-48A74A4165CB}"/>
              </c:ext>
            </c:extLst>
          </c:dPt>
          <c:val>
            <c:numRef>
              <c:f>'50.PZT_L_G2T Gain'!$Q$9:$AC$9</c:f>
              <c:numCache>
                <c:formatCode>0.000</c:formatCode>
                <c:ptCount val="13"/>
                <c:pt idx="3">
                  <c:v>1.6659666666666666</c:v>
                </c:pt>
                <c:pt idx="7">
                  <c:v>1.4733555555555555</c:v>
                </c:pt>
                <c:pt idx="8">
                  <c:v>1.5445499999999999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A-4856-A4A0-48A74A4165CB}"/>
            </c:ext>
          </c:extLst>
        </c:ser>
        <c:ser>
          <c:idx val="6"/>
          <c:order val="3"/>
          <c:tx>
            <c:strRef>
              <c:f>'50.PZT_L_G2T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'50.PZT_L_G2T Gain'!$Q$19:$AC$19</c:f>
              <c:numCache>
                <c:formatCode>0.000</c:formatCode>
                <c:ptCount val="13"/>
                <c:pt idx="3">
                  <c:v>1.6342333333333336</c:v>
                </c:pt>
                <c:pt idx="7">
                  <c:v>1.466836363636363</c:v>
                </c:pt>
                <c:pt idx="8">
                  <c:v>1.5522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0A-4856-A4A0-48A74A4165CB}"/>
            </c:ext>
          </c:extLst>
        </c:ser>
        <c:ser>
          <c:idx val="7"/>
          <c:order val="4"/>
          <c:tx>
            <c:strRef>
              <c:f>'50.PZT_L_G2T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'50.PZT_L_G2T Gain'!$AF$9:$AR$9</c:f>
              <c:numCache>
                <c:formatCode>0.000</c:formatCode>
                <c:ptCount val="13"/>
                <c:pt idx="3">
                  <c:v>1.5506499999999999</c:v>
                </c:pt>
                <c:pt idx="4">
                  <c:v>1.5589999999999997</c:v>
                </c:pt>
                <c:pt idx="5">
                  <c:v>1.5811999999999999</c:v>
                </c:pt>
                <c:pt idx="6">
                  <c:v>1.5418705882352943</c:v>
                </c:pt>
                <c:pt idx="7">
                  <c:v>1.423942857142857</c:v>
                </c:pt>
                <c:pt idx="8">
                  <c:v>1.4464999999999999</c:v>
                </c:pt>
                <c:pt idx="9">
                  <c:v>1.4594133333333335</c:v>
                </c:pt>
                <c:pt idx="10">
                  <c:v>1.3239272727272726</c:v>
                </c:pt>
                <c:pt idx="11">
                  <c:v>1.3194799999999995</c:v>
                </c:pt>
                <c:pt idx="12">
                  <c:v>1.3839354838709674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0A-4856-A4A0-48A74A4165CB}"/>
            </c:ext>
          </c:extLst>
        </c:ser>
        <c:ser>
          <c:idx val="8"/>
          <c:order val="5"/>
          <c:tx>
            <c:strRef>
              <c:f>'50.PZT_L_G2T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'50.PZT_L_G2T Gain'!$AF$19:$AR$19</c:f>
              <c:numCache>
                <c:formatCode>0.000</c:formatCode>
                <c:ptCount val="13"/>
                <c:pt idx="3">
                  <c:v>1.5867333333333329</c:v>
                </c:pt>
                <c:pt idx="4">
                  <c:v>1.5023466666666669</c:v>
                </c:pt>
                <c:pt idx="5">
                  <c:v>1.4555058823529416</c:v>
                </c:pt>
                <c:pt idx="6">
                  <c:v>1.4900599999999997</c:v>
                </c:pt>
                <c:pt idx="7">
                  <c:v>1.4336666666666669</c:v>
                </c:pt>
                <c:pt idx="8">
                  <c:v>1.4743200000000001</c:v>
                </c:pt>
                <c:pt idx="9">
                  <c:v>1.5226874999999997</c:v>
                </c:pt>
                <c:pt idx="10">
                  <c:v>1.4157636363636361</c:v>
                </c:pt>
                <c:pt idx="11">
                  <c:v>1.4634625000000003</c:v>
                </c:pt>
                <c:pt idx="12">
                  <c:v>1.4637999999999998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0A-4856-A4A0-48A74A4165CB}"/>
            </c:ext>
          </c:extLst>
        </c:ser>
        <c:ser>
          <c:idx val="3"/>
          <c:order val="6"/>
          <c:tx>
            <c:strRef>
              <c:f>'50.PZT_L_G2T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'50.PZT_L_G2T Gain'!$B$25:$N$25</c:f>
              <c:numCache>
                <c:formatCode>General</c:formatCode>
                <c:ptCount val="13"/>
                <c:pt idx="0">
                  <c:v>4.5999999999999996</c:v>
                </c:pt>
                <c:pt idx="1">
                  <c:v>4.5999999999999996</c:v>
                </c:pt>
                <c:pt idx="2">
                  <c:v>4.5999999999999996</c:v>
                </c:pt>
                <c:pt idx="3">
                  <c:v>4.5999999999999996</c:v>
                </c:pt>
                <c:pt idx="4">
                  <c:v>4.5999999999999996</c:v>
                </c:pt>
                <c:pt idx="5">
                  <c:v>4.5999999999999996</c:v>
                </c:pt>
                <c:pt idx="6">
                  <c:v>4.5999999999999996</c:v>
                </c:pt>
                <c:pt idx="7">
                  <c:v>4.5999999999999996</c:v>
                </c:pt>
                <c:pt idx="8">
                  <c:v>4.5999999999999996</c:v>
                </c:pt>
                <c:pt idx="9">
                  <c:v>4.5999999999999996</c:v>
                </c:pt>
                <c:pt idx="10">
                  <c:v>4.5999999999999996</c:v>
                </c:pt>
                <c:pt idx="11">
                  <c:v>4.5999999999999996</c:v>
                </c:pt>
                <c:pt idx="12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0A-4856-A4A0-48A74A4165CB}"/>
            </c:ext>
          </c:extLst>
        </c:ser>
        <c:ser>
          <c:idx val="4"/>
          <c:order val="7"/>
          <c:tx>
            <c:strRef>
              <c:f>'50.PZT_L_G2T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'50.PZT_L_G2T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0A-4856-A4A0-48A74A4165CB}"/>
            </c:ext>
          </c:extLst>
        </c:ser>
        <c:ser>
          <c:idx val="2"/>
          <c:order val="8"/>
          <c:tx>
            <c:strRef>
              <c:f>'50.PZT_L_G2T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'50.PZT_L_G2T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0A-4856-A4A0-48A74A416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'50.PZT_L_G2T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'50.PZT_L_G2T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'50.PZT_L_G2T Gain'!$B$10:$N$10</c:f>
              <c:numCache>
                <c:formatCode>0.000</c:formatCode>
                <c:ptCount val="13"/>
                <c:pt idx="0">
                  <c:v>0.33174385766612402</c:v>
                </c:pt>
                <c:pt idx="1">
                  <c:v>0.32898481762249149</c:v>
                </c:pt>
                <c:pt idx="2">
                  <c:v>0.33583251737064168</c:v>
                </c:pt>
                <c:pt idx="3">
                  <c:v>0.26799944622254729</c:v>
                </c:pt>
                <c:pt idx="4">
                  <c:v>0.29277108471633162</c:v>
                </c:pt>
                <c:pt idx="5">
                  <c:v>0.34473439863759031</c:v>
                </c:pt>
                <c:pt idx="6">
                  <c:v>0.28602405263695285</c:v>
                </c:pt>
                <c:pt idx="7">
                  <c:v>0.19947637055291881</c:v>
                </c:pt>
                <c:pt idx="8">
                  <c:v>0.23607165846609904</c:v>
                </c:pt>
                <c:pt idx="9">
                  <c:v>0.27900528463525265</c:v>
                </c:pt>
                <c:pt idx="10">
                  <c:v>0.1855545453308291</c:v>
                </c:pt>
                <c:pt idx="11">
                  <c:v>0.20759040984802676</c:v>
                </c:pt>
                <c:pt idx="12">
                  <c:v>0.19299446297617187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EC-4782-AB9F-1D11E649DDD3}"/>
            </c:ext>
          </c:extLst>
        </c:ser>
        <c:ser>
          <c:idx val="1"/>
          <c:order val="1"/>
          <c:tx>
            <c:strRef>
              <c:f>'50.PZT_L_G2T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'50.PZT_L_G2T Gain'!$B$20:$N$20</c:f>
              <c:numCache>
                <c:formatCode>0.000</c:formatCode>
                <c:ptCount val="13"/>
                <c:pt idx="0">
                  <c:v>0.23516338665075623</c:v>
                </c:pt>
                <c:pt idx="1">
                  <c:v>0.25770098947659253</c:v>
                </c:pt>
                <c:pt idx="2">
                  <c:v>0.26445925836097417</c:v>
                </c:pt>
                <c:pt idx="3">
                  <c:v>0.25187623963831551</c:v>
                </c:pt>
                <c:pt idx="4">
                  <c:v>0.22642297900026348</c:v>
                </c:pt>
                <c:pt idx="5">
                  <c:v>0.25546083586642238</c:v>
                </c:pt>
                <c:pt idx="6">
                  <c:v>0.23892466042823968</c:v>
                </c:pt>
                <c:pt idx="7">
                  <c:v>0.20366571652989662</c:v>
                </c:pt>
                <c:pt idx="8">
                  <c:v>0.23868334548946024</c:v>
                </c:pt>
                <c:pt idx="9">
                  <c:v>0.24324870355507838</c:v>
                </c:pt>
                <c:pt idx="10">
                  <c:v>0.18725988599367502</c:v>
                </c:pt>
                <c:pt idx="11">
                  <c:v>0.22721279035485553</c:v>
                </c:pt>
                <c:pt idx="12">
                  <c:v>0.20361715592529078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EC-4782-AB9F-1D11E649DDD3}"/>
            </c:ext>
          </c:extLst>
        </c:ser>
        <c:ser>
          <c:idx val="5"/>
          <c:order val="2"/>
          <c:tx>
            <c:strRef>
              <c:f>'50.PZT_L_G2T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8EC-4782-AB9F-1D11E649DDD3}"/>
              </c:ext>
            </c:extLst>
          </c:dPt>
          <c:val>
            <c:numRef>
              <c:f>'50.PZT_L_G2T Gain'!$Q$10:$AC$10</c:f>
              <c:numCache>
                <c:formatCode>0.000</c:formatCode>
                <c:ptCount val="13"/>
                <c:pt idx="3">
                  <c:v>0.31766773829588535</c:v>
                </c:pt>
                <c:pt idx="7">
                  <c:v>0.30303751309604304</c:v>
                </c:pt>
                <c:pt idx="8">
                  <c:v>0.284636883174261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EC-4782-AB9F-1D11E649DDD3}"/>
            </c:ext>
          </c:extLst>
        </c:ser>
        <c:ser>
          <c:idx val="6"/>
          <c:order val="3"/>
          <c:tx>
            <c:strRef>
              <c:f>'50.PZT_L_G2T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'50.PZT_L_G2T Gain'!$Q$20:$AC$20</c:f>
              <c:numCache>
                <c:formatCode>0.000</c:formatCode>
                <c:ptCount val="13"/>
                <c:pt idx="3">
                  <c:v>0.24340142567985781</c:v>
                </c:pt>
                <c:pt idx="7">
                  <c:v>0.25650844788892591</c:v>
                </c:pt>
                <c:pt idx="8">
                  <c:v>0.38942137913360036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EC-4782-AB9F-1D11E649DDD3}"/>
            </c:ext>
          </c:extLst>
        </c:ser>
        <c:ser>
          <c:idx val="7"/>
          <c:order val="4"/>
          <c:tx>
            <c:strRef>
              <c:f>'50.PZT_L_G2T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'50.PZT_L_G2T Gain'!$AF$10:$AR$10</c:f>
              <c:numCache>
                <c:formatCode>0.000</c:formatCode>
                <c:ptCount val="13"/>
                <c:pt idx="3">
                  <c:v>0.21012133712640779</c:v>
                </c:pt>
                <c:pt idx="4">
                  <c:v>0.23951402107629347</c:v>
                </c:pt>
                <c:pt idx="5">
                  <c:v>0.33240847724551187</c:v>
                </c:pt>
                <c:pt idx="6">
                  <c:v>0.25714090950087154</c:v>
                </c:pt>
                <c:pt idx="7">
                  <c:v>0.25476860121614603</c:v>
                </c:pt>
                <c:pt idx="8">
                  <c:v>0.21164204315395346</c:v>
                </c:pt>
                <c:pt idx="9">
                  <c:v>0.21087738805474693</c:v>
                </c:pt>
                <c:pt idx="10">
                  <c:v>0.16695351477066067</c:v>
                </c:pt>
                <c:pt idx="11">
                  <c:v>0.15285357005170905</c:v>
                </c:pt>
                <c:pt idx="12">
                  <c:v>0.18791334274625077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EC-4782-AB9F-1D11E649DDD3}"/>
            </c:ext>
          </c:extLst>
        </c:ser>
        <c:ser>
          <c:idx val="8"/>
          <c:order val="5"/>
          <c:tx>
            <c:strRef>
              <c:f>'50.PZT_L_G2T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'50.PZT_L_G2T Gain'!$AF$20:$AR$20</c:f>
              <c:numCache>
                <c:formatCode>0.000</c:formatCode>
                <c:ptCount val="13"/>
                <c:pt idx="3">
                  <c:v>0.21713509751929633</c:v>
                </c:pt>
                <c:pt idx="4">
                  <c:v>0.19239595245878405</c:v>
                </c:pt>
                <c:pt idx="5">
                  <c:v>0.19070562103293215</c:v>
                </c:pt>
                <c:pt idx="6">
                  <c:v>0.26545228327117182</c:v>
                </c:pt>
                <c:pt idx="7">
                  <c:v>0.18873271056188468</c:v>
                </c:pt>
                <c:pt idx="8">
                  <c:v>0.20006864767820084</c:v>
                </c:pt>
                <c:pt idx="9">
                  <c:v>0.23607216198560629</c:v>
                </c:pt>
                <c:pt idx="10">
                  <c:v>0.2861409885351382</c:v>
                </c:pt>
                <c:pt idx="11">
                  <c:v>0.21843771778388477</c:v>
                </c:pt>
                <c:pt idx="12">
                  <c:v>0.18569603939669663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EC-4782-AB9F-1D11E649D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0.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'50.PZT_L_G2T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'50.PZT_L_G2T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'50.PZT_L_G2T Gain'!$B$13:$N$13</c:f>
              <c:numCache>
                <c:formatCode>0.00</c:formatCode>
                <c:ptCount val="13"/>
                <c:pt idx="0">
                  <c:v>2.9278158707745439</c:v>
                </c:pt>
                <c:pt idx="1">
                  <c:v>2.9326943162131625</c:v>
                </c:pt>
                <c:pt idx="2">
                  <c:v>2.9688055116802921</c:v>
                </c:pt>
                <c:pt idx="3">
                  <c:v>3.8077249643672135</c:v>
                </c:pt>
                <c:pt idx="4">
                  <c:v>3.4393196114601259</c:v>
                </c:pt>
                <c:pt idx="5">
                  <c:v>2.8900336636884139</c:v>
                </c:pt>
                <c:pt idx="6">
                  <c:v>3.4964075833721129</c:v>
                </c:pt>
                <c:pt idx="7">
                  <c:v>5.2513042432422772</c:v>
                </c:pt>
                <c:pt idx="8">
                  <c:v>4.3053162946313224</c:v>
                </c:pt>
                <c:pt idx="9">
                  <c:v>3.5809538583156009</c:v>
                </c:pt>
                <c:pt idx="10">
                  <c:v>5.5712997930438828</c:v>
                </c:pt>
                <c:pt idx="11">
                  <c:v>5.0569131176877677</c:v>
                </c:pt>
                <c:pt idx="12">
                  <c:v>5.4165808636260993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A-4BC6-818D-AF0DB02CF696}"/>
            </c:ext>
          </c:extLst>
        </c:ser>
        <c:ser>
          <c:idx val="1"/>
          <c:order val="1"/>
          <c:tx>
            <c:strRef>
              <c:f>'50.PZT_L_G2T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'50.PZT_L_G2T Gain'!$B$23:$N$23</c:f>
              <c:numCache>
                <c:formatCode>0.00</c:formatCode>
                <c:ptCount val="13"/>
                <c:pt idx="0">
                  <c:v>4.3216052796629727</c:v>
                </c:pt>
                <c:pt idx="1">
                  <c:v>3.9062559821388145</c:v>
                </c:pt>
                <c:pt idx="2">
                  <c:v>3.8046785065356263</c:v>
                </c:pt>
                <c:pt idx="3">
                  <c:v>4.0311960407937688</c:v>
                </c:pt>
                <c:pt idx="4">
                  <c:v>4.4787091449118606</c:v>
                </c:pt>
                <c:pt idx="5">
                  <c:v>4.0112795341781942</c:v>
                </c:pt>
                <c:pt idx="6">
                  <c:v>4.3896833492355567</c:v>
                </c:pt>
                <c:pt idx="7">
                  <c:v>5.1597349274876727</c:v>
                </c:pt>
                <c:pt idx="8">
                  <c:v>4.3438718961185039</c:v>
                </c:pt>
                <c:pt idx="9">
                  <c:v>4.2345071886689585</c:v>
                </c:pt>
                <c:pt idx="10">
                  <c:v>5.6241547186680654</c:v>
                </c:pt>
                <c:pt idx="11">
                  <c:v>4.6978408308021251</c:v>
                </c:pt>
                <c:pt idx="12">
                  <c:v>5.1130780799662103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FA-4BC6-818D-AF0DB02CF696}"/>
            </c:ext>
          </c:extLst>
        </c:ser>
        <c:ser>
          <c:idx val="5"/>
          <c:order val="2"/>
          <c:tx>
            <c:strRef>
              <c:f>'50.PZT_L_G2T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1FA-4BC6-818D-AF0DB02CF696}"/>
              </c:ext>
            </c:extLst>
          </c:dPt>
          <c:val>
            <c:numRef>
              <c:f>'50.PZT_L_G2T Gain'!$Q$13:$AC$13</c:f>
              <c:numCache>
                <c:formatCode>0.00</c:formatCode>
                <c:ptCount val="13"/>
                <c:pt idx="3">
                  <c:v>3.0787234371283927</c:v>
                </c:pt>
                <c:pt idx="7">
                  <c:v>3.43922705861337</c:v>
                </c:pt>
                <c:pt idx="8">
                  <c:v>3.5781846750682522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FA-4BC6-818D-AF0DB02CF696}"/>
            </c:ext>
          </c:extLst>
        </c:ser>
        <c:ser>
          <c:idx val="6"/>
          <c:order val="3"/>
          <c:tx>
            <c:strRef>
              <c:f>'50.PZT_L_G2T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'50.PZT_L_G2T Gain'!$Q$23:$AC$23</c:f>
              <c:numCache>
                <c:formatCode>0.00</c:formatCode>
                <c:ptCount val="13"/>
                <c:pt idx="3">
                  <c:v>4.0615575119480383</c:v>
                </c:pt>
                <c:pt idx="7">
                  <c:v>4.0715535390090665</c:v>
                </c:pt>
                <c:pt idx="8">
                  <c:v>2.6088278347573537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FA-4BC6-818D-AF0DB02CF696}"/>
            </c:ext>
          </c:extLst>
        </c:ser>
        <c:ser>
          <c:idx val="7"/>
          <c:order val="4"/>
          <c:tx>
            <c:strRef>
              <c:f>'50.PZT_L_G2T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'50.PZT_L_G2T Gain'!$AF$13:$AR$13</c:f>
              <c:numCache>
                <c:formatCode>0.00</c:formatCode>
                <c:ptCount val="13"/>
                <c:pt idx="3">
                  <c:v>4.8374430407727198</c:v>
                </c:pt>
                <c:pt idx="4">
                  <c:v>4.2321809057841291</c:v>
                </c:pt>
                <c:pt idx="5">
                  <c:v>3.0271991707463384</c:v>
                </c:pt>
                <c:pt idx="6">
                  <c:v>3.9642718561076729</c:v>
                </c:pt>
                <c:pt idx="7">
                  <c:v>4.1554795576536678</c:v>
                </c:pt>
                <c:pt idx="8">
                  <c:v>4.966719518493889</c:v>
                </c:pt>
                <c:pt idx="9">
                  <c:v>4.9643170938291448</c:v>
                </c:pt>
                <c:pt idx="10">
                  <c:v>6.5408880066066608</c:v>
                </c:pt>
                <c:pt idx="11">
                  <c:v>7.1539491442479406</c:v>
                </c:pt>
                <c:pt idx="12">
                  <c:v>5.7048716696182176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FA-4BC6-818D-AF0DB02CF696}"/>
            </c:ext>
          </c:extLst>
        </c:ser>
        <c:ser>
          <c:idx val="8"/>
          <c:order val="5"/>
          <c:tx>
            <c:strRef>
              <c:f>'50.PZT_L_G2T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'50.PZT_L_G2T Gain'!$AF$23:$AR$23</c:f>
              <c:numCache>
                <c:formatCode>0.00</c:formatCode>
                <c:ptCount val="13"/>
                <c:pt idx="3">
                  <c:v>4.6257939582197727</c:v>
                </c:pt>
                <c:pt idx="4">
                  <c:v>5.3668026687427783</c:v>
                </c:pt>
                <c:pt idx="5">
                  <c:v>5.4962444221890534</c:v>
                </c:pt>
                <c:pt idx="6">
                  <c:v>3.9052090789804361</c:v>
                </c:pt>
                <c:pt idx="7">
                  <c:v>5.5922708962438614</c:v>
                </c:pt>
                <c:pt idx="8">
                  <c:v>5.2076791912401985</c:v>
                </c:pt>
                <c:pt idx="9">
                  <c:v>4.3451579580818018</c:v>
                </c:pt>
                <c:pt idx="10">
                  <c:v>3.7094025803359503</c:v>
                </c:pt>
                <c:pt idx="11">
                  <c:v>4.7863185470304002</c:v>
                </c:pt>
                <c:pt idx="12">
                  <c:v>5.6296300308632032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FA-4BC6-818D-AF0DB02CF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3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'51.PZT_L_BT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'51.PZT_L_BT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'51.PZT_L_BT Freq'!$B$9:$N$9</c:f>
              <c:numCache>
                <c:formatCode>0.000</c:formatCode>
                <c:ptCount val="13"/>
                <c:pt idx="0">
                  <c:v>19923.671232876713</c:v>
                </c:pt>
                <c:pt idx="1">
                  <c:v>19875.771428571428</c:v>
                </c:pt>
                <c:pt idx="2">
                  <c:v>20004.228571428572</c:v>
                </c:pt>
                <c:pt idx="3">
                  <c:v>19962.836363636365</c:v>
                </c:pt>
                <c:pt idx="4">
                  <c:v>19967.84</c:v>
                </c:pt>
                <c:pt idx="5">
                  <c:v>19914.441025641026</c:v>
                </c:pt>
                <c:pt idx="6">
                  <c:v>19958.240000000002</c:v>
                </c:pt>
                <c:pt idx="7">
                  <c:v>20070.400000000001</c:v>
                </c:pt>
                <c:pt idx="8">
                  <c:v>20255.873684210525</c:v>
                </c:pt>
                <c:pt idx="9">
                  <c:v>20163.175757575758</c:v>
                </c:pt>
                <c:pt idx="10">
                  <c:v>20220</c:v>
                </c:pt>
                <c:pt idx="11">
                  <c:v>20266.628571428573</c:v>
                </c:pt>
                <c:pt idx="12">
                  <c:v>20083.172413793105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8-4CE4-B770-1A14A5EBBC25}"/>
            </c:ext>
          </c:extLst>
        </c:ser>
        <c:ser>
          <c:idx val="1"/>
          <c:order val="1"/>
          <c:tx>
            <c:strRef>
              <c:f>'51.PZT_L_BT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'51.PZT_L_BT Freq'!$B$19:$N$19</c:f>
              <c:numCache>
                <c:formatCode>0.000</c:formatCode>
                <c:ptCount val="13"/>
                <c:pt idx="0">
                  <c:v>19861.599999999999</c:v>
                </c:pt>
                <c:pt idx="1">
                  <c:v>19817.10476190476</c:v>
                </c:pt>
                <c:pt idx="2">
                  <c:v>19998.021052631579</c:v>
                </c:pt>
                <c:pt idx="3">
                  <c:v>20091</c:v>
                </c:pt>
                <c:pt idx="4">
                  <c:v>20071.008000000002</c:v>
                </c:pt>
                <c:pt idx="5">
                  <c:v>20000.629787234044</c:v>
                </c:pt>
                <c:pt idx="6">
                  <c:v>20038.37837837838</c:v>
                </c:pt>
                <c:pt idx="7">
                  <c:v>20115.733333333334</c:v>
                </c:pt>
                <c:pt idx="8">
                  <c:v>20193.451851851853</c:v>
                </c:pt>
                <c:pt idx="9">
                  <c:v>20075.127272727274</c:v>
                </c:pt>
                <c:pt idx="10">
                  <c:v>20022.514285714286</c:v>
                </c:pt>
                <c:pt idx="11">
                  <c:v>20142.285714285714</c:v>
                </c:pt>
                <c:pt idx="12">
                  <c:v>19907.2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8-4CE4-B770-1A14A5EBBC25}"/>
            </c:ext>
          </c:extLst>
        </c:ser>
        <c:ser>
          <c:idx val="5"/>
          <c:order val="2"/>
          <c:tx>
            <c:strRef>
              <c:f>'51.PZT_L_BT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1838-4CE4-B770-1A14A5EBBC25}"/>
              </c:ext>
            </c:extLst>
          </c:dPt>
          <c:val>
            <c:numRef>
              <c:f>'51.PZT_L_BT Freq'!$Q$9:$AC$9</c:f>
              <c:numCache>
                <c:formatCode>0.000</c:formatCode>
                <c:ptCount val="13"/>
                <c:pt idx="3">
                  <c:v>20141.066666666666</c:v>
                </c:pt>
                <c:pt idx="7">
                  <c:v>20057.155555555557</c:v>
                </c:pt>
                <c:pt idx="8">
                  <c:v>20140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38-4CE4-B770-1A14A5EBBC25}"/>
            </c:ext>
          </c:extLst>
        </c:ser>
        <c:ser>
          <c:idx val="6"/>
          <c:order val="3"/>
          <c:tx>
            <c:strRef>
              <c:f>'51.PZT_L_BT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'51.PZT_L_BT Freq'!$Q$19:$AC$19</c:f>
              <c:numCache>
                <c:formatCode>0.000</c:formatCode>
                <c:ptCount val="13"/>
                <c:pt idx="3">
                  <c:v>20140</c:v>
                </c:pt>
                <c:pt idx="7">
                  <c:v>19903.49090909091</c:v>
                </c:pt>
                <c:pt idx="8">
                  <c:v>19911.2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38-4CE4-B770-1A14A5EBBC25}"/>
            </c:ext>
          </c:extLst>
        </c:ser>
        <c:ser>
          <c:idx val="7"/>
          <c:order val="4"/>
          <c:tx>
            <c:strRef>
              <c:f>'51.PZT_L_BT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'51.PZT_L_BT Freq'!$AF$9:$AR$9</c:f>
              <c:numCache>
                <c:formatCode>0.000</c:formatCode>
                <c:ptCount val="13"/>
                <c:pt idx="3">
                  <c:v>19952.8</c:v>
                </c:pt>
                <c:pt idx="4">
                  <c:v>19841.333333333332</c:v>
                </c:pt>
                <c:pt idx="5">
                  <c:v>19859.915789473685</c:v>
                </c:pt>
                <c:pt idx="6">
                  <c:v>19867.623529411765</c:v>
                </c:pt>
                <c:pt idx="7">
                  <c:v>20008.8</c:v>
                </c:pt>
                <c:pt idx="8">
                  <c:v>20144.400000000001</c:v>
                </c:pt>
                <c:pt idx="9">
                  <c:v>20074.080000000002</c:v>
                </c:pt>
                <c:pt idx="10">
                  <c:v>20109.454545454544</c:v>
                </c:pt>
                <c:pt idx="11">
                  <c:v>20172.64</c:v>
                </c:pt>
                <c:pt idx="12">
                  <c:v>20134.941935483872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38-4CE4-B770-1A14A5EBBC25}"/>
            </c:ext>
          </c:extLst>
        </c:ser>
        <c:ser>
          <c:idx val="8"/>
          <c:order val="5"/>
          <c:tx>
            <c:strRef>
              <c:f>'51.PZT_L_BT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'51.PZT_L_BT Freq'!$AF$19:$AR$19</c:f>
              <c:numCache>
                <c:formatCode>0.000</c:formatCode>
                <c:ptCount val="13"/>
                <c:pt idx="3">
                  <c:v>19885.066666666666</c:v>
                </c:pt>
                <c:pt idx="4">
                  <c:v>19905.546666666665</c:v>
                </c:pt>
                <c:pt idx="5">
                  <c:v>19857.835294117645</c:v>
                </c:pt>
                <c:pt idx="6">
                  <c:v>19821.28</c:v>
                </c:pt>
                <c:pt idx="7">
                  <c:v>19855.2</c:v>
                </c:pt>
                <c:pt idx="8">
                  <c:v>19869.706666666665</c:v>
                </c:pt>
                <c:pt idx="9">
                  <c:v>19780.8</c:v>
                </c:pt>
                <c:pt idx="10">
                  <c:v>19752.218181818182</c:v>
                </c:pt>
                <c:pt idx="11">
                  <c:v>19958.400000000001</c:v>
                </c:pt>
                <c:pt idx="12">
                  <c:v>19613.882352941175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38-4CE4-B770-1A14A5EBBC25}"/>
            </c:ext>
          </c:extLst>
        </c:ser>
        <c:ser>
          <c:idx val="3"/>
          <c:order val="6"/>
          <c:tx>
            <c:strRef>
              <c:f>'51.PZT_L_BT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'51.PZT_L_BT Freq'!$B$25:$N$25</c:f>
              <c:numCache>
                <c:formatCode>General</c:formatCode>
                <c:ptCount val="13"/>
                <c:pt idx="0">
                  <c:v>20600</c:v>
                </c:pt>
                <c:pt idx="1">
                  <c:v>20600</c:v>
                </c:pt>
                <c:pt idx="2">
                  <c:v>20600</c:v>
                </c:pt>
                <c:pt idx="3">
                  <c:v>20600</c:v>
                </c:pt>
                <c:pt idx="4">
                  <c:v>20600</c:v>
                </c:pt>
                <c:pt idx="5">
                  <c:v>20600</c:v>
                </c:pt>
                <c:pt idx="6">
                  <c:v>20600</c:v>
                </c:pt>
                <c:pt idx="7">
                  <c:v>20600</c:v>
                </c:pt>
                <c:pt idx="8">
                  <c:v>20600</c:v>
                </c:pt>
                <c:pt idx="9">
                  <c:v>20600</c:v>
                </c:pt>
                <c:pt idx="10">
                  <c:v>20600</c:v>
                </c:pt>
                <c:pt idx="11">
                  <c:v>20600</c:v>
                </c:pt>
                <c:pt idx="12">
                  <c:v>20600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38-4CE4-B770-1A14A5EBBC25}"/>
            </c:ext>
          </c:extLst>
        </c:ser>
        <c:ser>
          <c:idx val="4"/>
          <c:order val="7"/>
          <c:tx>
            <c:strRef>
              <c:f>'51.PZT_L_BT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'51.PZT_L_BT Freq'!$B$26:$N$26</c:f>
              <c:numCache>
                <c:formatCode>General</c:formatCode>
                <c:ptCount val="13"/>
                <c:pt idx="0">
                  <c:v>18652</c:v>
                </c:pt>
                <c:pt idx="1">
                  <c:v>18652</c:v>
                </c:pt>
                <c:pt idx="2">
                  <c:v>18652</c:v>
                </c:pt>
                <c:pt idx="3">
                  <c:v>18652</c:v>
                </c:pt>
                <c:pt idx="4">
                  <c:v>18652</c:v>
                </c:pt>
                <c:pt idx="5">
                  <c:v>18652</c:v>
                </c:pt>
                <c:pt idx="6">
                  <c:v>18652</c:v>
                </c:pt>
                <c:pt idx="7">
                  <c:v>18652</c:v>
                </c:pt>
                <c:pt idx="8">
                  <c:v>18652</c:v>
                </c:pt>
                <c:pt idx="9">
                  <c:v>18652</c:v>
                </c:pt>
                <c:pt idx="10">
                  <c:v>18652</c:v>
                </c:pt>
                <c:pt idx="11">
                  <c:v>18652</c:v>
                </c:pt>
                <c:pt idx="12">
                  <c:v>18652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838-4CE4-B770-1A14A5EBBC25}"/>
            </c:ext>
          </c:extLst>
        </c:ser>
        <c:ser>
          <c:idx val="2"/>
          <c:order val="8"/>
          <c:tx>
            <c:strRef>
              <c:f>'51.PZT_L_BT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'51.PZT_L_BT Freq'!$B$24:$N$24</c:f>
              <c:numCache>
                <c:formatCode>General</c:formatCode>
                <c:ptCount val="13"/>
                <c:pt idx="0">
                  <c:v>19830</c:v>
                </c:pt>
                <c:pt idx="1">
                  <c:v>19830</c:v>
                </c:pt>
                <c:pt idx="2">
                  <c:v>19830</c:v>
                </c:pt>
                <c:pt idx="3">
                  <c:v>19830</c:v>
                </c:pt>
                <c:pt idx="4">
                  <c:v>19830</c:v>
                </c:pt>
                <c:pt idx="5">
                  <c:v>19830</c:v>
                </c:pt>
                <c:pt idx="6">
                  <c:v>19830</c:v>
                </c:pt>
                <c:pt idx="7">
                  <c:v>19830</c:v>
                </c:pt>
                <c:pt idx="8">
                  <c:v>19830</c:v>
                </c:pt>
                <c:pt idx="9">
                  <c:v>19830</c:v>
                </c:pt>
                <c:pt idx="10">
                  <c:v>19830</c:v>
                </c:pt>
                <c:pt idx="11">
                  <c:v>19830</c:v>
                </c:pt>
                <c:pt idx="12">
                  <c:v>19830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838-4CE4-B770-1A14A5EBB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8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'51.PZT_L_BT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'51.PZT_L_BT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'51.PZT_L_BT Freq'!$B$10:$N$10</c:f>
              <c:numCache>
                <c:formatCode>0.000</c:formatCode>
                <c:ptCount val="13"/>
                <c:pt idx="0">
                  <c:v>179.72696437965072</c:v>
                </c:pt>
                <c:pt idx="1">
                  <c:v>189.44570197801917</c:v>
                </c:pt>
                <c:pt idx="2">
                  <c:v>146.67352588345489</c:v>
                </c:pt>
                <c:pt idx="3">
                  <c:v>162.84892442883881</c:v>
                </c:pt>
                <c:pt idx="4">
                  <c:v>137.11199214804142</c:v>
                </c:pt>
                <c:pt idx="5">
                  <c:v>129.52263806817152</c:v>
                </c:pt>
                <c:pt idx="6">
                  <c:v>114.46680256252853</c:v>
                </c:pt>
                <c:pt idx="7">
                  <c:v>143.9574166728691</c:v>
                </c:pt>
                <c:pt idx="8">
                  <c:v>149.7357985143336</c:v>
                </c:pt>
                <c:pt idx="9">
                  <c:v>143.25450452693596</c:v>
                </c:pt>
                <c:pt idx="10">
                  <c:v>186.0352958799252</c:v>
                </c:pt>
                <c:pt idx="11">
                  <c:v>115.78668184891463</c:v>
                </c:pt>
                <c:pt idx="12">
                  <c:v>184.11523960807449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A-4D4C-8DDE-38EE7524C8F2}"/>
            </c:ext>
          </c:extLst>
        </c:ser>
        <c:ser>
          <c:idx val="1"/>
          <c:order val="1"/>
          <c:tx>
            <c:strRef>
              <c:f>'51.PZT_L_BT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'51.PZT_L_BT Freq'!$B$20:$N$20</c:f>
              <c:numCache>
                <c:formatCode>0.000</c:formatCode>
                <c:ptCount val="13"/>
                <c:pt idx="0">
                  <c:v>105.67397727768277</c:v>
                </c:pt>
                <c:pt idx="1">
                  <c:v>184.80663236143795</c:v>
                </c:pt>
                <c:pt idx="2">
                  <c:v>122.42600342978429</c:v>
                </c:pt>
                <c:pt idx="3">
                  <c:v>128.02122465538341</c:v>
                </c:pt>
                <c:pt idx="4">
                  <c:v>102.98093277946658</c:v>
                </c:pt>
                <c:pt idx="5">
                  <c:v>175.18482049296145</c:v>
                </c:pt>
                <c:pt idx="6">
                  <c:v>130.38091171126393</c:v>
                </c:pt>
                <c:pt idx="7">
                  <c:v>173.27123214185082</c:v>
                </c:pt>
                <c:pt idx="8">
                  <c:v>207.40362691018748</c:v>
                </c:pt>
                <c:pt idx="9">
                  <c:v>199.67000714094007</c:v>
                </c:pt>
                <c:pt idx="10">
                  <c:v>167.44433137910931</c:v>
                </c:pt>
                <c:pt idx="11">
                  <c:v>113.08002669337672</c:v>
                </c:pt>
                <c:pt idx="12">
                  <c:v>331.17493904517028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A-4D4C-8DDE-38EE7524C8F2}"/>
            </c:ext>
          </c:extLst>
        </c:ser>
        <c:ser>
          <c:idx val="5"/>
          <c:order val="2"/>
          <c:tx>
            <c:strRef>
              <c:f>'51.PZT_L_BT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A51A-4D4C-8DDE-38EE7524C8F2}"/>
              </c:ext>
            </c:extLst>
          </c:dPt>
          <c:val>
            <c:numRef>
              <c:f>'51.PZT_L_BT Freq'!$Q$10:$AC$10</c:f>
              <c:numCache>
                <c:formatCode>0.000</c:formatCode>
                <c:ptCount val="13"/>
                <c:pt idx="3">
                  <c:v>118.76575999473266</c:v>
                </c:pt>
                <c:pt idx="7">
                  <c:v>157.33374422134312</c:v>
                </c:pt>
                <c:pt idx="8">
                  <c:v>80.084166251578893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1A-4D4C-8DDE-38EE7524C8F2}"/>
            </c:ext>
          </c:extLst>
        </c:ser>
        <c:ser>
          <c:idx val="6"/>
          <c:order val="3"/>
          <c:tx>
            <c:strRef>
              <c:f>'51.PZT_L_BT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'51.PZT_L_BT Freq'!$Q$20:$AC$20</c:f>
              <c:numCache>
                <c:formatCode>0.000</c:formatCode>
                <c:ptCount val="13"/>
                <c:pt idx="3">
                  <c:v>94.610635838647141</c:v>
                </c:pt>
                <c:pt idx="7">
                  <c:v>137.93622690795451</c:v>
                </c:pt>
                <c:pt idx="8">
                  <c:v>125.99482027782769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1A-4D4C-8DDE-38EE7524C8F2}"/>
            </c:ext>
          </c:extLst>
        </c:ser>
        <c:ser>
          <c:idx val="7"/>
          <c:order val="4"/>
          <c:tx>
            <c:strRef>
              <c:f>'51.PZT_L_BT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'51.PZT_L_BT Freq'!$AF$10:$AR$10</c:f>
              <c:numCache>
                <c:formatCode>0.000</c:formatCode>
                <c:ptCount val="13"/>
                <c:pt idx="3">
                  <c:v>89.476606763414637</c:v>
                </c:pt>
                <c:pt idx="4">
                  <c:v>144.80672900126214</c:v>
                </c:pt>
                <c:pt idx="5">
                  <c:v>142.03623025653403</c:v>
                </c:pt>
                <c:pt idx="6">
                  <c:v>147.59484250817854</c:v>
                </c:pt>
                <c:pt idx="7">
                  <c:v>154.61308417175277</c:v>
                </c:pt>
                <c:pt idx="8">
                  <c:v>235.65999966697368</c:v>
                </c:pt>
                <c:pt idx="9">
                  <c:v>174.26089170659719</c:v>
                </c:pt>
                <c:pt idx="10">
                  <c:v>181.20970235877616</c:v>
                </c:pt>
                <c:pt idx="11">
                  <c:v>170.70965445003094</c:v>
                </c:pt>
                <c:pt idx="12">
                  <c:v>139.64859602893605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1A-4D4C-8DDE-38EE7524C8F2}"/>
            </c:ext>
          </c:extLst>
        </c:ser>
        <c:ser>
          <c:idx val="8"/>
          <c:order val="5"/>
          <c:tx>
            <c:strRef>
              <c:f>'51.PZT_L_BT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'51.PZT_L_BT Freq'!$AF$20:$AR$20</c:f>
              <c:numCache>
                <c:formatCode>0.000</c:formatCode>
                <c:ptCount val="13"/>
                <c:pt idx="3">
                  <c:v>248.68633246325183</c:v>
                </c:pt>
                <c:pt idx="4">
                  <c:v>151.86892404336746</c:v>
                </c:pt>
                <c:pt idx="5">
                  <c:v>136.85662005829857</c:v>
                </c:pt>
                <c:pt idx="6">
                  <c:v>147.87847189154894</c:v>
                </c:pt>
                <c:pt idx="7">
                  <c:v>162.573891723949</c:v>
                </c:pt>
                <c:pt idx="8">
                  <c:v>125.14583636845605</c:v>
                </c:pt>
                <c:pt idx="9">
                  <c:v>137.37561923243021</c:v>
                </c:pt>
                <c:pt idx="10">
                  <c:v>159.82104470302508</c:v>
                </c:pt>
                <c:pt idx="11">
                  <c:v>158.06628957097121</c:v>
                </c:pt>
                <c:pt idx="12">
                  <c:v>215.6457308468986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1A-4D4C-8DDE-38EE7524C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'51.PZT_L_BT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'51.PZT_L_BT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'51.PZT_L_BT Freq'!$B$13:$N$13</c:f>
              <c:numCache>
                <c:formatCode>0.00</c:formatCode>
                <c:ptCount val="13"/>
                <c:pt idx="0">
                  <c:v>1.2543633792100828</c:v>
                </c:pt>
                <c:pt idx="1">
                  <c:v>1.2742940129490716</c:v>
                </c:pt>
                <c:pt idx="2">
                  <c:v>1.353962652730349</c:v>
                </c:pt>
                <c:pt idx="3">
                  <c:v>1.3042019131092695</c:v>
                </c:pt>
                <c:pt idx="4">
                  <c:v>1.5368458783129859</c:v>
                </c:pt>
                <c:pt idx="5">
                  <c:v>1.7643221411177661</c:v>
                </c:pt>
                <c:pt idx="6">
                  <c:v>1.8688387830449245</c:v>
                </c:pt>
                <c:pt idx="7">
                  <c:v>1.2262885609741785</c:v>
                </c:pt>
                <c:pt idx="8">
                  <c:v>0.76607446627964904</c:v>
                </c:pt>
                <c:pt idx="9">
                  <c:v>1.0164293352513887</c:v>
                </c:pt>
                <c:pt idx="10">
                  <c:v>0.68087437960387109</c:v>
                </c:pt>
                <c:pt idx="11">
                  <c:v>0.95972876801850071</c:v>
                </c:pt>
                <c:pt idx="12">
                  <c:v>0.93569583069651396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0-49C0-8088-C6DD27919875}"/>
            </c:ext>
          </c:extLst>
        </c:ser>
        <c:ser>
          <c:idx val="1"/>
          <c:order val="1"/>
          <c:tx>
            <c:strRef>
              <c:f>'51.PZT_L_BT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'51.PZT_L_BT Freq'!$B$23:$N$23</c:f>
              <c:numCache>
                <c:formatCode>0.00</c:formatCode>
                <c:ptCount val="13"/>
                <c:pt idx="0">
                  <c:v>2.3291763939816676</c:v>
                </c:pt>
                <c:pt idx="1">
                  <c:v>1.4120980185099314</c:v>
                </c:pt>
                <c:pt idx="2">
                  <c:v>1.639028012850984</c:v>
                </c:pt>
                <c:pt idx="3">
                  <c:v>1.3253010750630407</c:v>
                </c:pt>
                <c:pt idx="4">
                  <c:v>1.7122651922786309</c:v>
                </c:pt>
                <c:pt idx="5">
                  <c:v>1.1404530961060781</c:v>
                </c:pt>
                <c:pt idx="6">
                  <c:v>1.4358482752581743</c:v>
                </c:pt>
                <c:pt idx="7">
                  <c:v>0.93161582697162137</c:v>
                </c:pt>
                <c:pt idx="8">
                  <c:v>0.65339286203224733</c:v>
                </c:pt>
                <c:pt idx="9">
                  <c:v>0.87623363299666257</c:v>
                </c:pt>
                <c:pt idx="10">
                  <c:v>1.1496073740436832</c:v>
                </c:pt>
                <c:pt idx="11">
                  <c:v>1.3492341046676204</c:v>
                </c:pt>
                <c:pt idx="12">
                  <c:v>0.69731524371726439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0-49C0-8088-C6DD27919875}"/>
            </c:ext>
          </c:extLst>
        </c:ser>
        <c:ser>
          <c:idx val="5"/>
          <c:order val="2"/>
          <c:tx>
            <c:strRef>
              <c:f>'51.PZT_L_BT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020-49C0-8088-C6DD27919875}"/>
              </c:ext>
            </c:extLst>
          </c:dPt>
          <c:val>
            <c:numRef>
              <c:f>'51.PZT_L_BT Freq'!$Q$13:$AC$13</c:f>
              <c:numCache>
                <c:formatCode>0.00</c:formatCode>
                <c:ptCount val="13"/>
                <c:pt idx="3">
                  <c:v>1.2880629718915853</c:v>
                </c:pt>
                <c:pt idx="7">
                  <c:v>1.1500911584077154</c:v>
                </c:pt>
                <c:pt idx="8">
                  <c:v>1.9146523028240967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20-49C0-8088-C6DD27919875}"/>
            </c:ext>
          </c:extLst>
        </c:ser>
        <c:ser>
          <c:idx val="6"/>
          <c:order val="3"/>
          <c:tx>
            <c:strRef>
              <c:f>'51.PZT_L_BT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'51.PZT_L_BT Freq'!$Q$23:$AC$23</c:f>
              <c:numCache>
                <c:formatCode>0.00</c:formatCode>
                <c:ptCount val="13"/>
                <c:pt idx="3">
                  <c:v>1.6206775482920786</c:v>
                </c:pt>
                <c:pt idx="7">
                  <c:v>1.6831669400716953</c:v>
                </c:pt>
                <c:pt idx="8">
                  <c:v>1.8222971348640773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20-49C0-8088-C6DD27919875}"/>
            </c:ext>
          </c:extLst>
        </c:ser>
        <c:ser>
          <c:idx val="7"/>
          <c:order val="4"/>
          <c:tx>
            <c:strRef>
              <c:f>'51.PZT_L_BT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'51.PZT_L_BT Freq'!$AF$13:$AR$13</c:f>
              <c:numCache>
                <c:formatCode>0.00</c:formatCode>
                <c:ptCount val="13"/>
                <c:pt idx="3">
                  <c:v>2.4110585005056655</c:v>
                </c:pt>
                <c:pt idx="4">
                  <c:v>1.746389070681136</c:v>
                </c:pt>
                <c:pt idx="5">
                  <c:v>1.7368437362533866</c:v>
                </c:pt>
                <c:pt idx="6">
                  <c:v>1.6540245312606421</c:v>
                </c:pt>
                <c:pt idx="7">
                  <c:v>1.2745794944996658</c:v>
                </c:pt>
                <c:pt idx="8">
                  <c:v>0.64443124366154103</c:v>
                </c:pt>
                <c:pt idx="9">
                  <c:v>1.0060012028506642</c:v>
                </c:pt>
                <c:pt idx="10">
                  <c:v>0.90235318190308134</c:v>
                </c:pt>
                <c:pt idx="11">
                  <c:v>0.8344773105672918</c:v>
                </c:pt>
                <c:pt idx="12">
                  <c:v>1.1100674066682945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20-49C0-8088-C6DD27919875}"/>
            </c:ext>
          </c:extLst>
        </c:ser>
        <c:ser>
          <c:idx val="8"/>
          <c:order val="5"/>
          <c:tx>
            <c:strRef>
              <c:f>'51.PZT_L_BT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'51.PZT_L_BT Freq'!$AF$23:$AR$23</c:f>
              <c:numCache>
                <c:formatCode>0.00</c:formatCode>
                <c:ptCount val="13"/>
                <c:pt idx="3">
                  <c:v>0.95827988917053353</c:v>
                </c:pt>
                <c:pt idx="4">
                  <c:v>1.5242383911164246</c:v>
                </c:pt>
                <c:pt idx="5">
                  <c:v>1.8076453677486339</c:v>
                </c:pt>
                <c:pt idx="6">
                  <c:v>1.755315226165574</c:v>
                </c:pt>
                <c:pt idx="7">
                  <c:v>1.5271004712627785</c:v>
                </c:pt>
                <c:pt idx="8">
                  <c:v>1.9451794656148089</c:v>
                </c:pt>
                <c:pt idx="9">
                  <c:v>1.9877374762158972</c:v>
                </c:pt>
                <c:pt idx="10">
                  <c:v>1.7681897895176915</c:v>
                </c:pt>
                <c:pt idx="11">
                  <c:v>1.3530188330930664</c:v>
                </c:pt>
                <c:pt idx="12">
                  <c:v>1.4868249407080845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20-49C0-8088-C6DD27919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6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'52.PZT_L_BT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'52.PZT_L_BT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'52.PZT_L_BT Gain'!$B$9:$N$9</c:f>
              <c:numCache>
                <c:formatCode>0.000</c:formatCode>
                <c:ptCount val="13"/>
                <c:pt idx="0">
                  <c:v>8.5376630136986336</c:v>
                </c:pt>
                <c:pt idx="1">
                  <c:v>8.4410642857142868</c:v>
                </c:pt>
                <c:pt idx="2">
                  <c:v>8.3254571428571431</c:v>
                </c:pt>
                <c:pt idx="3">
                  <c:v>8.1839999999999957</c:v>
                </c:pt>
                <c:pt idx="4">
                  <c:v>8.2231771428571445</c:v>
                </c:pt>
                <c:pt idx="5">
                  <c:v>8.2559128205128189</c:v>
                </c:pt>
                <c:pt idx="6">
                  <c:v>8.1022900000000018</c:v>
                </c:pt>
                <c:pt idx="7">
                  <c:v>7.8824250000000005</c:v>
                </c:pt>
                <c:pt idx="8">
                  <c:v>7.9303842105263103</c:v>
                </c:pt>
                <c:pt idx="9">
                  <c:v>7.8697212121212141</c:v>
                </c:pt>
                <c:pt idx="10">
                  <c:v>7.4845199999999981</c:v>
                </c:pt>
                <c:pt idx="11">
                  <c:v>7.6380714285714282</c:v>
                </c:pt>
                <c:pt idx="12">
                  <c:v>7.775427586206896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79-4026-B8BA-50C8AB6623D8}"/>
            </c:ext>
          </c:extLst>
        </c:ser>
        <c:ser>
          <c:idx val="1"/>
          <c:order val="1"/>
          <c:tx>
            <c:strRef>
              <c:f>'52.PZT_L_BT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'52.PZT_L_BT Gain'!$B$19:$N$19</c:f>
              <c:numCache>
                <c:formatCode>0.000</c:formatCode>
                <c:ptCount val="13"/>
                <c:pt idx="0">
                  <c:v>7.8305999999999996</c:v>
                </c:pt>
                <c:pt idx="1">
                  <c:v>7.8211095238095236</c:v>
                </c:pt>
                <c:pt idx="2">
                  <c:v>8.4793614035087703</c:v>
                </c:pt>
                <c:pt idx="3">
                  <c:v>8.3064249999999973</c:v>
                </c:pt>
                <c:pt idx="4">
                  <c:v>8.4948240000000066</c:v>
                </c:pt>
                <c:pt idx="5">
                  <c:v>8.2775957446808484</c:v>
                </c:pt>
                <c:pt idx="6">
                  <c:v>8.1585783783783796</c:v>
                </c:pt>
                <c:pt idx="7">
                  <c:v>8.2589749999999977</c:v>
                </c:pt>
                <c:pt idx="8">
                  <c:v>8.2824962962962996</c:v>
                </c:pt>
                <c:pt idx="9">
                  <c:v>8.1301333333333297</c:v>
                </c:pt>
                <c:pt idx="10">
                  <c:v>7.9101285714285758</c:v>
                </c:pt>
                <c:pt idx="11">
                  <c:v>8.2025428571428556</c:v>
                </c:pt>
                <c:pt idx="12">
                  <c:v>7.6994937499999994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79-4026-B8BA-50C8AB6623D8}"/>
            </c:ext>
          </c:extLst>
        </c:ser>
        <c:ser>
          <c:idx val="5"/>
          <c:order val="2"/>
          <c:tx>
            <c:strRef>
              <c:f>'52.PZT_L_BT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579-4026-B8BA-50C8AB6623D8}"/>
              </c:ext>
            </c:extLst>
          </c:dPt>
          <c:val>
            <c:numRef>
              <c:f>'52.PZT_L_BT Gain'!$Q$9:$AC$9</c:f>
              <c:numCache>
                <c:formatCode>0.000</c:formatCode>
                <c:ptCount val="13"/>
                <c:pt idx="3">
                  <c:v>7.5845666666666656</c:v>
                </c:pt>
                <c:pt idx="7">
                  <c:v>7.716511111111112</c:v>
                </c:pt>
                <c:pt idx="8">
                  <c:v>7.7044999999999977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79-4026-B8BA-50C8AB6623D8}"/>
            </c:ext>
          </c:extLst>
        </c:ser>
        <c:ser>
          <c:idx val="6"/>
          <c:order val="3"/>
          <c:tx>
            <c:strRef>
              <c:f>'52.PZT_L_BT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'52.PZT_L_BT Gain'!$Q$19:$AC$19</c:f>
              <c:numCache>
                <c:formatCode>0.000</c:formatCode>
                <c:ptCount val="13"/>
                <c:pt idx="3">
                  <c:v>7.8301666666666678</c:v>
                </c:pt>
                <c:pt idx="7">
                  <c:v>7.6003818181818188</c:v>
                </c:pt>
                <c:pt idx="8">
                  <c:v>7.6129500000000005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79-4026-B8BA-50C8AB6623D8}"/>
            </c:ext>
          </c:extLst>
        </c:ser>
        <c:ser>
          <c:idx val="7"/>
          <c:order val="4"/>
          <c:tx>
            <c:strRef>
              <c:f>'52.PZT_L_BT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'52.PZT_L_BT Gain'!$AF$9:$AR$9</c:f>
              <c:numCache>
                <c:formatCode>0.000</c:formatCode>
                <c:ptCount val="13"/>
                <c:pt idx="3">
                  <c:v>8.2075000000000014</c:v>
                </c:pt>
                <c:pt idx="4">
                  <c:v>8.2678222222222235</c:v>
                </c:pt>
                <c:pt idx="5">
                  <c:v>8.0085894736842107</c:v>
                </c:pt>
                <c:pt idx="6">
                  <c:v>7.9468235294117653</c:v>
                </c:pt>
                <c:pt idx="7">
                  <c:v>7.9529714285714279</c:v>
                </c:pt>
                <c:pt idx="8">
                  <c:v>7.7059999999999986</c:v>
                </c:pt>
                <c:pt idx="9">
                  <c:v>7.5904933333333338</c:v>
                </c:pt>
                <c:pt idx="10">
                  <c:v>7.9154363636363625</c:v>
                </c:pt>
                <c:pt idx="11">
                  <c:v>8.2965599999999995</c:v>
                </c:pt>
                <c:pt idx="12">
                  <c:v>7.8417806451612924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79-4026-B8BA-50C8AB6623D8}"/>
            </c:ext>
          </c:extLst>
        </c:ser>
        <c:ser>
          <c:idx val="8"/>
          <c:order val="5"/>
          <c:tx>
            <c:strRef>
              <c:f>'52.PZT_L_BT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'52.PZT_L_BT Gain'!$AF$19:$AR$19</c:f>
              <c:numCache>
                <c:formatCode>0.000</c:formatCode>
                <c:ptCount val="13"/>
                <c:pt idx="3">
                  <c:v>6.8154999999999992</c:v>
                </c:pt>
                <c:pt idx="4">
                  <c:v>7.9561200000000012</c:v>
                </c:pt>
                <c:pt idx="5">
                  <c:v>8.0620352941176492</c:v>
                </c:pt>
                <c:pt idx="6">
                  <c:v>8.0967999999999982</c:v>
                </c:pt>
                <c:pt idx="7">
                  <c:v>7.9485333333333328</c:v>
                </c:pt>
                <c:pt idx="8">
                  <c:v>7.5731466666666618</c:v>
                </c:pt>
                <c:pt idx="9">
                  <c:v>8.1874000000000002</c:v>
                </c:pt>
                <c:pt idx="10">
                  <c:v>7.8416181818181814</c:v>
                </c:pt>
                <c:pt idx="11">
                  <c:v>8.5587625000000038</c:v>
                </c:pt>
                <c:pt idx="12">
                  <c:v>8.0104235294117636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79-4026-B8BA-50C8AB6623D8}"/>
            </c:ext>
          </c:extLst>
        </c:ser>
        <c:ser>
          <c:idx val="3"/>
          <c:order val="6"/>
          <c:tx>
            <c:strRef>
              <c:f>'52.PZT_L_BT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'52.PZT_L_BT Gain'!$B$25:$N$25</c:f>
              <c:numCache>
                <c:formatCode>General</c:formatCode>
                <c:ptCount val="13"/>
                <c:pt idx="0">
                  <c:v>25.5</c:v>
                </c:pt>
                <c:pt idx="1">
                  <c:v>25.5</c:v>
                </c:pt>
                <c:pt idx="2">
                  <c:v>25.5</c:v>
                </c:pt>
                <c:pt idx="3">
                  <c:v>25.5</c:v>
                </c:pt>
                <c:pt idx="4">
                  <c:v>25.5</c:v>
                </c:pt>
                <c:pt idx="5">
                  <c:v>25.5</c:v>
                </c:pt>
                <c:pt idx="6">
                  <c:v>25.5</c:v>
                </c:pt>
                <c:pt idx="7">
                  <c:v>25.5</c:v>
                </c:pt>
                <c:pt idx="8">
                  <c:v>25.5</c:v>
                </c:pt>
                <c:pt idx="9">
                  <c:v>25.5</c:v>
                </c:pt>
                <c:pt idx="10">
                  <c:v>25.5</c:v>
                </c:pt>
                <c:pt idx="11">
                  <c:v>25.5</c:v>
                </c:pt>
                <c:pt idx="12">
                  <c:v>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79-4026-B8BA-50C8AB6623D8}"/>
            </c:ext>
          </c:extLst>
        </c:ser>
        <c:ser>
          <c:idx val="4"/>
          <c:order val="7"/>
          <c:tx>
            <c:strRef>
              <c:f>'52.PZT_L_BT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'52.PZT_L_BT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79-4026-B8BA-50C8AB6623D8}"/>
            </c:ext>
          </c:extLst>
        </c:ser>
        <c:ser>
          <c:idx val="2"/>
          <c:order val="8"/>
          <c:tx>
            <c:strRef>
              <c:f>'52.PZT_L_BT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'52.PZT_L_BT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79-4026-B8BA-50C8AB662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'52.PZT_L_BT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'52.PZT_L_BT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'52.PZT_L_BT Gain'!$B$10:$N$10</c:f>
              <c:numCache>
                <c:formatCode>0.000</c:formatCode>
                <c:ptCount val="13"/>
                <c:pt idx="0">
                  <c:v>1.3483976994597886</c:v>
                </c:pt>
                <c:pt idx="1">
                  <c:v>1.728377682424695</c:v>
                </c:pt>
                <c:pt idx="2">
                  <c:v>1.0481461625579633</c:v>
                </c:pt>
                <c:pt idx="3">
                  <c:v>1.3986917403327155</c:v>
                </c:pt>
                <c:pt idx="4">
                  <c:v>1.1540886276166358</c:v>
                </c:pt>
                <c:pt idx="5">
                  <c:v>1.0568579270306493</c:v>
                </c:pt>
                <c:pt idx="6">
                  <c:v>1.0256008566058754</c:v>
                </c:pt>
                <c:pt idx="7">
                  <c:v>1.0771226817956421</c:v>
                </c:pt>
                <c:pt idx="8">
                  <c:v>0.96446842269395261</c:v>
                </c:pt>
                <c:pt idx="9">
                  <c:v>1.2331584847993533</c:v>
                </c:pt>
                <c:pt idx="10">
                  <c:v>1.1553374554473874</c:v>
                </c:pt>
                <c:pt idx="11">
                  <c:v>1.3716295114072006</c:v>
                </c:pt>
                <c:pt idx="12">
                  <c:v>1.4966730546672722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F-4388-8024-6E0BC6087F71}"/>
            </c:ext>
          </c:extLst>
        </c:ser>
        <c:ser>
          <c:idx val="1"/>
          <c:order val="1"/>
          <c:tx>
            <c:strRef>
              <c:f>'52.PZT_L_BT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'52.PZT_L_BT Gain'!$B$20:$N$20</c:f>
              <c:numCache>
                <c:formatCode>0.000</c:formatCode>
                <c:ptCount val="13"/>
                <c:pt idx="0">
                  <c:v>1.7092983294168895</c:v>
                </c:pt>
                <c:pt idx="1">
                  <c:v>1.4900642009240279</c:v>
                </c:pt>
                <c:pt idx="2">
                  <c:v>1.3404826329908792</c:v>
                </c:pt>
                <c:pt idx="3">
                  <c:v>1.1690781324934063</c:v>
                </c:pt>
                <c:pt idx="4">
                  <c:v>1.3227322776932333</c:v>
                </c:pt>
                <c:pt idx="5">
                  <c:v>1.1426883442647777</c:v>
                </c:pt>
                <c:pt idx="6">
                  <c:v>1.222976441153665</c:v>
                </c:pt>
                <c:pt idx="7">
                  <c:v>1.3102990899989755</c:v>
                </c:pt>
                <c:pt idx="8">
                  <c:v>1.2656798472490407</c:v>
                </c:pt>
                <c:pt idx="9">
                  <c:v>1.3396118819676839</c:v>
                </c:pt>
                <c:pt idx="10">
                  <c:v>1.4160512267836982</c:v>
                </c:pt>
                <c:pt idx="11">
                  <c:v>1.6622017882537494</c:v>
                </c:pt>
                <c:pt idx="12">
                  <c:v>1.6224101761992658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BF-4388-8024-6E0BC6087F71}"/>
            </c:ext>
          </c:extLst>
        </c:ser>
        <c:ser>
          <c:idx val="5"/>
          <c:order val="2"/>
          <c:tx>
            <c:strRef>
              <c:f>'52.PZT_L_BT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FEBF-4388-8024-6E0BC6087F71}"/>
              </c:ext>
            </c:extLst>
          </c:dPt>
          <c:val>
            <c:numRef>
              <c:f>'52.PZT_L_BT Gain'!$Q$10:$AC$10</c:f>
              <c:numCache>
                <c:formatCode>0.000</c:formatCode>
                <c:ptCount val="13"/>
                <c:pt idx="3">
                  <c:v>1.5326081597278465</c:v>
                </c:pt>
                <c:pt idx="7">
                  <c:v>1.2234803862569845</c:v>
                </c:pt>
                <c:pt idx="8">
                  <c:v>1.0635966043769352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BF-4388-8024-6E0BC6087F71}"/>
            </c:ext>
          </c:extLst>
        </c:ser>
        <c:ser>
          <c:idx val="6"/>
          <c:order val="3"/>
          <c:tx>
            <c:strRef>
              <c:f>'52.PZT_L_BT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'52.PZT_L_BT Gain'!$Q$20:$AC$20</c:f>
              <c:numCache>
                <c:formatCode>0.000</c:formatCode>
                <c:ptCount val="13"/>
                <c:pt idx="3">
                  <c:v>0.88801091494275286</c:v>
                </c:pt>
                <c:pt idx="7">
                  <c:v>1.7304705578296233</c:v>
                </c:pt>
                <c:pt idx="8">
                  <c:v>1.492210986739926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BF-4388-8024-6E0BC6087F71}"/>
            </c:ext>
          </c:extLst>
        </c:ser>
        <c:ser>
          <c:idx val="7"/>
          <c:order val="4"/>
          <c:tx>
            <c:strRef>
              <c:f>'52.PZT_L_BT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'52.PZT_L_BT Gain'!$AF$10:$AR$10</c:f>
              <c:numCache>
                <c:formatCode>0.000</c:formatCode>
                <c:ptCount val="13"/>
                <c:pt idx="3">
                  <c:v>1.4366533296079669</c:v>
                </c:pt>
                <c:pt idx="4">
                  <c:v>1.3567226917914785</c:v>
                </c:pt>
                <c:pt idx="5">
                  <c:v>1.4529903463879279</c:v>
                </c:pt>
                <c:pt idx="6">
                  <c:v>1.3056253763041386</c:v>
                </c:pt>
                <c:pt idx="7">
                  <c:v>1.3578289573553515</c:v>
                </c:pt>
                <c:pt idx="8">
                  <c:v>1.3528988473419741</c:v>
                </c:pt>
                <c:pt idx="9">
                  <c:v>1.3906288716759521</c:v>
                </c:pt>
                <c:pt idx="10">
                  <c:v>1.4554764494657779</c:v>
                </c:pt>
                <c:pt idx="11">
                  <c:v>1.0676351926055061</c:v>
                </c:pt>
                <c:pt idx="12">
                  <c:v>1.4935334216016352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BF-4388-8024-6E0BC6087F71}"/>
            </c:ext>
          </c:extLst>
        </c:ser>
        <c:ser>
          <c:idx val="8"/>
          <c:order val="5"/>
          <c:tx>
            <c:strRef>
              <c:f>'52.PZT_L_BT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'52.PZT_L_BT Gain'!$AF$20:$AR$20</c:f>
              <c:numCache>
                <c:formatCode>0.000</c:formatCode>
                <c:ptCount val="13"/>
                <c:pt idx="3">
                  <c:v>1.6115312647421358</c:v>
                </c:pt>
                <c:pt idx="4">
                  <c:v>1.1908091838881694</c:v>
                </c:pt>
                <c:pt idx="5">
                  <c:v>1.2297831636885606</c:v>
                </c:pt>
                <c:pt idx="6">
                  <c:v>1.0665008204403874</c:v>
                </c:pt>
                <c:pt idx="7">
                  <c:v>1.1120393529558754</c:v>
                </c:pt>
                <c:pt idx="8">
                  <c:v>1.5477536179838394</c:v>
                </c:pt>
                <c:pt idx="9">
                  <c:v>1.426474467908545</c:v>
                </c:pt>
                <c:pt idx="10">
                  <c:v>1.0971514040309118</c:v>
                </c:pt>
                <c:pt idx="11">
                  <c:v>1.4163314551971733</c:v>
                </c:pt>
                <c:pt idx="12">
                  <c:v>1.4993647097264746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BF-4388-8024-6E0BC6087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'52.PZT_L_BT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'52.PZT_L_BT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'52.PZT_L_BT Gain'!$B$13:$N$13</c:f>
              <c:numCache>
                <c:formatCode>0.00</c:formatCode>
                <c:ptCount val="13"/>
                <c:pt idx="0">
                  <c:v>4.1932082285755463</c:v>
                </c:pt>
                <c:pt idx="1">
                  <c:v>3.2899706832506244</c:v>
                </c:pt>
                <c:pt idx="2">
                  <c:v>5.4618791000258327</c:v>
                </c:pt>
                <c:pt idx="3">
                  <c:v>4.1267134376778261</c:v>
                </c:pt>
                <c:pt idx="4">
                  <c:v>4.9900335334505623</c:v>
                </c:pt>
                <c:pt idx="5">
                  <c:v>5.4387906953385281</c:v>
                </c:pt>
                <c:pt idx="6">
                  <c:v>5.6544772065213218</c:v>
                </c:pt>
                <c:pt idx="7">
                  <c:v>5.4520484056747112</c:v>
                </c:pt>
                <c:pt idx="8">
                  <c:v>6.0722968826006252</c:v>
                </c:pt>
                <c:pt idx="9">
                  <c:v>4.765615829919704</c:v>
                </c:pt>
                <c:pt idx="10">
                  <c:v>5.1977541035182586</c:v>
                </c:pt>
                <c:pt idx="11">
                  <c:v>4.3408049629726957</c:v>
                </c:pt>
                <c:pt idx="12">
                  <c:v>3.9475493904118966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6-4C0A-9E44-036AC4496861}"/>
            </c:ext>
          </c:extLst>
        </c:ser>
        <c:ser>
          <c:idx val="1"/>
          <c:order val="1"/>
          <c:tx>
            <c:strRef>
              <c:f>'52.PZT_L_BT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'52.PZT_L_BT Gain'!$B$23:$N$23</c:f>
              <c:numCache>
                <c:formatCode>0.00</c:formatCode>
                <c:ptCount val="13"/>
                <c:pt idx="0">
                  <c:v>3.4457413891051121</c:v>
                </c:pt>
                <c:pt idx="1">
                  <c:v>3.9548386495085981</c:v>
                </c:pt>
                <c:pt idx="2">
                  <c:v>4.2324652772051348</c:v>
                </c:pt>
                <c:pt idx="3">
                  <c:v>4.902317054244441</c:v>
                </c:pt>
                <c:pt idx="4">
                  <c:v>4.2853660529743305</c:v>
                </c:pt>
                <c:pt idx="5">
                  <c:v>5.0239432713680401</c:v>
                </c:pt>
                <c:pt idx="6">
                  <c:v>4.7265619184135748</c:v>
                </c:pt>
                <c:pt idx="7">
                  <c:v>4.3860278750081614</c:v>
                </c:pt>
                <c:pt idx="8">
                  <c:v>4.5344546756501387</c:v>
                </c:pt>
                <c:pt idx="9">
                  <c:v>4.3221142134474073</c:v>
                </c:pt>
                <c:pt idx="10">
                  <c:v>4.1405920670736389</c:v>
                </c:pt>
                <c:pt idx="11">
                  <c:v>3.4687840479803684</c:v>
                </c:pt>
                <c:pt idx="12">
                  <c:v>3.6572145382084784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B6-4C0A-9E44-036AC4496861}"/>
            </c:ext>
          </c:extLst>
        </c:ser>
        <c:ser>
          <c:idx val="5"/>
          <c:order val="2"/>
          <c:tx>
            <c:strRef>
              <c:f>'52.PZT_L_BT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9B6-4C0A-9E44-036AC4496861}"/>
              </c:ext>
            </c:extLst>
          </c:dPt>
          <c:val>
            <c:numRef>
              <c:f>'52.PZT_L_BT Gain'!$Q$13:$AC$13</c:f>
              <c:numCache>
                <c:formatCode>0.00</c:formatCode>
                <c:ptCount val="13"/>
                <c:pt idx="3">
                  <c:v>3.8965022293575404</c:v>
                </c:pt>
                <c:pt idx="7">
                  <c:v>4.8450548911247733</c:v>
                </c:pt>
                <c:pt idx="8">
                  <c:v>5.5771457984376118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B6-4C0A-9E44-036AC4496861}"/>
            </c:ext>
          </c:extLst>
        </c:ser>
        <c:ser>
          <c:idx val="6"/>
          <c:order val="3"/>
          <c:tx>
            <c:strRef>
              <c:f>'52.PZT_L_BT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'52.PZT_L_BT Gain'!$Q$23:$AC$23</c:f>
              <c:numCache>
                <c:formatCode>0.00</c:formatCode>
                <c:ptCount val="13"/>
                <c:pt idx="3">
                  <c:v>6.6327387933335817</c:v>
                </c:pt>
                <c:pt idx="7">
                  <c:v>3.4479288693722112</c:v>
                </c:pt>
                <c:pt idx="8">
                  <c:v>3.9956481040433216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B6-4C0A-9E44-036AC4496861}"/>
            </c:ext>
          </c:extLst>
        </c:ser>
        <c:ser>
          <c:idx val="7"/>
          <c:order val="4"/>
          <c:tx>
            <c:strRef>
              <c:f>'52.PZT_L_BT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'52.PZT_L_BT Gain'!$AF$13:$AR$13</c:f>
              <c:numCache>
                <c:formatCode>0.00</c:formatCode>
                <c:ptCount val="13"/>
                <c:pt idx="3">
                  <c:v>4.0122182212458926</c:v>
                </c:pt>
                <c:pt idx="4">
                  <c:v>4.2337754752775174</c:v>
                </c:pt>
                <c:pt idx="5">
                  <c:v>4.0127384121531824</c:v>
                </c:pt>
                <c:pt idx="6">
                  <c:v>4.4814224123707884</c:v>
                </c:pt>
                <c:pt idx="7">
                  <c:v>4.3076187852125809</c:v>
                </c:pt>
                <c:pt idx="8">
                  <c:v>4.3841661518054815</c:v>
                </c:pt>
                <c:pt idx="9">
                  <c:v>4.292903503693875</c:v>
                </c:pt>
                <c:pt idx="10">
                  <c:v>4.0272181760636805</c:v>
                </c:pt>
                <c:pt idx="11">
                  <c:v>5.37119798946053</c:v>
                </c:pt>
                <c:pt idx="12">
                  <c:v>3.9410387696362781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B6-4C0A-9E44-036AC4496861}"/>
            </c:ext>
          </c:extLst>
        </c:ser>
        <c:ser>
          <c:idx val="8"/>
          <c:order val="5"/>
          <c:tx>
            <c:strRef>
              <c:f>'52.PZT_L_BT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'52.PZT_L_BT Gain'!$AF$23:$AR$23</c:f>
              <c:numCache>
                <c:formatCode>0.00</c:formatCode>
                <c:ptCount val="13"/>
                <c:pt idx="3">
                  <c:v>3.8647507516171258</c:v>
                </c:pt>
                <c:pt idx="4">
                  <c:v>4.9109127466631888</c:v>
                </c:pt>
                <c:pt idx="5">
                  <c:v>4.7265689379959861</c:v>
                </c:pt>
                <c:pt idx="6">
                  <c:v>5.4393457140250936</c:v>
                </c:pt>
                <c:pt idx="7">
                  <c:v>5.2610448302372541</c:v>
                </c:pt>
                <c:pt idx="8">
                  <c:v>3.8608326986577088</c:v>
                </c:pt>
                <c:pt idx="9">
                  <c:v>4.0455450107899527</c:v>
                </c:pt>
                <c:pt idx="10">
                  <c:v>5.3649179603669666</c:v>
                </c:pt>
                <c:pt idx="11">
                  <c:v>3.9871169604720191</c:v>
                </c:pt>
                <c:pt idx="12">
                  <c:v>3.8882193142940782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B6-4C0A-9E44-036AC4496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'53.PZT_L_1stSway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'53.PZT_L_1stSway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'53.PZT_L_1stSway Freq'!$B$9:$N$9</c:f>
              <c:numCache>
                <c:formatCode>0.000</c:formatCode>
                <c:ptCount val="13"/>
                <c:pt idx="0">
                  <c:v>25466.071232876711</c:v>
                </c:pt>
                <c:pt idx="1">
                  <c:v>25472.799999999999</c:v>
                </c:pt>
                <c:pt idx="2">
                  <c:v>25564</c:v>
                </c:pt>
                <c:pt idx="3">
                  <c:v>25648.072727272727</c:v>
                </c:pt>
                <c:pt idx="4">
                  <c:v>25534.01142857143</c:v>
                </c:pt>
                <c:pt idx="5">
                  <c:v>25490.482051282052</c:v>
                </c:pt>
                <c:pt idx="6">
                  <c:v>25442.080000000002</c:v>
                </c:pt>
                <c:pt idx="7">
                  <c:v>25574.666666666668</c:v>
                </c:pt>
                <c:pt idx="8">
                  <c:v>25583.200000000001</c:v>
                </c:pt>
                <c:pt idx="9">
                  <c:v>25568.266666666666</c:v>
                </c:pt>
                <c:pt idx="10">
                  <c:v>25410.400000000001</c:v>
                </c:pt>
                <c:pt idx="11">
                  <c:v>25450.628571428573</c:v>
                </c:pt>
                <c:pt idx="12">
                  <c:v>25635.724137931036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5-4AF3-A823-83252BA8CD5E}"/>
            </c:ext>
          </c:extLst>
        </c:ser>
        <c:ser>
          <c:idx val="1"/>
          <c:order val="1"/>
          <c:tx>
            <c:strRef>
              <c:f>'53.PZT_L_1stSway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'53.PZT_L_1stSway Freq'!$B$19:$N$19</c:f>
              <c:numCache>
                <c:formatCode>0.000</c:formatCode>
                <c:ptCount val="13"/>
                <c:pt idx="0">
                  <c:v>25466.400000000001</c:v>
                </c:pt>
                <c:pt idx="1">
                  <c:v>25514.17142857143</c:v>
                </c:pt>
                <c:pt idx="2">
                  <c:v>25607.452631578948</c:v>
                </c:pt>
                <c:pt idx="3">
                  <c:v>25603.8</c:v>
                </c:pt>
                <c:pt idx="4">
                  <c:v>25591.392</c:v>
                </c:pt>
                <c:pt idx="5">
                  <c:v>25410.944680851066</c:v>
                </c:pt>
                <c:pt idx="6">
                  <c:v>25461.08108108108</c:v>
                </c:pt>
                <c:pt idx="7">
                  <c:v>25480</c:v>
                </c:pt>
                <c:pt idx="8">
                  <c:v>25536.029629629629</c:v>
                </c:pt>
                <c:pt idx="9">
                  <c:v>25444.339393939394</c:v>
                </c:pt>
                <c:pt idx="10">
                  <c:v>25313.485714285714</c:v>
                </c:pt>
                <c:pt idx="11">
                  <c:v>25776.114285714284</c:v>
                </c:pt>
                <c:pt idx="12">
                  <c:v>25425.200000000001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15-4AF3-A823-83252BA8CD5E}"/>
            </c:ext>
          </c:extLst>
        </c:ser>
        <c:ser>
          <c:idx val="5"/>
          <c:order val="2"/>
          <c:tx>
            <c:strRef>
              <c:f>'53.PZT_L_1stSway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5B15-4AF3-A823-83252BA8CD5E}"/>
              </c:ext>
            </c:extLst>
          </c:dPt>
          <c:val>
            <c:numRef>
              <c:f>'53.PZT_L_1stSway Freq'!$Q$9:$AC$9</c:f>
              <c:numCache>
                <c:formatCode>0.000</c:formatCode>
                <c:ptCount val="13"/>
                <c:pt idx="3">
                  <c:v>25533.066666666666</c:v>
                </c:pt>
                <c:pt idx="7">
                  <c:v>25570.400000000001</c:v>
                </c:pt>
                <c:pt idx="8">
                  <c:v>25620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15-4AF3-A823-83252BA8CD5E}"/>
            </c:ext>
          </c:extLst>
        </c:ser>
        <c:ser>
          <c:idx val="6"/>
          <c:order val="3"/>
          <c:tx>
            <c:strRef>
              <c:f>'53.PZT_L_1stSway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'53.PZT_L_1stSway Freq'!$Q$19:$AC$19</c:f>
              <c:numCache>
                <c:formatCode>0.000</c:formatCode>
                <c:ptCount val="13"/>
                <c:pt idx="3">
                  <c:v>25591.733333333334</c:v>
                </c:pt>
                <c:pt idx="7">
                  <c:v>25456.363636363636</c:v>
                </c:pt>
                <c:pt idx="8">
                  <c:v>25394.400000000001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15-4AF3-A823-83252BA8CD5E}"/>
            </c:ext>
          </c:extLst>
        </c:ser>
        <c:ser>
          <c:idx val="7"/>
          <c:order val="4"/>
          <c:tx>
            <c:strRef>
              <c:f>'53.PZT_L_1stSway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'53.PZT_L_1stSway Freq'!$AF$9:$AR$9</c:f>
              <c:numCache>
                <c:formatCode>0.000</c:formatCode>
                <c:ptCount val="13"/>
                <c:pt idx="3">
                  <c:v>25696.799999999999</c:v>
                </c:pt>
                <c:pt idx="4">
                  <c:v>25680.266666666666</c:v>
                </c:pt>
                <c:pt idx="5">
                  <c:v>25356.168421052633</c:v>
                </c:pt>
                <c:pt idx="6">
                  <c:v>25297.082352941175</c:v>
                </c:pt>
                <c:pt idx="7">
                  <c:v>25552.114285714284</c:v>
                </c:pt>
                <c:pt idx="8">
                  <c:v>25708</c:v>
                </c:pt>
                <c:pt idx="9">
                  <c:v>25601.546666666665</c:v>
                </c:pt>
                <c:pt idx="10">
                  <c:v>25818.254545454547</c:v>
                </c:pt>
                <c:pt idx="11">
                  <c:v>25728.48</c:v>
                </c:pt>
                <c:pt idx="12">
                  <c:v>25647.200000000001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15-4AF3-A823-83252BA8CD5E}"/>
            </c:ext>
          </c:extLst>
        </c:ser>
        <c:ser>
          <c:idx val="8"/>
          <c:order val="5"/>
          <c:tx>
            <c:strRef>
              <c:f>'53.PZT_L_1stSway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'53.PZT_L_1stSway Freq'!$AF$19:$AR$19</c:f>
              <c:numCache>
                <c:formatCode>0.000</c:formatCode>
                <c:ptCount val="13"/>
                <c:pt idx="3">
                  <c:v>25432.799999999999</c:v>
                </c:pt>
                <c:pt idx="4">
                  <c:v>25415.946666666667</c:v>
                </c:pt>
                <c:pt idx="5">
                  <c:v>25554.588235294119</c:v>
                </c:pt>
                <c:pt idx="6">
                  <c:v>25507.040000000001</c:v>
                </c:pt>
                <c:pt idx="7">
                  <c:v>25373.706666666665</c:v>
                </c:pt>
                <c:pt idx="8">
                  <c:v>25403.146666666667</c:v>
                </c:pt>
                <c:pt idx="9">
                  <c:v>25327.599999999999</c:v>
                </c:pt>
                <c:pt idx="10">
                  <c:v>25204.436363636363</c:v>
                </c:pt>
                <c:pt idx="11">
                  <c:v>25259.599999999999</c:v>
                </c:pt>
                <c:pt idx="12">
                  <c:v>25119.388235294118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15-4AF3-A823-83252BA8CD5E}"/>
            </c:ext>
          </c:extLst>
        </c:ser>
        <c:ser>
          <c:idx val="3"/>
          <c:order val="6"/>
          <c:tx>
            <c:strRef>
              <c:f>'53.PZT_L_1stSway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'53.PZT_L_1stSway Freq'!$B$25:$N$25</c:f>
              <c:numCache>
                <c:formatCode>General</c:formatCode>
                <c:ptCount val="13"/>
                <c:pt idx="0">
                  <c:v>26450</c:v>
                </c:pt>
                <c:pt idx="1">
                  <c:v>26450</c:v>
                </c:pt>
                <c:pt idx="2">
                  <c:v>26450</c:v>
                </c:pt>
                <c:pt idx="3">
                  <c:v>26450</c:v>
                </c:pt>
                <c:pt idx="4">
                  <c:v>26450</c:v>
                </c:pt>
                <c:pt idx="5">
                  <c:v>26450</c:v>
                </c:pt>
                <c:pt idx="6">
                  <c:v>26450</c:v>
                </c:pt>
                <c:pt idx="7">
                  <c:v>26450</c:v>
                </c:pt>
                <c:pt idx="8">
                  <c:v>26450</c:v>
                </c:pt>
                <c:pt idx="9">
                  <c:v>26450</c:v>
                </c:pt>
                <c:pt idx="10">
                  <c:v>26450</c:v>
                </c:pt>
                <c:pt idx="11">
                  <c:v>26450</c:v>
                </c:pt>
                <c:pt idx="12">
                  <c:v>26450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15-4AF3-A823-83252BA8CD5E}"/>
            </c:ext>
          </c:extLst>
        </c:ser>
        <c:ser>
          <c:idx val="4"/>
          <c:order val="7"/>
          <c:tx>
            <c:strRef>
              <c:f>'53.PZT_L_1stSway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'53.PZT_L_1stSway Freq'!$B$26:$N$26</c:f>
              <c:numCache>
                <c:formatCode>General</c:formatCode>
                <c:ptCount val="13"/>
                <c:pt idx="0">
                  <c:v>24220</c:v>
                </c:pt>
                <c:pt idx="1">
                  <c:v>24220</c:v>
                </c:pt>
                <c:pt idx="2">
                  <c:v>24220</c:v>
                </c:pt>
                <c:pt idx="3">
                  <c:v>24220</c:v>
                </c:pt>
                <c:pt idx="4">
                  <c:v>24220</c:v>
                </c:pt>
                <c:pt idx="5">
                  <c:v>24220</c:v>
                </c:pt>
                <c:pt idx="6">
                  <c:v>24220</c:v>
                </c:pt>
                <c:pt idx="7">
                  <c:v>24220</c:v>
                </c:pt>
                <c:pt idx="8">
                  <c:v>24220</c:v>
                </c:pt>
                <c:pt idx="9">
                  <c:v>24220</c:v>
                </c:pt>
                <c:pt idx="10">
                  <c:v>24220</c:v>
                </c:pt>
                <c:pt idx="11">
                  <c:v>24220</c:v>
                </c:pt>
                <c:pt idx="12">
                  <c:v>24220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B15-4AF3-A823-83252BA8CD5E}"/>
            </c:ext>
          </c:extLst>
        </c:ser>
        <c:ser>
          <c:idx val="2"/>
          <c:order val="8"/>
          <c:tx>
            <c:strRef>
              <c:f>'53.PZT_L_1stSway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'53.PZT_L_1stSway Freq'!$B$24:$N$24</c:f>
              <c:numCache>
                <c:formatCode>General</c:formatCode>
                <c:ptCount val="13"/>
                <c:pt idx="0">
                  <c:v>25134</c:v>
                </c:pt>
                <c:pt idx="1">
                  <c:v>25134</c:v>
                </c:pt>
                <c:pt idx="2">
                  <c:v>25134</c:v>
                </c:pt>
                <c:pt idx="3">
                  <c:v>25134</c:v>
                </c:pt>
                <c:pt idx="4">
                  <c:v>25134</c:v>
                </c:pt>
                <c:pt idx="5">
                  <c:v>25134</c:v>
                </c:pt>
                <c:pt idx="6">
                  <c:v>25134</c:v>
                </c:pt>
                <c:pt idx="7">
                  <c:v>25134</c:v>
                </c:pt>
                <c:pt idx="8">
                  <c:v>25134</c:v>
                </c:pt>
                <c:pt idx="9">
                  <c:v>25134</c:v>
                </c:pt>
                <c:pt idx="10">
                  <c:v>25134</c:v>
                </c:pt>
                <c:pt idx="11">
                  <c:v>25134</c:v>
                </c:pt>
                <c:pt idx="12">
                  <c:v>25134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B15-4AF3-A823-83252BA8C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24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'53.PZT_L_1stSway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'53.PZT_L_1stSway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'53.PZT_L_1stSway Freq'!$B$10:$N$10</c:f>
              <c:numCache>
                <c:formatCode>0.000</c:formatCode>
                <c:ptCount val="13"/>
                <c:pt idx="0">
                  <c:v>194.07431840865397</c:v>
                </c:pt>
                <c:pt idx="1">
                  <c:v>166.47281196129933</c:v>
                </c:pt>
                <c:pt idx="2">
                  <c:v>158.86045814264267</c:v>
                </c:pt>
                <c:pt idx="3">
                  <c:v>132.26565968630743</c:v>
                </c:pt>
                <c:pt idx="4">
                  <c:v>151.58192612711869</c:v>
                </c:pt>
                <c:pt idx="5">
                  <c:v>183.05988383022506</c:v>
                </c:pt>
                <c:pt idx="6">
                  <c:v>165.16558449940553</c:v>
                </c:pt>
                <c:pt idx="7">
                  <c:v>135.08673424991844</c:v>
                </c:pt>
                <c:pt idx="8">
                  <c:v>187.1645061996328</c:v>
                </c:pt>
                <c:pt idx="9">
                  <c:v>145.25344264982502</c:v>
                </c:pt>
                <c:pt idx="10">
                  <c:v>143.39716689930606</c:v>
                </c:pt>
                <c:pt idx="11">
                  <c:v>130.26240756264465</c:v>
                </c:pt>
                <c:pt idx="12">
                  <c:v>168.87711191041569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CD-4C21-8EB5-2685C7F363B1}"/>
            </c:ext>
          </c:extLst>
        </c:ser>
        <c:ser>
          <c:idx val="1"/>
          <c:order val="1"/>
          <c:tx>
            <c:strRef>
              <c:f>'53.PZT_L_1stSway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'53.PZT_L_1stSway Freq'!$B$20:$N$20</c:f>
              <c:numCache>
                <c:formatCode>0.000</c:formatCode>
                <c:ptCount val="13"/>
                <c:pt idx="0">
                  <c:v>97.102441836064642</c:v>
                </c:pt>
                <c:pt idx="1">
                  <c:v>201.26682316764803</c:v>
                </c:pt>
                <c:pt idx="2">
                  <c:v>181.5115971397403</c:v>
                </c:pt>
                <c:pt idx="3">
                  <c:v>160.2914326975289</c:v>
                </c:pt>
                <c:pt idx="4">
                  <c:v>219.33215700570264</c:v>
                </c:pt>
                <c:pt idx="5">
                  <c:v>173.71548456106802</c:v>
                </c:pt>
                <c:pt idx="6">
                  <c:v>154.39488797757377</c:v>
                </c:pt>
                <c:pt idx="7">
                  <c:v>190.06588861972767</c:v>
                </c:pt>
                <c:pt idx="8">
                  <c:v>192.45437298928209</c:v>
                </c:pt>
                <c:pt idx="9">
                  <c:v>199.24217697314066</c:v>
                </c:pt>
                <c:pt idx="10">
                  <c:v>248.13658010131851</c:v>
                </c:pt>
                <c:pt idx="11">
                  <c:v>141.21984767783619</c:v>
                </c:pt>
                <c:pt idx="12">
                  <c:v>279.52045187940712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D-4C21-8EB5-2685C7F363B1}"/>
            </c:ext>
          </c:extLst>
        </c:ser>
        <c:ser>
          <c:idx val="5"/>
          <c:order val="2"/>
          <c:tx>
            <c:strRef>
              <c:f>'53.PZT_L_1stSway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FCD-4C21-8EB5-2685C7F363B1}"/>
              </c:ext>
            </c:extLst>
          </c:dPt>
          <c:val>
            <c:numRef>
              <c:f>'53.PZT_L_1stSway Freq'!$Q$10:$AC$10</c:f>
              <c:numCache>
                <c:formatCode>0.000</c:formatCode>
                <c:ptCount val="13"/>
                <c:pt idx="3">
                  <c:v>133.00114942032059</c:v>
                </c:pt>
                <c:pt idx="7">
                  <c:v>121.20126011946182</c:v>
                </c:pt>
                <c:pt idx="8">
                  <c:v>122.78865025554661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CD-4C21-8EB5-2685C7F363B1}"/>
            </c:ext>
          </c:extLst>
        </c:ser>
        <c:ser>
          <c:idx val="6"/>
          <c:order val="3"/>
          <c:tx>
            <c:strRef>
              <c:f>'53.PZT_L_1stSway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'53.PZT_L_1stSway Freq'!$Q$20:$AC$20</c:f>
              <c:numCache>
                <c:formatCode>0.000</c:formatCode>
                <c:ptCount val="13"/>
                <c:pt idx="3">
                  <c:v>155.34942445390945</c:v>
                </c:pt>
                <c:pt idx="7">
                  <c:v>127.7573457533437</c:v>
                </c:pt>
                <c:pt idx="8">
                  <c:v>135.40675564270865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CD-4C21-8EB5-2685C7F363B1}"/>
            </c:ext>
          </c:extLst>
        </c:ser>
        <c:ser>
          <c:idx val="7"/>
          <c:order val="4"/>
          <c:tx>
            <c:strRef>
              <c:f>'53.PZT_L_1stSway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'53.PZT_L_1stSway Freq'!$AF$10:$AR$10</c:f>
              <c:numCache>
                <c:formatCode>0.000</c:formatCode>
                <c:ptCount val="13"/>
                <c:pt idx="3">
                  <c:v>121.19822823092665</c:v>
                </c:pt>
                <c:pt idx="4">
                  <c:v>156.43304918208449</c:v>
                </c:pt>
                <c:pt idx="5">
                  <c:v>203.39912825560478</c:v>
                </c:pt>
                <c:pt idx="6">
                  <c:v>150.7863682550269</c:v>
                </c:pt>
                <c:pt idx="7">
                  <c:v>176.13034886969552</c:v>
                </c:pt>
                <c:pt idx="8">
                  <c:v>170.47246334670496</c:v>
                </c:pt>
                <c:pt idx="9">
                  <c:v>153.50026792241201</c:v>
                </c:pt>
                <c:pt idx="10">
                  <c:v>163.10099327329073</c:v>
                </c:pt>
                <c:pt idx="11">
                  <c:v>146.99968624150878</c:v>
                </c:pt>
                <c:pt idx="12">
                  <c:v>240.59078800470994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CD-4C21-8EB5-2685C7F363B1}"/>
            </c:ext>
          </c:extLst>
        </c:ser>
        <c:ser>
          <c:idx val="8"/>
          <c:order val="5"/>
          <c:tx>
            <c:strRef>
              <c:f>'53.PZT_L_1stSway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'53.PZT_L_1stSway Freq'!$AF$20:$AR$20</c:f>
              <c:numCache>
                <c:formatCode>0.000</c:formatCode>
                <c:ptCount val="13"/>
                <c:pt idx="3">
                  <c:v>169.60936864169523</c:v>
                </c:pt>
                <c:pt idx="4">
                  <c:v>180.61934688307468</c:v>
                </c:pt>
                <c:pt idx="5">
                  <c:v>152.97519983548264</c:v>
                </c:pt>
                <c:pt idx="6">
                  <c:v>159.84188105366974</c:v>
                </c:pt>
                <c:pt idx="7">
                  <c:v>132.66038465818528</c:v>
                </c:pt>
                <c:pt idx="8">
                  <c:v>176.44941801297369</c:v>
                </c:pt>
                <c:pt idx="9">
                  <c:v>138.73876736377699</c:v>
                </c:pt>
                <c:pt idx="10">
                  <c:v>154.69285741326308</c:v>
                </c:pt>
                <c:pt idx="11">
                  <c:v>165.92522335930545</c:v>
                </c:pt>
                <c:pt idx="12">
                  <c:v>178.30685790016511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CD-4C21-8EB5-2685C7F36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'53.PZT_L_1stSway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'53.PZT_L_1stSway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'53.PZT_L_1stSway Freq'!$B$13:$N$13</c:f>
              <c:numCache>
                <c:formatCode>0.00</c:formatCode>
                <c:ptCount val="13"/>
                <c:pt idx="0">
                  <c:v>1.6899518617252458</c:v>
                </c:pt>
                <c:pt idx="1">
                  <c:v>1.9566758649397851</c:v>
                </c:pt>
                <c:pt idx="2">
                  <c:v>1.8590739116977117</c:v>
                </c:pt>
                <c:pt idx="3">
                  <c:v>2.0210014567882859</c:v>
                </c:pt>
                <c:pt idx="4">
                  <c:v>2.0142871357464465</c:v>
                </c:pt>
                <c:pt idx="5">
                  <c:v>1.7471840883278624</c:v>
                </c:pt>
                <c:pt idx="6">
                  <c:v>2.0341606536956371</c:v>
                </c:pt>
                <c:pt idx="7">
                  <c:v>2.1599291699358965</c:v>
                </c:pt>
                <c:pt idx="8">
                  <c:v>1.5437399921604364</c:v>
                </c:pt>
                <c:pt idx="9">
                  <c:v>2.0234364552698971</c:v>
                </c:pt>
                <c:pt idx="10">
                  <c:v>2.4165981854904404</c:v>
                </c:pt>
                <c:pt idx="11">
                  <c:v>2.5573288238481693</c:v>
                </c:pt>
                <c:pt idx="12">
                  <c:v>1.6072354878990607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EA-4CEC-B37C-279E90AD7DF5}"/>
            </c:ext>
          </c:extLst>
        </c:ser>
        <c:ser>
          <c:idx val="1"/>
          <c:order val="1"/>
          <c:tx>
            <c:strRef>
              <c:f>'53.PZT_L_1stSway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'53.PZT_L_1stSway Freq'!$B$23:$N$23</c:f>
              <c:numCache>
                <c:formatCode>0.00</c:formatCode>
                <c:ptCount val="13"/>
                <c:pt idx="0">
                  <c:v>3.3765027991798022</c:v>
                </c:pt>
                <c:pt idx="1">
                  <c:v>1.5498970582102325</c:v>
                </c:pt>
                <c:pt idx="2">
                  <c:v>1.54727922200365</c:v>
                </c:pt>
                <c:pt idx="3">
                  <c:v>1.7597114326061876</c:v>
                </c:pt>
                <c:pt idx="4">
                  <c:v>1.3048823782790109</c:v>
                </c:pt>
                <c:pt idx="5">
                  <c:v>1.993787565482616</c:v>
                </c:pt>
                <c:pt idx="6">
                  <c:v>2.1350424483453168</c:v>
                </c:pt>
                <c:pt idx="7">
                  <c:v>1.7011644523980793</c:v>
                </c:pt>
                <c:pt idx="8">
                  <c:v>1.5830078859284922</c:v>
                </c:pt>
                <c:pt idx="9">
                  <c:v>1.682476105776501</c:v>
                </c:pt>
                <c:pt idx="10">
                  <c:v>1.4689298850915427</c:v>
                </c:pt>
                <c:pt idx="11">
                  <c:v>1.5906303194789979</c:v>
                </c:pt>
                <c:pt idx="12">
                  <c:v>1.2220930443664832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A-4CEC-B37C-279E90AD7DF5}"/>
            </c:ext>
          </c:extLst>
        </c:ser>
        <c:ser>
          <c:idx val="5"/>
          <c:order val="2"/>
          <c:tx>
            <c:strRef>
              <c:f>'53.PZT_L_1stSway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9EA-4CEC-B37C-279E90AD7DF5}"/>
              </c:ext>
            </c:extLst>
          </c:dPt>
          <c:val>
            <c:numRef>
              <c:f>'53.PZT_L_1stSway Freq'!$Q$13:$AC$13</c:f>
              <c:numCache>
                <c:formatCode>0.00</c:formatCode>
                <c:ptCount val="13"/>
                <c:pt idx="3">
                  <c:v>2.2980586692414469</c:v>
                </c:pt>
                <c:pt idx="7">
                  <c:v>2.4191167625733216</c:v>
                </c:pt>
                <c:pt idx="8">
                  <c:v>2.2531941355399749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EA-4CEC-B37C-279E90AD7DF5}"/>
            </c:ext>
          </c:extLst>
        </c:ser>
        <c:ser>
          <c:idx val="6"/>
          <c:order val="3"/>
          <c:tx>
            <c:strRef>
              <c:f>'53.PZT_L_1stSway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'53.PZT_L_1stSway Freq'!$Q$23:$AC$23</c:f>
              <c:numCache>
                <c:formatCode>0.00</c:formatCode>
                <c:ptCount val="13"/>
                <c:pt idx="3">
                  <c:v>1.841583191534568</c:v>
                </c:pt>
                <c:pt idx="7">
                  <c:v>2.5925094111737428</c:v>
                </c:pt>
                <c:pt idx="8">
                  <c:v>2.5985901884771536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EA-4CEC-B37C-279E90AD7DF5}"/>
            </c:ext>
          </c:extLst>
        </c:ser>
        <c:ser>
          <c:idx val="7"/>
          <c:order val="4"/>
          <c:tx>
            <c:strRef>
              <c:f>'53.PZT_L_1stSway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'53.PZT_L_1stSway Freq'!$AF$13:$AR$13</c:f>
              <c:numCache>
                <c:formatCode>0.00</c:formatCode>
                <c:ptCount val="13"/>
                <c:pt idx="3">
                  <c:v>2.0715374336025252</c:v>
                </c:pt>
                <c:pt idx="4">
                  <c:v>1.6401762870397494</c:v>
                </c:pt>
                <c:pt idx="5">
                  <c:v>1.7925864748918461</c:v>
                </c:pt>
                <c:pt idx="6">
                  <c:v>2.3810338768366921</c:v>
                </c:pt>
                <c:pt idx="7">
                  <c:v>1.6992826052747037</c:v>
                </c:pt>
                <c:pt idx="8">
                  <c:v>1.4508697092638922</c:v>
                </c:pt>
                <c:pt idx="9">
                  <c:v>1.8424578771467088</c:v>
                </c:pt>
                <c:pt idx="10">
                  <c:v>1.291113033437929</c:v>
                </c:pt>
                <c:pt idx="11">
                  <c:v>1.6361032653602643</c:v>
                </c:pt>
                <c:pt idx="12">
                  <c:v>1.1122620372096752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EA-4CEC-B37C-279E90AD7DF5}"/>
            </c:ext>
          </c:extLst>
        </c:ser>
        <c:ser>
          <c:idx val="8"/>
          <c:order val="5"/>
          <c:tx>
            <c:strRef>
              <c:f>'53.PZT_L_1stSway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'53.PZT_L_1stSway Freq'!$AF$23:$AR$23</c:f>
              <c:numCache>
                <c:formatCode>0.00</c:formatCode>
                <c:ptCount val="13"/>
                <c:pt idx="3">
                  <c:v>1.9991034067401974</c:v>
                </c:pt>
                <c:pt idx="4">
                  <c:v>1.9083473082624896</c:v>
                </c:pt>
                <c:pt idx="5">
                  <c:v>1.9511044179467274</c:v>
                </c:pt>
                <c:pt idx="6">
                  <c:v>1.9664433246657127</c:v>
                </c:pt>
                <c:pt idx="7">
                  <c:v>2.7043826638136381</c:v>
                </c:pt>
                <c:pt idx="8">
                  <c:v>1.9776268748330679</c:v>
                </c:pt>
                <c:pt idx="9">
                  <c:v>2.6611163340665027</c:v>
                </c:pt>
                <c:pt idx="10">
                  <c:v>2.1212708849821778</c:v>
                </c:pt>
                <c:pt idx="11">
                  <c:v>2.0884909859842504</c:v>
                </c:pt>
                <c:pt idx="12">
                  <c:v>1.6813491189398337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EA-4CEC-B37C-279E90AD7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7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'54.PZT_L_1st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'54.PZT_L_1st Sway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'54.PZT_L_1st Sway Gain'!$B$9:$N$9</c:f>
              <c:numCache>
                <c:formatCode>0.000</c:formatCode>
                <c:ptCount val="13"/>
                <c:pt idx="0">
                  <c:v>12.619479452054794</c:v>
                </c:pt>
                <c:pt idx="1">
                  <c:v>12.922628571428573</c:v>
                </c:pt>
                <c:pt idx="2">
                  <c:v>12.640249999999996</c:v>
                </c:pt>
                <c:pt idx="3">
                  <c:v>12.394977272727271</c:v>
                </c:pt>
                <c:pt idx="4">
                  <c:v>12.763954285714297</c:v>
                </c:pt>
                <c:pt idx="5">
                  <c:v>12.818964102564109</c:v>
                </c:pt>
                <c:pt idx="6">
                  <c:v>12.927970000000002</c:v>
                </c:pt>
                <c:pt idx="7">
                  <c:v>12.729725000000002</c:v>
                </c:pt>
                <c:pt idx="8">
                  <c:v>12.859684210526312</c:v>
                </c:pt>
                <c:pt idx="9">
                  <c:v>12.70142424242424</c:v>
                </c:pt>
                <c:pt idx="10">
                  <c:v>13.293010000000006</c:v>
                </c:pt>
                <c:pt idx="11">
                  <c:v>13.024157142857142</c:v>
                </c:pt>
                <c:pt idx="12">
                  <c:v>12.49923448275862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58-444A-843A-0A57E043EF32}"/>
            </c:ext>
          </c:extLst>
        </c:ser>
        <c:ser>
          <c:idx val="1"/>
          <c:order val="1"/>
          <c:tx>
            <c:strRef>
              <c:f>'54.PZT_L_1st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'54.PZT_L_1st Sway Gain'!$B$19:$N$19</c:f>
              <c:numCache>
                <c:formatCode>0.000</c:formatCode>
                <c:ptCount val="13"/>
                <c:pt idx="0">
                  <c:v>12.66455</c:v>
                </c:pt>
                <c:pt idx="1">
                  <c:v>12.224600000000001</c:v>
                </c:pt>
                <c:pt idx="2">
                  <c:v>12.648540350877184</c:v>
                </c:pt>
                <c:pt idx="3">
                  <c:v>12.793537500000003</c:v>
                </c:pt>
                <c:pt idx="4">
                  <c:v>12.513047999999996</c:v>
                </c:pt>
                <c:pt idx="5">
                  <c:v>12.873429787234041</c:v>
                </c:pt>
                <c:pt idx="6">
                  <c:v>12.299718918918924</c:v>
                </c:pt>
                <c:pt idx="7">
                  <c:v>12.529241666666667</c:v>
                </c:pt>
                <c:pt idx="8">
                  <c:v>12.277940740740743</c:v>
                </c:pt>
                <c:pt idx="9">
                  <c:v>12.661187878787876</c:v>
                </c:pt>
                <c:pt idx="10">
                  <c:v>13.016957142857148</c:v>
                </c:pt>
                <c:pt idx="11">
                  <c:v>11.499514285714287</c:v>
                </c:pt>
                <c:pt idx="12">
                  <c:v>12.348825000000001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58-444A-843A-0A57E043EF32}"/>
            </c:ext>
          </c:extLst>
        </c:ser>
        <c:ser>
          <c:idx val="5"/>
          <c:order val="2"/>
          <c:tx>
            <c:strRef>
              <c:f>'54.PZT_L_1st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558-444A-843A-0A57E043EF32}"/>
              </c:ext>
            </c:extLst>
          </c:dPt>
          <c:val>
            <c:numRef>
              <c:f>'54.PZT_L_1st Sway Gain'!$Q$9:$AC$9</c:f>
              <c:numCache>
                <c:formatCode>0.000</c:formatCode>
                <c:ptCount val="13"/>
                <c:pt idx="3">
                  <c:v>12.238300000000001</c:v>
                </c:pt>
                <c:pt idx="7">
                  <c:v>11.908088888888892</c:v>
                </c:pt>
                <c:pt idx="8">
                  <c:v>11.616199999999997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58-444A-843A-0A57E043EF32}"/>
            </c:ext>
          </c:extLst>
        </c:ser>
        <c:ser>
          <c:idx val="6"/>
          <c:order val="3"/>
          <c:tx>
            <c:strRef>
              <c:f>'54.PZT_L_1st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'54.PZT_L_1st Sway Gain'!$Q$19:$AC$19</c:f>
              <c:numCache>
                <c:formatCode>0.000</c:formatCode>
                <c:ptCount val="13"/>
                <c:pt idx="3">
                  <c:v>12.300633333333332</c:v>
                </c:pt>
                <c:pt idx="7">
                  <c:v>12.014363636363635</c:v>
                </c:pt>
                <c:pt idx="8">
                  <c:v>12.210199999999997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58-444A-843A-0A57E043EF32}"/>
            </c:ext>
          </c:extLst>
        </c:ser>
        <c:ser>
          <c:idx val="7"/>
          <c:order val="4"/>
          <c:tx>
            <c:strRef>
              <c:f>'54.PZT_L_1st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'54.PZT_L_1st Sway Gain'!$AF$9:$AR$9</c:f>
              <c:numCache>
                <c:formatCode>0.000</c:formatCode>
                <c:ptCount val="13"/>
                <c:pt idx="3">
                  <c:v>11.0046</c:v>
                </c:pt>
                <c:pt idx="4">
                  <c:v>11.475377777777778</c:v>
                </c:pt>
                <c:pt idx="5">
                  <c:v>12.613915789473685</c:v>
                </c:pt>
                <c:pt idx="6">
                  <c:v>12.834352941176469</c:v>
                </c:pt>
                <c:pt idx="7">
                  <c:v>12.561585714285721</c:v>
                </c:pt>
                <c:pt idx="8">
                  <c:v>11.615550000000004</c:v>
                </c:pt>
                <c:pt idx="9">
                  <c:v>11.98402666666666</c:v>
                </c:pt>
                <c:pt idx="10">
                  <c:v>11.226345454545454</c:v>
                </c:pt>
                <c:pt idx="11">
                  <c:v>11.662779999999998</c:v>
                </c:pt>
                <c:pt idx="12">
                  <c:v>11.939503225806449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58-444A-843A-0A57E043EF32}"/>
            </c:ext>
          </c:extLst>
        </c:ser>
        <c:ser>
          <c:idx val="8"/>
          <c:order val="5"/>
          <c:tx>
            <c:strRef>
              <c:f>'54.PZT_L_1st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'54.PZT_L_1st Sway Gain'!$AF$19:$AR$19</c:f>
              <c:numCache>
                <c:formatCode>0.000</c:formatCode>
                <c:ptCount val="13"/>
                <c:pt idx="3">
                  <c:v>12.405033333333336</c:v>
                </c:pt>
                <c:pt idx="4">
                  <c:v>13.223453333333339</c:v>
                </c:pt>
                <c:pt idx="5">
                  <c:v>12.727035294117647</c:v>
                </c:pt>
                <c:pt idx="6">
                  <c:v>13.229880000000001</c:v>
                </c:pt>
                <c:pt idx="7">
                  <c:v>13.028266666666667</c:v>
                </c:pt>
                <c:pt idx="8">
                  <c:v>13.020453333333336</c:v>
                </c:pt>
                <c:pt idx="9">
                  <c:v>14.054387500000001</c:v>
                </c:pt>
                <c:pt idx="10">
                  <c:v>13.899381818181816</c:v>
                </c:pt>
                <c:pt idx="11">
                  <c:v>13.403625000000009</c:v>
                </c:pt>
                <c:pt idx="12">
                  <c:v>13.448999999999996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58-444A-843A-0A57E043EF32}"/>
            </c:ext>
          </c:extLst>
        </c:ser>
        <c:ser>
          <c:idx val="3"/>
          <c:order val="6"/>
          <c:tx>
            <c:strRef>
              <c:f>'54.PZT_L_1st Sway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'54.PZT_L_1st Sway Gain'!$B$25:$N$25</c:f>
              <c:numCache>
                <c:formatCode>General</c:formatCode>
                <c:ptCount val="13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58-444A-843A-0A57E043EF32}"/>
            </c:ext>
          </c:extLst>
        </c:ser>
        <c:ser>
          <c:idx val="4"/>
          <c:order val="7"/>
          <c:tx>
            <c:strRef>
              <c:f>'54.PZT_L_1st Sway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'54.PZT_L_1st Sway Gain'!$B$26:$N$26</c:f>
              <c:numCache>
                <c:formatCode>General</c:formatCode>
                <c:ptCount val="13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58-444A-843A-0A57E043EF32}"/>
            </c:ext>
          </c:extLst>
        </c:ser>
        <c:ser>
          <c:idx val="2"/>
          <c:order val="8"/>
          <c:tx>
            <c:strRef>
              <c:f>'54.PZT_L_1st Sway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'54.PZT_L_1st Sway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558-444A-843A-0A57E043E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'54.PZT_L_1st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'54.PZT_L_1st Sway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'54.PZT_L_1st Sway Gain'!$B$10:$N$10</c:f>
              <c:numCache>
                <c:formatCode>0.000</c:formatCode>
                <c:ptCount val="13"/>
                <c:pt idx="0">
                  <c:v>1.0844553009294509</c:v>
                </c:pt>
                <c:pt idx="1">
                  <c:v>0.96636284904394665</c:v>
                </c:pt>
                <c:pt idx="2">
                  <c:v>1.0756693215144288</c:v>
                </c:pt>
                <c:pt idx="3">
                  <c:v>1.0895804414057262</c:v>
                </c:pt>
                <c:pt idx="4">
                  <c:v>0.943377399262047</c:v>
                </c:pt>
                <c:pt idx="5">
                  <c:v>0.964176917153025</c:v>
                </c:pt>
                <c:pt idx="6">
                  <c:v>0.97698743780888198</c:v>
                </c:pt>
                <c:pt idx="7">
                  <c:v>0.81866889257639974</c:v>
                </c:pt>
                <c:pt idx="8">
                  <c:v>1.1008405375745223</c:v>
                </c:pt>
                <c:pt idx="9">
                  <c:v>1.0073119878528876</c:v>
                </c:pt>
                <c:pt idx="10">
                  <c:v>0.89933140704468284</c:v>
                </c:pt>
                <c:pt idx="11">
                  <c:v>1.0529311831252388</c:v>
                </c:pt>
                <c:pt idx="12">
                  <c:v>1.0781162327424081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B2-43E0-ABCD-E97F41BA790C}"/>
            </c:ext>
          </c:extLst>
        </c:ser>
        <c:ser>
          <c:idx val="1"/>
          <c:order val="1"/>
          <c:tx>
            <c:strRef>
              <c:f>'54.PZT_L_1st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'54.PZT_L_1st Sway Gain'!$B$20:$N$20</c:f>
              <c:numCache>
                <c:formatCode>0.000</c:formatCode>
                <c:ptCount val="13"/>
                <c:pt idx="0">
                  <c:v>0.84430123552899605</c:v>
                </c:pt>
                <c:pt idx="1">
                  <c:v>1.149042547964823</c:v>
                </c:pt>
                <c:pt idx="2">
                  <c:v>1.3970953554947858</c:v>
                </c:pt>
                <c:pt idx="3">
                  <c:v>1.0044286769792894</c:v>
                </c:pt>
                <c:pt idx="4">
                  <c:v>1.0576403121739846</c:v>
                </c:pt>
                <c:pt idx="5">
                  <c:v>1.1631041497696986</c:v>
                </c:pt>
                <c:pt idx="6">
                  <c:v>1.0878418887466452</c:v>
                </c:pt>
                <c:pt idx="7">
                  <c:v>1.0064745777019031</c:v>
                </c:pt>
                <c:pt idx="8">
                  <c:v>0.99036175180951336</c:v>
                </c:pt>
                <c:pt idx="9">
                  <c:v>0.90198224516000758</c:v>
                </c:pt>
                <c:pt idx="10">
                  <c:v>1.2170426112402608</c:v>
                </c:pt>
                <c:pt idx="11">
                  <c:v>0.96075614741198301</c:v>
                </c:pt>
                <c:pt idx="12">
                  <c:v>1.2144498485286228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B2-43E0-ABCD-E97F41BA790C}"/>
            </c:ext>
          </c:extLst>
        </c:ser>
        <c:ser>
          <c:idx val="5"/>
          <c:order val="2"/>
          <c:tx>
            <c:strRef>
              <c:f>'54.PZT_L_1st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8B2-43E0-ABCD-E97F41BA790C}"/>
              </c:ext>
            </c:extLst>
          </c:dPt>
          <c:val>
            <c:numRef>
              <c:f>'54.PZT_L_1st Sway Gain'!$Q$10:$AC$10</c:f>
              <c:numCache>
                <c:formatCode>0.000</c:formatCode>
                <c:ptCount val="13"/>
                <c:pt idx="3">
                  <c:v>0.93183231250085419</c:v>
                </c:pt>
                <c:pt idx="7">
                  <c:v>1.0398911836040221</c:v>
                </c:pt>
                <c:pt idx="8">
                  <c:v>1.6999135457892998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B2-43E0-ABCD-E97F41BA790C}"/>
            </c:ext>
          </c:extLst>
        </c:ser>
        <c:ser>
          <c:idx val="6"/>
          <c:order val="3"/>
          <c:tx>
            <c:strRef>
              <c:f>'54.PZT_L_1st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'54.PZT_L_1st Sway Gain'!$Q$20:$AC$20</c:f>
              <c:numCache>
                <c:formatCode>0.000</c:formatCode>
                <c:ptCount val="13"/>
                <c:pt idx="3">
                  <c:v>1.0137723502645553</c:v>
                </c:pt>
                <c:pt idx="7">
                  <c:v>1.005064957613969</c:v>
                </c:pt>
                <c:pt idx="8">
                  <c:v>0.67073907390516463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B2-43E0-ABCD-E97F41BA790C}"/>
            </c:ext>
          </c:extLst>
        </c:ser>
        <c:ser>
          <c:idx val="7"/>
          <c:order val="4"/>
          <c:tx>
            <c:strRef>
              <c:f>'54.PZT_L_1st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'54.PZT_L_1st Sway Gain'!$AF$10:$AR$10</c:f>
              <c:numCache>
                <c:formatCode>0.000</c:formatCode>
                <c:ptCount val="13"/>
                <c:pt idx="3">
                  <c:v>1.0620536907827509</c:v>
                </c:pt>
                <c:pt idx="4">
                  <c:v>1.2025631668595138</c:v>
                </c:pt>
                <c:pt idx="5">
                  <c:v>1.1981918350932834</c:v>
                </c:pt>
                <c:pt idx="6">
                  <c:v>0.94367788221307325</c:v>
                </c:pt>
                <c:pt idx="7">
                  <c:v>1.1669045574380845</c:v>
                </c:pt>
                <c:pt idx="8">
                  <c:v>1.1804356190122631</c:v>
                </c:pt>
                <c:pt idx="9">
                  <c:v>0.99413031357079185</c:v>
                </c:pt>
                <c:pt idx="10">
                  <c:v>0.76210082977744786</c:v>
                </c:pt>
                <c:pt idx="11">
                  <c:v>1.1221343055052888</c:v>
                </c:pt>
                <c:pt idx="12">
                  <c:v>1.4898501597027165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B2-43E0-ABCD-E97F41BA790C}"/>
            </c:ext>
          </c:extLst>
        </c:ser>
        <c:ser>
          <c:idx val="8"/>
          <c:order val="5"/>
          <c:tx>
            <c:strRef>
              <c:f>'54.PZT_L_1st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'54.PZT_L_1st Sway Gain'!$AF$20:$AR$20</c:f>
              <c:numCache>
                <c:formatCode>0.000</c:formatCode>
                <c:ptCount val="13"/>
                <c:pt idx="3">
                  <c:v>1.2820589443475481</c:v>
                </c:pt>
                <c:pt idx="4">
                  <c:v>0.85617967130126915</c:v>
                </c:pt>
                <c:pt idx="5">
                  <c:v>1.0420817014749946</c:v>
                </c:pt>
                <c:pt idx="6">
                  <c:v>0.96685565771584692</c:v>
                </c:pt>
                <c:pt idx="7">
                  <c:v>1.2073254821380273</c:v>
                </c:pt>
                <c:pt idx="8">
                  <c:v>1.0197275642176324</c:v>
                </c:pt>
                <c:pt idx="9">
                  <c:v>0.99237127461309327</c:v>
                </c:pt>
                <c:pt idx="10">
                  <c:v>0.83899751668084988</c:v>
                </c:pt>
                <c:pt idx="11">
                  <c:v>1.1099617552426142</c:v>
                </c:pt>
                <c:pt idx="12">
                  <c:v>0.97856547095857682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B2-43E0-ABCD-E97F41BA7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'54.PZT_L_1st Sway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'54.PZT_L_1st Sway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'54.PZT_L_1st Sway Gain'!$B$13:$N$13</c:f>
              <c:numCache>
                <c:formatCode>0.00</c:formatCode>
                <c:ptCount val="13"/>
                <c:pt idx="0">
                  <c:v>1.7272817199069195</c:v>
                </c:pt>
                <c:pt idx="1">
                  <c:v>2.0429277944228428</c:v>
                </c:pt>
                <c:pt idx="2">
                  <c:v>1.747826488800827</c:v>
                </c:pt>
                <c:pt idx="3">
                  <c:v>1.6504754392026717</c:v>
                </c:pt>
                <c:pt idx="4">
                  <c:v>2.036637825689954</c:v>
                </c:pt>
                <c:pt idx="5">
                  <c:v>2.0117207395734193</c:v>
                </c:pt>
                <c:pt idx="6">
                  <c:v>2.0225336821439694</c:v>
                </c:pt>
                <c:pt idx="7">
                  <c:v>2.3329435754212411</c:v>
                </c:pt>
                <c:pt idx="8">
                  <c:v>1.7743060902162793</c:v>
                </c:pt>
                <c:pt idx="9">
                  <c:v>1.8866793708329228</c:v>
                </c:pt>
                <c:pt idx="10">
                  <c:v>2.3324771975808249</c:v>
                </c:pt>
                <c:pt idx="11">
                  <c:v>1.9071069535543774</c:v>
                </c:pt>
                <c:pt idx="12">
                  <c:v>1.7002602365579198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E9-4353-9515-B8C3EECCB38D}"/>
            </c:ext>
          </c:extLst>
        </c:ser>
        <c:ser>
          <c:idx val="1"/>
          <c:order val="1"/>
          <c:tx>
            <c:strRef>
              <c:f>'54.PZT_L_1st Sway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'54.PZT_L_1st Sway Gain'!$B$23:$N$23</c:f>
              <c:numCache>
                <c:formatCode>0.00</c:formatCode>
                <c:ptCount val="13"/>
                <c:pt idx="0">
                  <c:v>2.2363858465163728</c:v>
                </c:pt>
                <c:pt idx="1">
                  <c:v>1.5156386823254948</c:v>
                </c:pt>
                <c:pt idx="2">
                  <c:v>1.3476866673562964</c:v>
                </c:pt>
                <c:pt idx="3">
                  <c:v>1.9226643075091008</c:v>
                </c:pt>
                <c:pt idx="4">
                  <c:v>1.7375308462754224</c:v>
                </c:pt>
                <c:pt idx="5">
                  <c:v>1.6832627838750911</c:v>
                </c:pt>
                <c:pt idx="6">
                  <c:v>1.6239243875857068</c:v>
                </c:pt>
                <c:pt idx="7">
                  <c:v>1.8312241524906534</c:v>
                </c:pt>
                <c:pt idx="8">
                  <c:v>1.7764353046070598</c:v>
                </c:pt>
                <c:pt idx="9">
                  <c:v>2.0921283499631071</c:v>
                </c:pt>
                <c:pt idx="10">
                  <c:v>1.6479721929443927</c:v>
                </c:pt>
                <c:pt idx="11">
                  <c:v>1.5611017418709769</c:v>
                </c:pt>
                <c:pt idx="12">
                  <c:v>1.4681064589260771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E9-4353-9515-B8C3EECCB38D}"/>
            </c:ext>
          </c:extLst>
        </c:ser>
        <c:ser>
          <c:idx val="5"/>
          <c:order val="2"/>
          <c:tx>
            <c:strRef>
              <c:f>'54.PZT_L_1st Sway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8E9-4353-9515-B8C3EECCB38D}"/>
              </c:ext>
            </c:extLst>
          </c:dPt>
          <c:val>
            <c:numRef>
              <c:f>'54.PZT_L_1st Sway Gain'!$Q$13:$AC$13</c:f>
              <c:numCache>
                <c:formatCode>0.00</c:formatCode>
                <c:ptCount val="13"/>
                <c:pt idx="3">
                  <c:v>1.8738349986102243</c:v>
                </c:pt>
                <c:pt idx="7">
                  <c:v>1.5732700261574781</c:v>
                </c:pt>
                <c:pt idx="8">
                  <c:v>0.90518328837651063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E9-4353-9515-B8C3EECCB38D}"/>
            </c:ext>
          </c:extLst>
        </c:ser>
        <c:ser>
          <c:idx val="6"/>
          <c:order val="3"/>
          <c:tx>
            <c:strRef>
              <c:f>'54.PZT_L_1st Sway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'54.PZT_L_1st Sway Gain'!$Q$23:$AC$23</c:f>
              <c:numCache>
                <c:formatCode>0.00</c:formatCode>
                <c:ptCount val="13"/>
                <c:pt idx="3">
                  <c:v>1.7428743024177873</c:v>
                </c:pt>
                <c:pt idx="7">
                  <c:v>1.6630313620948336</c:v>
                </c:pt>
                <c:pt idx="8">
                  <c:v>2.5892830772803435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E9-4353-9515-B8C3EECCB38D}"/>
            </c:ext>
          </c:extLst>
        </c:ser>
        <c:ser>
          <c:idx val="7"/>
          <c:order val="4"/>
          <c:tx>
            <c:strRef>
              <c:f>'54.PZT_L_1st Sway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'54.PZT_L_1st Sway Gain'!$AF$13:$AR$13</c:f>
              <c:numCache>
                <c:formatCode>0.00</c:formatCode>
                <c:ptCount val="13"/>
                <c:pt idx="3">
                  <c:v>1.2568730547726339</c:v>
                </c:pt>
                <c:pt idx="4">
                  <c:v>1.240510797023993</c:v>
                </c:pt>
                <c:pt idx="5">
                  <c:v>1.5617743405939728</c:v>
                </c:pt>
                <c:pt idx="6">
                  <c:v>2.0608560933574753</c:v>
                </c:pt>
                <c:pt idx="7">
                  <c:v>1.5887005436263131</c:v>
                </c:pt>
                <c:pt idx="8">
                  <c:v>1.3033465289314392</c:v>
                </c:pt>
                <c:pt idx="9">
                  <c:v>1.671151356661569</c:v>
                </c:pt>
                <c:pt idx="10">
                  <c:v>1.8485504320907469</c:v>
                </c:pt>
                <c:pt idx="11">
                  <c:v>1.3850926688317646</c:v>
                </c:pt>
                <c:pt idx="12">
                  <c:v>1.1051454165010512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E9-4353-9515-B8C3EECCB38D}"/>
            </c:ext>
          </c:extLst>
        </c:ser>
        <c:ser>
          <c:idx val="8"/>
          <c:order val="5"/>
          <c:tx>
            <c:strRef>
              <c:f>'54.PZT_L_1st Sway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'54.PZT_L_1st Sway Gain'!$AF$23:$AR$23</c:f>
              <c:numCache>
                <c:formatCode>0.00</c:formatCode>
                <c:ptCount val="13"/>
                <c:pt idx="3">
                  <c:v>1.4053002677616115</c:v>
                </c:pt>
                <c:pt idx="4">
                  <c:v>2.4229545666408199</c:v>
                </c:pt>
                <c:pt idx="5">
                  <c:v>1.8319213954182365</c:v>
                </c:pt>
                <c:pt idx="6">
                  <c:v>2.1478145678669391</c:v>
                </c:pt>
                <c:pt idx="7">
                  <c:v>1.6643583291754755</c:v>
                </c:pt>
                <c:pt idx="8">
                  <c:v>1.967994048800155</c:v>
                </c:pt>
                <c:pt idx="9">
                  <c:v>2.3330019982383314</c:v>
                </c:pt>
                <c:pt idx="10">
                  <c:v>2.7411212711238191</c:v>
                </c:pt>
                <c:pt idx="11">
                  <c:v>1.9230767696136557</c:v>
                </c:pt>
                <c:pt idx="12">
                  <c:v>2.1967530333569902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E9-4353-9515-B8C3EECCB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'55.PZT_L_G4T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'55.PZT_L_G4T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'55.PZT_L_G4T Freq'!$B$9:$N$9</c:f>
              <c:numCache>
                <c:formatCode>0.000</c:formatCode>
                <c:ptCount val="13"/>
                <c:pt idx="0">
                  <c:v>36108.18630136986</c:v>
                </c:pt>
                <c:pt idx="1">
                  <c:v>36093.257142857146</c:v>
                </c:pt>
                <c:pt idx="2">
                  <c:v>36073.357142857145</c:v>
                </c:pt>
                <c:pt idx="3">
                  <c:v>36057.854545454546</c:v>
                </c:pt>
                <c:pt idx="4">
                  <c:v>35901.234285714287</c:v>
                </c:pt>
                <c:pt idx="5">
                  <c:v>35932.020512820513</c:v>
                </c:pt>
                <c:pt idx="6">
                  <c:v>36134.92</c:v>
                </c:pt>
                <c:pt idx="7">
                  <c:v>35984.966666666667</c:v>
                </c:pt>
                <c:pt idx="8">
                  <c:v>35973.136842105261</c:v>
                </c:pt>
                <c:pt idx="9">
                  <c:v>36078.836363636365</c:v>
                </c:pt>
                <c:pt idx="10">
                  <c:v>36001.800000000003</c:v>
                </c:pt>
                <c:pt idx="11">
                  <c:v>36019.314285714288</c:v>
                </c:pt>
                <c:pt idx="12">
                  <c:v>36118.951724137929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58-488A-8785-18B25CC45FD4}"/>
            </c:ext>
          </c:extLst>
        </c:ser>
        <c:ser>
          <c:idx val="1"/>
          <c:order val="1"/>
          <c:tx>
            <c:strRef>
              <c:f>'55.PZT_L_G4T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'55.PZT_L_G4T Freq'!$B$19:$N$19</c:f>
              <c:numCache>
                <c:formatCode>0.000</c:formatCode>
                <c:ptCount val="13"/>
                <c:pt idx="0">
                  <c:v>36175.4</c:v>
                </c:pt>
                <c:pt idx="1">
                  <c:v>36133.980952380953</c:v>
                </c:pt>
                <c:pt idx="2">
                  <c:v>36139.901754385966</c:v>
                </c:pt>
                <c:pt idx="3">
                  <c:v>36060</c:v>
                </c:pt>
                <c:pt idx="4">
                  <c:v>36053.504000000001</c:v>
                </c:pt>
                <c:pt idx="5">
                  <c:v>36049.821276595743</c:v>
                </c:pt>
                <c:pt idx="6">
                  <c:v>36117.037837837837</c:v>
                </c:pt>
                <c:pt idx="7">
                  <c:v>36045.4</c:v>
                </c:pt>
                <c:pt idx="8">
                  <c:v>36146.696296296293</c:v>
                </c:pt>
                <c:pt idx="9">
                  <c:v>36092.048484848485</c:v>
                </c:pt>
                <c:pt idx="10">
                  <c:v>36090.257142857146</c:v>
                </c:pt>
                <c:pt idx="11">
                  <c:v>36198.057142857142</c:v>
                </c:pt>
                <c:pt idx="12">
                  <c:v>36038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58-488A-8785-18B25CC45FD4}"/>
            </c:ext>
          </c:extLst>
        </c:ser>
        <c:ser>
          <c:idx val="5"/>
          <c:order val="2"/>
          <c:tx>
            <c:strRef>
              <c:f>'55.PZT_L_G4T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158-488A-8785-18B25CC45FD4}"/>
              </c:ext>
            </c:extLst>
          </c:dPt>
          <c:val>
            <c:numRef>
              <c:f>'55.PZT_L_G4T Freq'!$Q$9:$AC$9</c:f>
              <c:numCache>
                <c:formatCode>0.000</c:formatCode>
                <c:ptCount val="13"/>
                <c:pt idx="3">
                  <c:v>36200</c:v>
                </c:pt>
                <c:pt idx="7">
                  <c:v>36081.155555555553</c:v>
                </c:pt>
                <c:pt idx="8">
                  <c:v>35683.4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58-488A-8785-18B25CC45FD4}"/>
            </c:ext>
          </c:extLst>
        </c:ser>
        <c:ser>
          <c:idx val="6"/>
          <c:order val="3"/>
          <c:tx>
            <c:strRef>
              <c:f>'55.PZT_L_G4T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'55.PZT_L_G4T Freq'!$Q$19:$AC$19</c:f>
              <c:numCache>
                <c:formatCode>0.000</c:formatCode>
                <c:ptCount val="13"/>
                <c:pt idx="3">
                  <c:v>36075.466666666667</c:v>
                </c:pt>
                <c:pt idx="7">
                  <c:v>36101.018181818181</c:v>
                </c:pt>
                <c:pt idx="8">
                  <c:v>36067.599999999999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58-488A-8785-18B25CC45FD4}"/>
            </c:ext>
          </c:extLst>
        </c:ser>
        <c:ser>
          <c:idx val="7"/>
          <c:order val="4"/>
          <c:tx>
            <c:strRef>
              <c:f>'55.PZT_L_G4T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'55.PZT_L_G4T Freq'!$AF$9:$AR$9</c:f>
              <c:numCache>
                <c:formatCode>0.000</c:formatCode>
                <c:ptCount val="13"/>
                <c:pt idx="3">
                  <c:v>35887.4</c:v>
                </c:pt>
                <c:pt idx="4">
                  <c:v>35692.488888888889</c:v>
                </c:pt>
                <c:pt idx="5">
                  <c:v>35907.57894736842</c:v>
                </c:pt>
                <c:pt idx="6">
                  <c:v>35908.611764705885</c:v>
                </c:pt>
                <c:pt idx="7">
                  <c:v>36050.742857142854</c:v>
                </c:pt>
                <c:pt idx="8">
                  <c:v>36161.550000000003</c:v>
                </c:pt>
                <c:pt idx="9">
                  <c:v>36110.346666666665</c:v>
                </c:pt>
                <c:pt idx="10">
                  <c:v>35902.763636363634</c:v>
                </c:pt>
                <c:pt idx="11">
                  <c:v>35946.639999999999</c:v>
                </c:pt>
                <c:pt idx="12">
                  <c:v>35967.380645161291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58-488A-8785-18B25CC45FD4}"/>
            </c:ext>
          </c:extLst>
        </c:ser>
        <c:ser>
          <c:idx val="8"/>
          <c:order val="5"/>
          <c:tx>
            <c:strRef>
              <c:f>'55.PZT_L_G4T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'55.PZT_L_G4T Freq'!$AF$19:$AR$19</c:f>
              <c:numCache>
                <c:formatCode>0.000</c:formatCode>
                <c:ptCount val="13"/>
                <c:pt idx="3">
                  <c:v>36054.26666666667</c:v>
                </c:pt>
                <c:pt idx="4">
                  <c:v>35979.68</c:v>
                </c:pt>
                <c:pt idx="5">
                  <c:v>35886.682352941178</c:v>
                </c:pt>
                <c:pt idx="6">
                  <c:v>35987.760000000002</c:v>
                </c:pt>
                <c:pt idx="7">
                  <c:v>36036.373333333337</c:v>
                </c:pt>
                <c:pt idx="8">
                  <c:v>36038.400000000001</c:v>
                </c:pt>
                <c:pt idx="9">
                  <c:v>36086.65</c:v>
                </c:pt>
                <c:pt idx="10">
                  <c:v>36118.254545454547</c:v>
                </c:pt>
                <c:pt idx="11">
                  <c:v>35988.9</c:v>
                </c:pt>
                <c:pt idx="12">
                  <c:v>36038.25882352941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58-488A-8785-18B25CC45FD4}"/>
            </c:ext>
          </c:extLst>
        </c:ser>
        <c:ser>
          <c:idx val="3"/>
          <c:order val="6"/>
          <c:tx>
            <c:strRef>
              <c:f>'55.PZT_L_G4T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'55.PZT_L_G4T Freq'!$B$25:$N$25</c:f>
              <c:numCache>
                <c:formatCode>General</c:formatCode>
                <c:ptCount val="13"/>
                <c:pt idx="0">
                  <c:v>37468</c:v>
                </c:pt>
                <c:pt idx="1">
                  <c:v>37468</c:v>
                </c:pt>
                <c:pt idx="2">
                  <c:v>37468</c:v>
                </c:pt>
                <c:pt idx="3">
                  <c:v>37468</c:v>
                </c:pt>
                <c:pt idx="4">
                  <c:v>37468</c:v>
                </c:pt>
                <c:pt idx="5">
                  <c:v>37468</c:v>
                </c:pt>
                <c:pt idx="6">
                  <c:v>37468</c:v>
                </c:pt>
                <c:pt idx="7">
                  <c:v>37468</c:v>
                </c:pt>
                <c:pt idx="8">
                  <c:v>37468</c:v>
                </c:pt>
                <c:pt idx="9">
                  <c:v>37468</c:v>
                </c:pt>
                <c:pt idx="10">
                  <c:v>37468</c:v>
                </c:pt>
                <c:pt idx="11">
                  <c:v>37468</c:v>
                </c:pt>
                <c:pt idx="12">
                  <c:v>37468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158-488A-8785-18B25CC45FD4}"/>
            </c:ext>
          </c:extLst>
        </c:ser>
        <c:ser>
          <c:idx val="4"/>
          <c:order val="7"/>
          <c:tx>
            <c:strRef>
              <c:f>'55.PZT_L_G4T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'55.PZT_L_G4T Freq'!$B$26:$N$26</c:f>
              <c:numCache>
                <c:formatCode>General</c:formatCode>
                <c:ptCount val="13"/>
                <c:pt idx="0">
                  <c:v>32764</c:v>
                </c:pt>
                <c:pt idx="1">
                  <c:v>32764</c:v>
                </c:pt>
                <c:pt idx="2">
                  <c:v>32764</c:v>
                </c:pt>
                <c:pt idx="3">
                  <c:v>32764</c:v>
                </c:pt>
                <c:pt idx="4">
                  <c:v>32764</c:v>
                </c:pt>
                <c:pt idx="5">
                  <c:v>32764</c:v>
                </c:pt>
                <c:pt idx="6">
                  <c:v>32764</c:v>
                </c:pt>
                <c:pt idx="7">
                  <c:v>32764</c:v>
                </c:pt>
                <c:pt idx="8">
                  <c:v>32764</c:v>
                </c:pt>
                <c:pt idx="9">
                  <c:v>32764</c:v>
                </c:pt>
                <c:pt idx="10">
                  <c:v>32764</c:v>
                </c:pt>
                <c:pt idx="11">
                  <c:v>32764</c:v>
                </c:pt>
                <c:pt idx="12">
                  <c:v>32764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158-488A-8785-18B25CC45FD4}"/>
            </c:ext>
          </c:extLst>
        </c:ser>
        <c:ser>
          <c:idx val="2"/>
          <c:order val="8"/>
          <c:tx>
            <c:strRef>
              <c:f>'55.PZT_L_G4T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'55.PZT_L_G4T Freq'!$B$24:$N$24</c:f>
              <c:numCache>
                <c:formatCode>General</c:formatCode>
                <c:ptCount val="13"/>
                <c:pt idx="0">
                  <c:v>35265</c:v>
                </c:pt>
                <c:pt idx="1">
                  <c:v>35265</c:v>
                </c:pt>
                <c:pt idx="2">
                  <c:v>35265</c:v>
                </c:pt>
                <c:pt idx="3">
                  <c:v>35265</c:v>
                </c:pt>
                <c:pt idx="4">
                  <c:v>35265</c:v>
                </c:pt>
                <c:pt idx="5">
                  <c:v>35265</c:v>
                </c:pt>
                <c:pt idx="6">
                  <c:v>35265</c:v>
                </c:pt>
                <c:pt idx="7">
                  <c:v>35265</c:v>
                </c:pt>
                <c:pt idx="8">
                  <c:v>35265</c:v>
                </c:pt>
                <c:pt idx="9">
                  <c:v>35265</c:v>
                </c:pt>
                <c:pt idx="10">
                  <c:v>35265</c:v>
                </c:pt>
                <c:pt idx="11">
                  <c:v>35265</c:v>
                </c:pt>
                <c:pt idx="12">
                  <c:v>35265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158-488A-8785-18B25CC45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3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'55.PZT_L_G4T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'55.PZT_L_G4T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'55.PZT_L_G4T Freq'!$B$10:$N$10</c:f>
              <c:numCache>
                <c:formatCode>0.000</c:formatCode>
                <c:ptCount val="13"/>
                <c:pt idx="0">
                  <c:v>330.88454267472633</c:v>
                </c:pt>
                <c:pt idx="1">
                  <c:v>335.30283469694461</c:v>
                </c:pt>
                <c:pt idx="2">
                  <c:v>414.12887491504591</c:v>
                </c:pt>
                <c:pt idx="3">
                  <c:v>441.45899319564063</c:v>
                </c:pt>
                <c:pt idx="4">
                  <c:v>695.21698173397533</c:v>
                </c:pt>
                <c:pt idx="5">
                  <c:v>593.84853460397062</c:v>
                </c:pt>
                <c:pt idx="6">
                  <c:v>260.79651419867912</c:v>
                </c:pt>
                <c:pt idx="7">
                  <c:v>556.34606141862992</c:v>
                </c:pt>
                <c:pt idx="8">
                  <c:v>473.63742993728215</c:v>
                </c:pt>
                <c:pt idx="9">
                  <c:v>416.97821623672922</c:v>
                </c:pt>
                <c:pt idx="10">
                  <c:v>486.44174960376864</c:v>
                </c:pt>
                <c:pt idx="11">
                  <c:v>444.05246924787446</c:v>
                </c:pt>
                <c:pt idx="12">
                  <c:v>354.89028686174601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D-41B5-AA8B-325CE9410B0C}"/>
            </c:ext>
          </c:extLst>
        </c:ser>
        <c:ser>
          <c:idx val="1"/>
          <c:order val="1"/>
          <c:tx>
            <c:strRef>
              <c:f>'55.PZT_L_G4T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'55.PZT_L_G4T Freq'!$B$20:$N$20</c:f>
              <c:numCache>
                <c:formatCode>0.000</c:formatCode>
                <c:ptCount val="13"/>
                <c:pt idx="0">
                  <c:v>110.0145444929896</c:v>
                </c:pt>
                <c:pt idx="1">
                  <c:v>338.04079425835772</c:v>
                </c:pt>
                <c:pt idx="2">
                  <c:v>293.6786428111343</c:v>
                </c:pt>
                <c:pt idx="3">
                  <c:v>389.66161743316331</c:v>
                </c:pt>
                <c:pt idx="4">
                  <c:v>455.08188954686796</c:v>
                </c:pt>
                <c:pt idx="5">
                  <c:v>419.37913254038892</c:v>
                </c:pt>
                <c:pt idx="6">
                  <c:v>312.64725865282401</c:v>
                </c:pt>
                <c:pt idx="7">
                  <c:v>506.03554530214984</c:v>
                </c:pt>
                <c:pt idx="8">
                  <c:v>312.26924074830595</c:v>
                </c:pt>
                <c:pt idx="9">
                  <c:v>332.33277118818341</c:v>
                </c:pt>
                <c:pt idx="10">
                  <c:v>333.17179381396795</c:v>
                </c:pt>
                <c:pt idx="11">
                  <c:v>220.20604560503895</c:v>
                </c:pt>
                <c:pt idx="12">
                  <c:v>435.98165099003882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D-41B5-AA8B-325CE9410B0C}"/>
            </c:ext>
          </c:extLst>
        </c:ser>
        <c:ser>
          <c:idx val="5"/>
          <c:order val="2"/>
          <c:tx>
            <c:strRef>
              <c:f>'55.PZT_L_G4T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02D-41B5-AA8B-325CE9410B0C}"/>
              </c:ext>
            </c:extLst>
          </c:dPt>
          <c:val>
            <c:numRef>
              <c:f>'55.PZT_L_G4T Freq'!$Q$10:$AC$10</c:f>
              <c:numCache>
                <c:formatCode>0.000</c:formatCode>
                <c:ptCount val="13"/>
                <c:pt idx="3">
                  <c:v>0</c:v>
                </c:pt>
                <c:pt idx="7">
                  <c:v>460.40584643805664</c:v>
                </c:pt>
                <c:pt idx="8">
                  <c:v>924.30596438055818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2D-41B5-AA8B-325CE9410B0C}"/>
            </c:ext>
          </c:extLst>
        </c:ser>
        <c:ser>
          <c:idx val="6"/>
          <c:order val="3"/>
          <c:tx>
            <c:strRef>
              <c:f>'55.PZT_L_G4T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'55.PZT_L_G4T Freq'!$Q$20:$AC$20</c:f>
              <c:numCache>
                <c:formatCode>0.000</c:formatCode>
                <c:ptCount val="13"/>
                <c:pt idx="3">
                  <c:v>475.78579165442721</c:v>
                </c:pt>
                <c:pt idx="7">
                  <c:v>417.40944863700435</c:v>
                </c:pt>
                <c:pt idx="8">
                  <c:v>408.04726248444882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2D-41B5-AA8B-325CE9410B0C}"/>
            </c:ext>
          </c:extLst>
        </c:ser>
        <c:ser>
          <c:idx val="7"/>
          <c:order val="4"/>
          <c:tx>
            <c:strRef>
              <c:f>'55.PZT_L_G4T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'55.PZT_L_G4T Freq'!$AF$10:$AR$10</c:f>
              <c:numCache>
                <c:formatCode>0.000</c:formatCode>
                <c:ptCount val="13"/>
                <c:pt idx="3">
                  <c:v>544.67802174167173</c:v>
                </c:pt>
                <c:pt idx="4">
                  <c:v>849.17108616757616</c:v>
                </c:pt>
                <c:pt idx="5">
                  <c:v>634.70454810238994</c:v>
                </c:pt>
                <c:pt idx="6">
                  <c:v>647.97222335598315</c:v>
                </c:pt>
                <c:pt idx="7">
                  <c:v>370.5929712104089</c:v>
                </c:pt>
                <c:pt idx="8">
                  <c:v>202.29517849050765</c:v>
                </c:pt>
                <c:pt idx="9">
                  <c:v>322.35558230227906</c:v>
                </c:pt>
                <c:pt idx="10">
                  <c:v>567.47595686175225</c:v>
                </c:pt>
                <c:pt idx="11">
                  <c:v>524.89352700702796</c:v>
                </c:pt>
                <c:pt idx="12">
                  <c:v>577.84213760039518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2D-41B5-AA8B-325CE9410B0C}"/>
            </c:ext>
          </c:extLst>
        </c:ser>
        <c:ser>
          <c:idx val="8"/>
          <c:order val="5"/>
          <c:tx>
            <c:strRef>
              <c:f>'55.PZT_L_G4T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'55.PZT_L_G4T Freq'!$AF$20:$AR$20</c:f>
              <c:numCache>
                <c:formatCode>0.000</c:formatCode>
                <c:ptCount val="13"/>
                <c:pt idx="3">
                  <c:v>419.13498223523811</c:v>
                </c:pt>
                <c:pt idx="4">
                  <c:v>544.24984723582202</c:v>
                </c:pt>
                <c:pt idx="5">
                  <c:v>658.47974643916598</c:v>
                </c:pt>
                <c:pt idx="6">
                  <c:v>564.07115486887108</c:v>
                </c:pt>
                <c:pt idx="7">
                  <c:v>545.37155133817623</c:v>
                </c:pt>
                <c:pt idx="8">
                  <c:v>465.0496050263186</c:v>
                </c:pt>
                <c:pt idx="9">
                  <c:v>381.85898053163311</c:v>
                </c:pt>
                <c:pt idx="10">
                  <c:v>297.67769160756421</c:v>
                </c:pt>
                <c:pt idx="11">
                  <c:v>569.58344983778659</c:v>
                </c:pt>
                <c:pt idx="12">
                  <c:v>458.76332607973615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2D-41B5-AA8B-325CE9410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8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30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'55.PZT_L_G4T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'55.PZT_L_G4T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'55.PZT_L_G4T Freq'!$B$13:$N$13</c:f>
              <c:numCache>
                <c:formatCode>0.00</c:formatCode>
                <c:ptCount val="13"/>
                <c:pt idx="0">
                  <c:v>1.369877327035788</c:v>
                </c:pt>
                <c:pt idx="1">
                  <c:v>1.3666678942985793</c:v>
                </c:pt>
                <c:pt idx="2">
                  <c:v>1.1225514098149205</c:v>
                </c:pt>
                <c:pt idx="3">
                  <c:v>1.0647613755603667</c:v>
                </c:pt>
                <c:pt idx="4">
                  <c:v>0.75121185445248329</c:v>
                </c:pt>
                <c:pt idx="5">
                  <c:v>0.86216119525259693</c:v>
                </c:pt>
                <c:pt idx="6">
                  <c:v>1.7038571292462894</c:v>
                </c:pt>
                <c:pt idx="7">
                  <c:v>0.88855566476720016</c:v>
                </c:pt>
                <c:pt idx="8">
                  <c:v>1.0520446396397098</c:v>
                </c:pt>
                <c:pt idx="9">
                  <c:v>1.1105005667530055</c:v>
                </c:pt>
                <c:pt idx="10">
                  <c:v>1.0047109108776751</c:v>
                </c:pt>
                <c:pt idx="11">
                  <c:v>1.0874733765429876</c:v>
                </c:pt>
                <c:pt idx="12">
                  <c:v>1.2671035958667207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4A-406E-9472-A0ADA37CF05E}"/>
            </c:ext>
          </c:extLst>
        </c:ser>
        <c:ser>
          <c:idx val="1"/>
          <c:order val="1"/>
          <c:tx>
            <c:strRef>
              <c:f>'55.PZT_L_G4T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'55.PZT_L_G4T Freq'!$B$23:$N$23</c:f>
              <c:numCache>
                <c:formatCode>0.00</c:formatCode>
                <c:ptCount val="13"/>
                <c:pt idx="0">
                  <c:v>3.9164518532740193</c:v>
                </c:pt>
                <c:pt idx="1">
                  <c:v>1.3154418739566716</c:v>
                </c:pt>
                <c:pt idx="2">
                  <c:v>1.5074280205298394</c:v>
                </c:pt>
                <c:pt idx="3">
                  <c:v>1.2044638535994265</c:v>
                </c:pt>
                <c:pt idx="4">
                  <c:v>1.0360743362829596</c:v>
                </c:pt>
                <c:pt idx="5">
                  <c:v>1.1272049667116562</c:v>
                </c:pt>
                <c:pt idx="6">
                  <c:v>1.440347574647296</c:v>
                </c:pt>
                <c:pt idx="7">
                  <c:v>0.93708832196137215</c:v>
                </c:pt>
                <c:pt idx="8">
                  <c:v>1.4104321221193634</c:v>
                </c:pt>
                <c:pt idx="9">
                  <c:v>1.3800941249660696</c:v>
                </c:pt>
                <c:pt idx="10">
                  <c:v>1.3784108606265946</c:v>
                </c:pt>
                <c:pt idx="11">
                  <c:v>1.9223554219466867</c:v>
                </c:pt>
                <c:pt idx="12">
                  <c:v>1.0933181834240941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4A-406E-9472-A0ADA37CF05E}"/>
            </c:ext>
          </c:extLst>
        </c:ser>
        <c:ser>
          <c:idx val="5"/>
          <c:order val="2"/>
          <c:tx>
            <c:strRef>
              <c:f>'55.PZT_L_G4T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0D4A-406E-9472-A0ADA37CF05E}"/>
              </c:ext>
            </c:extLst>
          </c:dPt>
          <c:val>
            <c:numRef>
              <c:f>'55.PZT_L_G4T Freq'!$Q$13:$AC$13</c:f>
              <c:numCache>
                <c:formatCode>0.00</c:formatCode>
                <c:ptCount val="13"/>
                <c:pt idx="3">
                  <c:v>0</c:v>
                </c:pt>
                <c:pt idx="7">
                  <c:v>1.0040738732097703</c:v>
                </c:pt>
                <c:pt idx="8">
                  <c:v>0.64358198431114499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4A-406E-9472-A0ADA37CF05E}"/>
            </c:ext>
          </c:extLst>
        </c:ser>
        <c:ser>
          <c:idx val="6"/>
          <c:order val="3"/>
          <c:tx>
            <c:strRef>
              <c:f>'55.PZT_L_G4T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'55.PZT_L_G4T Freq'!$Q$23:$AC$23</c:f>
              <c:numCache>
                <c:formatCode>0.00</c:formatCode>
                <c:ptCount val="13"/>
                <c:pt idx="3">
                  <c:v>0.97560243689437298</c:v>
                </c:pt>
                <c:pt idx="7">
                  <c:v>1.0916394143652142</c:v>
                </c:pt>
                <c:pt idx="8">
                  <c:v>1.1439851284819997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4A-406E-9472-A0ADA37CF05E}"/>
            </c:ext>
          </c:extLst>
        </c:ser>
        <c:ser>
          <c:idx val="7"/>
          <c:order val="4"/>
          <c:tx>
            <c:strRef>
              <c:f>'55.PZT_L_G4T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'55.PZT_L_G4T Freq'!$AF$13:$AR$13</c:f>
              <c:numCache>
                <c:formatCode>0.00</c:formatCode>
                <c:ptCount val="13"/>
                <c:pt idx="3">
                  <c:v>0.96729929542952431</c:v>
                </c:pt>
                <c:pt idx="4">
                  <c:v>0.69695853600960134</c:v>
                </c:pt>
                <c:pt idx="5">
                  <c:v>0.81949995857487512</c:v>
                </c:pt>
                <c:pt idx="6">
                  <c:v>0.80218882800135993</c:v>
                </c:pt>
                <c:pt idx="7">
                  <c:v>1.2747652662598041</c:v>
                </c:pt>
                <c:pt idx="8">
                  <c:v>2.1527123710156375</c:v>
                </c:pt>
                <c:pt idx="9">
                  <c:v>1.4038879298412332</c:v>
                </c:pt>
                <c:pt idx="10">
                  <c:v>0.91941420290439257</c:v>
                </c:pt>
                <c:pt idx="11">
                  <c:v>0.96613879559846461</c:v>
                </c:pt>
                <c:pt idx="12">
                  <c:v>0.86564550949868457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D4A-406E-9472-A0ADA37CF05E}"/>
            </c:ext>
          </c:extLst>
        </c:ser>
        <c:ser>
          <c:idx val="8"/>
          <c:order val="5"/>
          <c:tx>
            <c:strRef>
              <c:f>'55.PZT_L_G4T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'55.PZT_L_G4T Freq'!$AF$23:$AR$23</c:f>
              <c:numCache>
                <c:formatCode>0.00</c:formatCode>
                <c:ptCount val="13"/>
                <c:pt idx="3">
                  <c:v>1.1243262061575163</c:v>
                </c:pt>
                <c:pt idx="4">
                  <c:v>0.91154213305953369</c:v>
                </c:pt>
                <c:pt idx="5">
                  <c:v>0.80048913456085735</c:v>
                </c:pt>
                <c:pt idx="6">
                  <c:v>0.87473597803106207</c:v>
                </c:pt>
                <c:pt idx="7">
                  <c:v>0.87501610180795464</c:v>
                </c:pt>
                <c:pt idx="8">
                  <c:v>1.0246935556613672</c:v>
                </c:pt>
                <c:pt idx="9">
                  <c:v>1.205811630667819</c:v>
                </c:pt>
                <c:pt idx="10">
                  <c:v>1.5114170937212357</c:v>
                </c:pt>
                <c:pt idx="11">
                  <c:v>0.86560333428533665</c:v>
                </c:pt>
                <c:pt idx="12">
                  <c:v>1.0388371630081663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4A-406E-9472-A0ADA37CF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'57.PZT_L_G4T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'57.PZT_L_G4T Delta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'57.PZT_L_G4T Delta Gain'!$B$9:$N$9</c:f>
              <c:numCache>
                <c:formatCode>0.000</c:formatCode>
                <c:ptCount val="13"/>
                <c:pt idx="0">
                  <c:v>0.16928767123287672</c:v>
                </c:pt>
                <c:pt idx="1">
                  <c:v>0.23270000000000002</c:v>
                </c:pt>
                <c:pt idx="2">
                  <c:v>0.16607500000000003</c:v>
                </c:pt>
                <c:pt idx="3">
                  <c:v>0.25079090909090906</c:v>
                </c:pt>
                <c:pt idx="4">
                  <c:v>0.32504</c:v>
                </c:pt>
                <c:pt idx="5">
                  <c:v>0.40910769230769228</c:v>
                </c:pt>
                <c:pt idx="6">
                  <c:v>0.17326999999999998</c:v>
                </c:pt>
                <c:pt idx="7">
                  <c:v>0.25815833333333338</c:v>
                </c:pt>
                <c:pt idx="8">
                  <c:v>0.41276315789473667</c:v>
                </c:pt>
                <c:pt idx="9">
                  <c:v>0.21103030303030304</c:v>
                </c:pt>
                <c:pt idx="10">
                  <c:v>0.27777999999999997</c:v>
                </c:pt>
                <c:pt idx="11">
                  <c:v>0.33577142857142855</c:v>
                </c:pt>
                <c:pt idx="12">
                  <c:v>0.1946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4-4CBE-B7D2-CBEDFF1BE34A}"/>
            </c:ext>
          </c:extLst>
        </c:ser>
        <c:ser>
          <c:idx val="1"/>
          <c:order val="1"/>
          <c:tx>
            <c:strRef>
              <c:f>'57.PZT_L_G4T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'57.PZT_L_G4T Delta Gain'!$B$19:$N$19</c:f>
              <c:numCache>
                <c:formatCode>0.000</c:formatCode>
                <c:ptCount val="13"/>
                <c:pt idx="0">
                  <c:v>6.3799999999999996E-2</c:v>
                </c:pt>
                <c:pt idx="1">
                  <c:v>0.20705238095238093</c:v>
                </c:pt>
                <c:pt idx="2">
                  <c:v>0.13600000000000001</c:v>
                </c:pt>
                <c:pt idx="3">
                  <c:v>0.27320625000000004</c:v>
                </c:pt>
                <c:pt idx="4">
                  <c:v>0.22335999999999998</c:v>
                </c:pt>
                <c:pt idx="5">
                  <c:v>0.27552765957446806</c:v>
                </c:pt>
                <c:pt idx="6">
                  <c:v>0.19995135135135134</c:v>
                </c:pt>
                <c:pt idx="7">
                  <c:v>0.25999166666666668</c:v>
                </c:pt>
                <c:pt idx="8">
                  <c:v>6.8170370370370381E-2</c:v>
                </c:pt>
                <c:pt idx="9">
                  <c:v>0.26672727272727276</c:v>
                </c:pt>
                <c:pt idx="10">
                  <c:v>0.26697857142857145</c:v>
                </c:pt>
                <c:pt idx="11">
                  <c:v>0.13422857142857145</c:v>
                </c:pt>
                <c:pt idx="12">
                  <c:v>0.36926249999999994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4-4CBE-B7D2-CBEDFF1BE34A}"/>
            </c:ext>
          </c:extLst>
        </c:ser>
        <c:ser>
          <c:idx val="5"/>
          <c:order val="2"/>
          <c:tx>
            <c:strRef>
              <c:f>'57.PZT_L_G4T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E914-4CBE-B7D2-CBEDFF1BE34A}"/>
              </c:ext>
            </c:extLst>
          </c:dPt>
          <c:val>
            <c:numRef>
              <c:f>'57.PZT_L_G4T Delta Gain'!$Q$9:$AC$9</c:f>
              <c:numCache>
                <c:formatCode>0.000</c:formatCode>
                <c:ptCount val="13"/>
                <c:pt idx="7">
                  <c:v>0.10673333333333335</c:v>
                </c:pt>
                <c:pt idx="8">
                  <c:v>0.43129999999999996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4-4CBE-B7D2-CBEDFF1BE34A}"/>
            </c:ext>
          </c:extLst>
        </c:ser>
        <c:ser>
          <c:idx val="6"/>
          <c:order val="3"/>
          <c:tx>
            <c:strRef>
              <c:f>'57.PZT_L_G4T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'57.PZT_L_G4T Delta Gain'!$Q$19:$AC$19</c:f>
              <c:numCache>
                <c:formatCode>0.000</c:formatCode>
                <c:ptCount val="13"/>
                <c:pt idx="3">
                  <c:v>8.2900000000000001E-2</c:v>
                </c:pt>
                <c:pt idx="7">
                  <c:v>5.8054545454545449E-2</c:v>
                </c:pt>
                <c:pt idx="8">
                  <c:v>0.11400000000000002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14-4CBE-B7D2-CBEDFF1BE34A}"/>
            </c:ext>
          </c:extLst>
        </c:ser>
        <c:ser>
          <c:idx val="7"/>
          <c:order val="4"/>
          <c:tx>
            <c:strRef>
              <c:f>'57.PZT_L_G4T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'57.PZT_L_G4T Delta Gain'!$AF$9:$AR$9</c:f>
              <c:numCache>
                <c:formatCode>0.000</c:formatCode>
                <c:ptCount val="13"/>
                <c:pt idx="3">
                  <c:v>1.5752999999999999</c:v>
                </c:pt>
                <c:pt idx="4">
                  <c:v>0.92846666666666666</c:v>
                </c:pt>
                <c:pt idx="5">
                  <c:v>0.41175789473684216</c:v>
                </c:pt>
                <c:pt idx="6">
                  <c:v>0.3720235294117647</c:v>
                </c:pt>
                <c:pt idx="7">
                  <c:v>0.30772857142857141</c:v>
                </c:pt>
                <c:pt idx="8">
                  <c:v>7.0874999999999994E-2</c:v>
                </c:pt>
                <c:pt idx="9">
                  <c:v>0.29958666666666667</c:v>
                </c:pt>
                <c:pt idx="10">
                  <c:v>0.46514545454545464</c:v>
                </c:pt>
                <c:pt idx="11">
                  <c:v>0.49130000000000001</c:v>
                </c:pt>
                <c:pt idx="12">
                  <c:v>0.37807741935483863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14-4CBE-B7D2-CBEDFF1BE34A}"/>
            </c:ext>
          </c:extLst>
        </c:ser>
        <c:ser>
          <c:idx val="8"/>
          <c:order val="5"/>
          <c:tx>
            <c:strRef>
              <c:f>'57.PZT_L_G4T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'57.PZT_L_G4T Delta Gain'!$AF$19:$AR$19</c:f>
              <c:numCache>
                <c:formatCode>0.000</c:formatCode>
                <c:ptCount val="13"/>
                <c:pt idx="3">
                  <c:v>1.4627333333333334</c:v>
                </c:pt>
                <c:pt idx="4">
                  <c:v>0.37832000000000005</c:v>
                </c:pt>
                <c:pt idx="5">
                  <c:v>0.58174117647058832</c:v>
                </c:pt>
                <c:pt idx="6">
                  <c:v>0.26672000000000001</c:v>
                </c:pt>
                <c:pt idx="7">
                  <c:v>0.26890666666666668</c:v>
                </c:pt>
                <c:pt idx="8">
                  <c:v>0.2518266666666667</c:v>
                </c:pt>
                <c:pt idx="9">
                  <c:v>0.1726</c:v>
                </c:pt>
                <c:pt idx="10">
                  <c:v>0.14909090909090908</c:v>
                </c:pt>
                <c:pt idx="11">
                  <c:v>0.21618750000000003</c:v>
                </c:pt>
                <c:pt idx="12">
                  <c:v>0.29591764705882351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14-4CBE-B7D2-CBEDFF1BE34A}"/>
            </c:ext>
          </c:extLst>
        </c:ser>
        <c:ser>
          <c:idx val="3"/>
          <c:order val="6"/>
          <c:tx>
            <c:strRef>
              <c:f>'57.PZT_L_G4T Delta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'57.PZT_L_G4T Delta Gain'!$B$25:$N$25</c:f>
              <c:numCache>
                <c:formatCode>General</c:formatCode>
                <c:ptCount val="13"/>
                <c:pt idx="0">
                  <c:v>16.399999999999999</c:v>
                </c:pt>
                <c:pt idx="1">
                  <c:v>16.399999999999999</c:v>
                </c:pt>
                <c:pt idx="2">
                  <c:v>16.399999999999999</c:v>
                </c:pt>
                <c:pt idx="3">
                  <c:v>16.399999999999999</c:v>
                </c:pt>
                <c:pt idx="4">
                  <c:v>16.399999999999999</c:v>
                </c:pt>
                <c:pt idx="5">
                  <c:v>16.399999999999999</c:v>
                </c:pt>
                <c:pt idx="6">
                  <c:v>16.399999999999999</c:v>
                </c:pt>
                <c:pt idx="7">
                  <c:v>16.399999999999999</c:v>
                </c:pt>
                <c:pt idx="8">
                  <c:v>16.399999999999999</c:v>
                </c:pt>
                <c:pt idx="9">
                  <c:v>16.399999999999999</c:v>
                </c:pt>
                <c:pt idx="10">
                  <c:v>16.399999999999999</c:v>
                </c:pt>
                <c:pt idx="11">
                  <c:v>16.399999999999999</c:v>
                </c:pt>
                <c:pt idx="12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14-4CBE-B7D2-CBEDFF1BE34A}"/>
            </c:ext>
          </c:extLst>
        </c:ser>
        <c:ser>
          <c:idx val="4"/>
          <c:order val="7"/>
          <c:tx>
            <c:strRef>
              <c:f>'57.PZT_L_G4T Delta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'57.PZT_L_G4T Delta Gain'!$B$26:$N$26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914-4CBE-B7D2-CBEDFF1BE34A}"/>
            </c:ext>
          </c:extLst>
        </c:ser>
        <c:ser>
          <c:idx val="2"/>
          <c:order val="8"/>
          <c:tx>
            <c:strRef>
              <c:f>'57.PZT_L_G4T Delta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'57.PZT_L_G4T Delta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14-4CBE-B7D2-CBEDFF1BE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'57.PZT_L_G4T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'57.PZT_L_G4T Delta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'57.PZT_L_G4T Delta Gain'!$B$10:$N$10</c:f>
              <c:numCache>
                <c:formatCode>0.000</c:formatCode>
                <c:ptCount val="13"/>
                <c:pt idx="0">
                  <c:v>0.52983418719351483</c:v>
                </c:pt>
                <c:pt idx="1">
                  <c:v>0.69740753957710599</c:v>
                </c:pt>
                <c:pt idx="2">
                  <c:v>0.53937305110808864</c:v>
                </c:pt>
                <c:pt idx="3">
                  <c:v>0.67711955191694972</c:v>
                </c:pt>
                <c:pt idx="4">
                  <c:v>0.80739617217978854</c:v>
                </c:pt>
                <c:pt idx="5">
                  <c:v>0.90334182755740366</c:v>
                </c:pt>
                <c:pt idx="6">
                  <c:v>0.60600368127361381</c:v>
                </c:pt>
                <c:pt idx="7">
                  <c:v>0.66343266990177474</c:v>
                </c:pt>
                <c:pt idx="8">
                  <c:v>0.91523940934230741</c:v>
                </c:pt>
                <c:pt idx="9">
                  <c:v>0.66332361987636412</c:v>
                </c:pt>
                <c:pt idx="10">
                  <c:v>0.65607255973433587</c:v>
                </c:pt>
                <c:pt idx="11">
                  <c:v>0.73094063224552974</c:v>
                </c:pt>
                <c:pt idx="12">
                  <c:v>0.6116409667625462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09-42AA-BC84-C1F12B3240AB}"/>
            </c:ext>
          </c:extLst>
        </c:ser>
        <c:ser>
          <c:idx val="1"/>
          <c:order val="1"/>
          <c:tx>
            <c:strRef>
              <c:f>'57.PZT_L_G4T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'57.PZT_L_G4T Delta Gain'!$B$20:$N$20</c:f>
              <c:numCache>
                <c:formatCode>0.000</c:formatCode>
                <c:ptCount val="13"/>
                <c:pt idx="0">
                  <c:v>0.28532227392897319</c:v>
                </c:pt>
                <c:pt idx="1">
                  <c:v>0.69076277242583328</c:v>
                </c:pt>
                <c:pt idx="2">
                  <c:v>0.49872509998205694</c:v>
                </c:pt>
                <c:pt idx="3">
                  <c:v>0.74996716990514622</c:v>
                </c:pt>
                <c:pt idx="4">
                  <c:v>0.65813794514426049</c:v>
                </c:pt>
                <c:pt idx="5">
                  <c:v>0.72999427046754206</c:v>
                </c:pt>
                <c:pt idx="6">
                  <c:v>0.75363770907080407</c:v>
                </c:pt>
                <c:pt idx="7">
                  <c:v>0.66471930634854659</c:v>
                </c:pt>
                <c:pt idx="8">
                  <c:v>0.35618705342275031</c:v>
                </c:pt>
                <c:pt idx="9">
                  <c:v>0.71953808322775903</c:v>
                </c:pt>
                <c:pt idx="10">
                  <c:v>0.70748106686268819</c:v>
                </c:pt>
                <c:pt idx="11">
                  <c:v>0.47159055556789981</c:v>
                </c:pt>
                <c:pt idx="12">
                  <c:v>0.87460599206282674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09-42AA-BC84-C1F12B3240AB}"/>
            </c:ext>
          </c:extLst>
        </c:ser>
        <c:ser>
          <c:idx val="5"/>
          <c:order val="2"/>
          <c:tx>
            <c:strRef>
              <c:f>'57.PZT_L_G4T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909-42AA-BC84-C1F12B3240AB}"/>
              </c:ext>
            </c:extLst>
          </c:dPt>
          <c:val>
            <c:numRef>
              <c:f>'57.PZT_L_G4T Delta Gain'!$Q$10:$AC$10</c:f>
              <c:numCache>
                <c:formatCode>0.000</c:formatCode>
                <c:ptCount val="13"/>
                <c:pt idx="7">
                  <c:v>0.41360116933191488</c:v>
                </c:pt>
                <c:pt idx="8">
                  <c:v>0.79584751911670271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09-42AA-BC84-C1F12B3240AB}"/>
            </c:ext>
          </c:extLst>
        </c:ser>
        <c:ser>
          <c:idx val="6"/>
          <c:order val="3"/>
          <c:tx>
            <c:strRef>
              <c:f>'57.PZT_L_G4T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'57.PZT_L_G4T Delta Gain'!$Q$20:$AC$20</c:f>
              <c:numCache>
                <c:formatCode>0.000</c:formatCode>
                <c:ptCount val="13"/>
                <c:pt idx="3">
                  <c:v>0.32169447381445432</c:v>
                </c:pt>
                <c:pt idx="7">
                  <c:v>0.24395555288722531</c:v>
                </c:pt>
                <c:pt idx="8">
                  <c:v>0.35110112503379992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09-42AA-BC84-C1F12B3240AB}"/>
            </c:ext>
          </c:extLst>
        </c:ser>
        <c:ser>
          <c:idx val="7"/>
          <c:order val="4"/>
          <c:tx>
            <c:strRef>
              <c:f>'57.PZT_L_G4T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'57.PZT_L_G4T Delta Gain'!$AF$10:$AR$10</c:f>
              <c:numCache>
                <c:formatCode>0.000</c:formatCode>
                <c:ptCount val="13"/>
                <c:pt idx="3">
                  <c:v>2.0728042815166323</c:v>
                </c:pt>
                <c:pt idx="4">
                  <c:v>1.4160716289887902</c:v>
                </c:pt>
                <c:pt idx="5">
                  <c:v>0.92357526523219136</c:v>
                </c:pt>
                <c:pt idx="6">
                  <c:v>0.87543085958627631</c:v>
                </c:pt>
                <c:pt idx="7">
                  <c:v>0.72557573185030344</c:v>
                </c:pt>
                <c:pt idx="8">
                  <c:v>0.36239178655431104</c:v>
                </c:pt>
                <c:pt idx="9">
                  <c:v>0.81935492249025332</c:v>
                </c:pt>
                <c:pt idx="10">
                  <c:v>0.99658649655604148</c:v>
                </c:pt>
                <c:pt idx="11">
                  <c:v>0.94219485939015002</c:v>
                </c:pt>
                <c:pt idx="12">
                  <c:v>0.95588515812610264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09-42AA-BC84-C1F12B3240AB}"/>
            </c:ext>
          </c:extLst>
        </c:ser>
        <c:ser>
          <c:idx val="8"/>
          <c:order val="5"/>
          <c:tx>
            <c:strRef>
              <c:f>'57.PZT_L_G4T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'57.PZT_L_G4T Delta Gain'!$AF$20:$AR$20</c:f>
              <c:numCache>
                <c:formatCode>0.000</c:formatCode>
                <c:ptCount val="13"/>
                <c:pt idx="3">
                  <c:v>2.0126551845644154</c:v>
                </c:pt>
                <c:pt idx="4">
                  <c:v>0.73661475794449127</c:v>
                </c:pt>
                <c:pt idx="5">
                  <c:v>1.2146060418813951</c:v>
                </c:pt>
                <c:pt idx="6">
                  <c:v>0.73299814962040566</c:v>
                </c:pt>
                <c:pt idx="7">
                  <c:v>0.73290643503964581</c:v>
                </c:pt>
                <c:pt idx="8">
                  <c:v>0.69937892086833364</c:v>
                </c:pt>
                <c:pt idx="9">
                  <c:v>0.50637804459774216</c:v>
                </c:pt>
                <c:pt idx="10">
                  <c:v>0.56921779574245479</c:v>
                </c:pt>
                <c:pt idx="11">
                  <c:v>0.65747274273288991</c:v>
                </c:pt>
                <c:pt idx="12">
                  <c:v>0.73772930594598218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09-42AA-BC84-C1F12B324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  <c:majorUnit val="1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'57.PZT_L_G4T Delta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'57.PZT_L_G4T Delta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'57.PZT_L_G4T Delta Gain'!$B$13:$N$13</c:f>
              <c:numCache>
                <c:formatCode>0.00</c:formatCode>
                <c:ptCount val="13"/>
                <c:pt idx="0">
                  <c:v>10.211189790488845</c:v>
                </c:pt>
                <c:pt idx="1">
                  <c:v>7.7273325769719117</c:v>
                </c:pt>
                <c:pt idx="2">
                  <c:v>10.032589359472697</c:v>
                </c:pt>
                <c:pt idx="3">
                  <c:v>7.9499546006758077</c:v>
                </c:pt>
                <c:pt idx="4">
                  <c:v>6.6365437249147927</c:v>
                </c:pt>
                <c:pt idx="5">
                  <c:v>5.9006427835964637</c:v>
                </c:pt>
                <c:pt idx="6">
                  <c:v>8.9255398393493408</c:v>
                </c:pt>
                <c:pt idx="7">
                  <c:v>8.1102636831036996</c:v>
                </c:pt>
                <c:pt idx="8">
                  <c:v>5.8226065147237325</c:v>
                </c:pt>
                <c:pt idx="9">
                  <c:v>8.1352797799195589</c:v>
                </c:pt>
                <c:pt idx="10">
                  <c:v>8.1912789273025854</c:v>
                </c:pt>
                <c:pt idx="11">
                  <c:v>7.3258245894642622</c:v>
                </c:pt>
                <c:pt idx="12">
                  <c:v>8.8316517263257612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2D-4E3C-B653-F7BD887487A4}"/>
            </c:ext>
          </c:extLst>
        </c:ser>
        <c:ser>
          <c:idx val="1"/>
          <c:order val="1"/>
          <c:tx>
            <c:strRef>
              <c:f>'57.PZT_L_G4T Delta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'57.PZT_L_G4T Delta Gain'!$B$23:$N$23</c:f>
              <c:numCache>
                <c:formatCode>0.00</c:formatCode>
                <c:ptCount val="13"/>
                <c:pt idx="0">
                  <c:v>19.085085524572651</c:v>
                </c:pt>
                <c:pt idx="1">
                  <c:v>7.8140418415914974</c:v>
                </c:pt>
                <c:pt idx="2">
                  <c:v>10.870383972108845</c:v>
                </c:pt>
                <c:pt idx="3">
                  <c:v>7.1677776473156243</c:v>
                </c:pt>
                <c:pt idx="4">
                  <c:v>8.1931354560500047</c:v>
                </c:pt>
                <c:pt idx="5">
                  <c:v>7.3628305466462693</c:v>
                </c:pt>
                <c:pt idx="6">
                  <c:v>7.1652680740645973</c:v>
                </c:pt>
                <c:pt idx="7">
                  <c:v>8.0936460343409422</c:v>
                </c:pt>
                <c:pt idx="8">
                  <c:v>15.283944650888953</c:v>
                </c:pt>
                <c:pt idx="9">
                  <c:v>7.4739026343590016</c:v>
                </c:pt>
                <c:pt idx="10">
                  <c:v>7.6011557925797302</c:v>
                </c:pt>
                <c:pt idx="11">
                  <c:v>11.497100070196714</c:v>
                </c:pt>
                <c:pt idx="12">
                  <c:v>6.1096987845503037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2D-4E3C-B653-F7BD887487A4}"/>
            </c:ext>
          </c:extLst>
        </c:ser>
        <c:ser>
          <c:idx val="5"/>
          <c:order val="2"/>
          <c:tx>
            <c:strRef>
              <c:f>'57.PZT_L_G4T Delta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32D-4E3C-B653-F7BD887487A4}"/>
              </c:ext>
            </c:extLst>
          </c:dPt>
          <c:val>
            <c:numRef>
              <c:f>'57.PZT_L_G4T Delta Gain'!$Q$13:$AC$13</c:f>
              <c:numCache>
                <c:formatCode>0.00</c:formatCode>
                <c:ptCount val="13"/>
                <c:pt idx="3">
                  <c:v>0</c:v>
                </c:pt>
                <c:pt idx="7">
                  <c:v>13.131222277881037</c:v>
                </c:pt>
                <c:pt idx="8">
                  <c:v>6.688341512841296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2D-4E3C-B653-F7BD887487A4}"/>
            </c:ext>
          </c:extLst>
        </c:ser>
        <c:ser>
          <c:idx val="6"/>
          <c:order val="3"/>
          <c:tx>
            <c:strRef>
              <c:f>'57.PZT_L_G4T Delta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'57.PZT_L_G4T Delta Gain'!$Q$23:$AC$23</c:f>
              <c:numCache>
                <c:formatCode>0.00</c:formatCode>
                <c:ptCount val="13"/>
                <c:pt idx="3">
                  <c:v>16.907450317192698</c:v>
                </c:pt>
                <c:pt idx="7">
                  <c:v>22.329129577277186</c:v>
                </c:pt>
                <c:pt idx="8">
                  <c:v>15.461832160589223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2D-4E3C-B653-F7BD887487A4}"/>
            </c:ext>
          </c:extLst>
        </c:ser>
        <c:ser>
          <c:idx val="7"/>
          <c:order val="4"/>
          <c:tx>
            <c:strRef>
              <c:f>'57.PZT_L_G4T Delta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'57.PZT_L_G4T Delta Gain'!$AF$13:$AR$13</c:f>
              <c:numCache>
                <c:formatCode>0.00</c:formatCode>
                <c:ptCount val="13"/>
                <c:pt idx="3">
                  <c:v>2.3840006076458957</c:v>
                </c:pt>
                <c:pt idx="4">
                  <c:v>3.6418904751735561</c:v>
                </c:pt>
                <c:pt idx="5">
                  <c:v>5.7704165926833015</c:v>
                </c:pt>
                <c:pt idx="6">
                  <c:v>6.1028906680926482</c:v>
                </c:pt>
                <c:pt idx="7">
                  <c:v>7.3928747072499439</c:v>
                </c:pt>
                <c:pt idx="8">
                  <c:v>15.019771056127198</c:v>
                </c:pt>
                <c:pt idx="9">
                  <c:v>6.5500362506314049</c:v>
                </c:pt>
                <c:pt idx="10">
                  <c:v>5.3298115117692548</c:v>
                </c:pt>
                <c:pt idx="11">
                  <c:v>5.6282412784892308</c:v>
                </c:pt>
                <c:pt idx="12">
                  <c:v>5.5871155805836912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2D-4E3C-B653-F7BD887487A4}"/>
            </c:ext>
          </c:extLst>
        </c:ser>
        <c:ser>
          <c:idx val="8"/>
          <c:order val="5"/>
          <c:tx>
            <c:strRef>
              <c:f>'57.PZT_L_G4T Delta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'57.PZT_L_G4T Delta Gain'!$AF$23:$AR$23</c:f>
              <c:numCache>
                <c:formatCode>0.00</c:formatCode>
                <c:ptCount val="13"/>
                <c:pt idx="3">
                  <c:v>2.4738906729154788</c:v>
                </c:pt>
                <c:pt idx="4">
                  <c:v>7.2501398355128339</c:v>
                </c:pt>
                <c:pt idx="5">
                  <c:v>4.3411219435473116</c:v>
                </c:pt>
                <c:pt idx="6">
                  <c:v>7.3366624496732431</c:v>
                </c:pt>
                <c:pt idx="7">
                  <c:v>7.3365860279562778</c:v>
                </c:pt>
                <c:pt idx="8">
                  <c:v>7.6964350566376396</c:v>
                </c:pt>
                <c:pt idx="9">
                  <c:v>10.682006044772841</c:v>
                </c:pt>
                <c:pt idx="10">
                  <c:v>9.5165150096969739</c:v>
                </c:pt>
                <c:pt idx="11">
                  <c:v>8.2050613143947793</c:v>
                </c:pt>
                <c:pt idx="12">
                  <c:v>7.2764188811735355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2D-4E3C-B653-F7BD88748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  <c:majorUnit val="20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'58.PZT_L_FX Yaw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'58.PZT_L_FX Yaw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'58.PZT_L_FX Yaw Freq'!$B$9:$N$9</c:f>
              <c:numCache>
                <c:formatCode>0.000</c:formatCode>
                <c:ptCount val="13"/>
                <c:pt idx="0">
                  <c:v>38600.18630136986</c:v>
                </c:pt>
                <c:pt idx="1">
                  <c:v>38748.228571428568</c:v>
                </c:pt>
                <c:pt idx="2">
                  <c:v>38368.800000000003</c:v>
                </c:pt>
                <c:pt idx="3">
                  <c:v>38393.381818181821</c:v>
                </c:pt>
                <c:pt idx="4">
                  <c:v>38202.720000000001</c:v>
                </c:pt>
                <c:pt idx="5">
                  <c:v>38343.323076923079</c:v>
                </c:pt>
                <c:pt idx="6">
                  <c:v>38195.68</c:v>
                </c:pt>
                <c:pt idx="7">
                  <c:v>38034.933333333334</c:v>
                </c:pt>
                <c:pt idx="8">
                  <c:v>38122.989473684211</c:v>
                </c:pt>
                <c:pt idx="9">
                  <c:v>38177.818181818184</c:v>
                </c:pt>
                <c:pt idx="10">
                  <c:v>38209.440000000002</c:v>
                </c:pt>
                <c:pt idx="11">
                  <c:v>37916.457142857143</c:v>
                </c:pt>
                <c:pt idx="12">
                  <c:v>38380.110344827583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A-4D8A-A394-C7EA45C6C5C0}"/>
            </c:ext>
          </c:extLst>
        </c:ser>
        <c:ser>
          <c:idx val="1"/>
          <c:order val="1"/>
          <c:tx>
            <c:strRef>
              <c:f>'58.PZT_L_FX Yaw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'58.PZT_L_FX Yaw Freq'!$B$19:$N$19</c:f>
              <c:numCache>
                <c:formatCode>0.000</c:formatCode>
                <c:ptCount val="13"/>
                <c:pt idx="0">
                  <c:v>38293.599999999999</c:v>
                </c:pt>
                <c:pt idx="1">
                  <c:v>38642.55238095238</c:v>
                </c:pt>
                <c:pt idx="2">
                  <c:v>38400.15438596491</c:v>
                </c:pt>
                <c:pt idx="3">
                  <c:v>38466.199999999997</c:v>
                </c:pt>
                <c:pt idx="4">
                  <c:v>38262.368000000002</c:v>
                </c:pt>
                <c:pt idx="5">
                  <c:v>38542.382978723406</c:v>
                </c:pt>
                <c:pt idx="6">
                  <c:v>38414.681081081078</c:v>
                </c:pt>
                <c:pt idx="7">
                  <c:v>38375.466666666667</c:v>
                </c:pt>
                <c:pt idx="8">
                  <c:v>38278.429629629631</c:v>
                </c:pt>
                <c:pt idx="9">
                  <c:v>38303.103030303027</c:v>
                </c:pt>
                <c:pt idx="10">
                  <c:v>38259.085714285713</c:v>
                </c:pt>
                <c:pt idx="11">
                  <c:v>38422.514285714286</c:v>
                </c:pt>
                <c:pt idx="12">
                  <c:v>38418.199999999997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A-4D8A-A394-C7EA45C6C5C0}"/>
            </c:ext>
          </c:extLst>
        </c:ser>
        <c:ser>
          <c:idx val="5"/>
          <c:order val="2"/>
          <c:tx>
            <c:strRef>
              <c:f>'58.PZT_L_FX Yaw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75BA-4D8A-A394-C7EA45C6C5C0}"/>
              </c:ext>
            </c:extLst>
          </c:dPt>
          <c:val>
            <c:numRef>
              <c:f>'58.PZT_L_FX Yaw Freq'!$Q$9:$AC$9</c:f>
              <c:numCache>
                <c:formatCode>0.000</c:formatCode>
                <c:ptCount val="13"/>
                <c:pt idx="7">
                  <c:v>38048.26666666667</c:v>
                </c:pt>
                <c:pt idx="8">
                  <c:v>38221.599999999999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BA-4D8A-A394-C7EA45C6C5C0}"/>
            </c:ext>
          </c:extLst>
        </c:ser>
        <c:ser>
          <c:idx val="6"/>
          <c:order val="3"/>
          <c:tx>
            <c:strRef>
              <c:f>'58.PZT_L_FX Yaw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'58.PZT_L_FX Yaw Freq'!$Q$19:$AC$19</c:f>
              <c:numCache>
                <c:formatCode>0.000</c:formatCode>
                <c:ptCount val="13"/>
                <c:pt idx="3">
                  <c:v>37724</c:v>
                </c:pt>
                <c:pt idx="7">
                  <c:v>38024.800000000003</c:v>
                </c:pt>
                <c:pt idx="8">
                  <c:v>38372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BA-4D8A-A394-C7EA45C6C5C0}"/>
            </c:ext>
          </c:extLst>
        </c:ser>
        <c:ser>
          <c:idx val="7"/>
          <c:order val="4"/>
          <c:tx>
            <c:strRef>
              <c:f>'58.PZT_L_FX Yaw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'58.PZT_L_FX Yaw Freq'!$AF$9:$AR$9</c:f>
              <c:numCache>
                <c:formatCode>0.000</c:formatCode>
                <c:ptCount val="13"/>
                <c:pt idx="3">
                  <c:v>37778.400000000001</c:v>
                </c:pt>
                <c:pt idx="4">
                  <c:v>38305.688888888886</c:v>
                </c:pt>
                <c:pt idx="5">
                  <c:v>38221.85263157895</c:v>
                </c:pt>
                <c:pt idx="6">
                  <c:v>38220.941176470587</c:v>
                </c:pt>
                <c:pt idx="7">
                  <c:v>38552.342857142859</c:v>
                </c:pt>
                <c:pt idx="8">
                  <c:v>38581.599999999999</c:v>
                </c:pt>
                <c:pt idx="9">
                  <c:v>38502.239999999998</c:v>
                </c:pt>
                <c:pt idx="10">
                  <c:v>38386.69090909091</c:v>
                </c:pt>
                <c:pt idx="11">
                  <c:v>38219.360000000001</c:v>
                </c:pt>
                <c:pt idx="12">
                  <c:v>38119.974193548383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BA-4D8A-A394-C7EA45C6C5C0}"/>
            </c:ext>
          </c:extLst>
        </c:ser>
        <c:ser>
          <c:idx val="8"/>
          <c:order val="5"/>
          <c:tx>
            <c:strRef>
              <c:f>'58.PZT_L_FX Yaw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'58.PZT_L_FX Yaw Freq'!$AF$19:$AR$19</c:f>
              <c:numCache>
                <c:formatCode>0.000</c:formatCode>
                <c:ptCount val="13"/>
                <c:pt idx="3">
                  <c:v>38189.066666666666</c:v>
                </c:pt>
                <c:pt idx="4">
                  <c:v>38568.800000000003</c:v>
                </c:pt>
                <c:pt idx="5">
                  <c:v>38202.870588235295</c:v>
                </c:pt>
                <c:pt idx="6">
                  <c:v>38253.919999999998</c:v>
                </c:pt>
                <c:pt idx="7">
                  <c:v>38343.946666666663</c:v>
                </c:pt>
                <c:pt idx="8">
                  <c:v>38175.839999999997</c:v>
                </c:pt>
                <c:pt idx="9">
                  <c:v>38701.599999999999</c:v>
                </c:pt>
                <c:pt idx="10">
                  <c:v>38220.872727272726</c:v>
                </c:pt>
                <c:pt idx="11">
                  <c:v>38297.199999999997</c:v>
                </c:pt>
                <c:pt idx="12">
                  <c:v>38321.458823529414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BA-4D8A-A394-C7EA45C6C5C0}"/>
            </c:ext>
          </c:extLst>
        </c:ser>
        <c:ser>
          <c:idx val="3"/>
          <c:order val="6"/>
          <c:tx>
            <c:strRef>
              <c:f>'58.PZT_L_FX Yaw Freq'!$A$25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'58.PZT_L_FX Yaw Freq'!$B$25:$N$25</c:f>
              <c:numCache>
                <c:formatCode>General</c:formatCode>
                <c:ptCount val="13"/>
                <c:pt idx="0">
                  <c:v>43932</c:v>
                </c:pt>
                <c:pt idx="1">
                  <c:v>43932</c:v>
                </c:pt>
                <c:pt idx="2">
                  <c:v>43932</c:v>
                </c:pt>
                <c:pt idx="3">
                  <c:v>43932</c:v>
                </c:pt>
                <c:pt idx="4">
                  <c:v>43932</c:v>
                </c:pt>
                <c:pt idx="5">
                  <c:v>43932</c:v>
                </c:pt>
                <c:pt idx="6">
                  <c:v>43932</c:v>
                </c:pt>
                <c:pt idx="7">
                  <c:v>43932</c:v>
                </c:pt>
                <c:pt idx="8">
                  <c:v>43932</c:v>
                </c:pt>
                <c:pt idx="9">
                  <c:v>43932</c:v>
                </c:pt>
                <c:pt idx="10">
                  <c:v>43932</c:v>
                </c:pt>
                <c:pt idx="11">
                  <c:v>43932</c:v>
                </c:pt>
                <c:pt idx="12">
                  <c:v>43932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BA-4D8A-A394-C7EA45C6C5C0}"/>
            </c:ext>
          </c:extLst>
        </c:ser>
        <c:ser>
          <c:idx val="4"/>
          <c:order val="7"/>
          <c:tx>
            <c:strRef>
              <c:f>'58.PZT_L_FX Yaw Freq'!$A$26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'58.PZT_L_FX Yaw Freq'!$B$26:$N$26</c:f>
              <c:numCache>
                <c:formatCode>General</c:formatCode>
                <c:ptCount val="13"/>
                <c:pt idx="0">
                  <c:v>37276</c:v>
                </c:pt>
                <c:pt idx="1">
                  <c:v>37276</c:v>
                </c:pt>
                <c:pt idx="2">
                  <c:v>37276</c:v>
                </c:pt>
                <c:pt idx="3">
                  <c:v>37276</c:v>
                </c:pt>
                <c:pt idx="4">
                  <c:v>37276</c:v>
                </c:pt>
                <c:pt idx="5">
                  <c:v>37276</c:v>
                </c:pt>
                <c:pt idx="6">
                  <c:v>37276</c:v>
                </c:pt>
                <c:pt idx="7">
                  <c:v>37276</c:v>
                </c:pt>
                <c:pt idx="8">
                  <c:v>37276</c:v>
                </c:pt>
                <c:pt idx="9">
                  <c:v>37276</c:v>
                </c:pt>
                <c:pt idx="10">
                  <c:v>37276</c:v>
                </c:pt>
                <c:pt idx="11">
                  <c:v>37276</c:v>
                </c:pt>
                <c:pt idx="12">
                  <c:v>37276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BA-4D8A-A394-C7EA45C6C5C0}"/>
            </c:ext>
          </c:extLst>
        </c:ser>
        <c:ser>
          <c:idx val="2"/>
          <c:order val="8"/>
          <c:tx>
            <c:strRef>
              <c:f>'58.PZT_L_FX Yaw Freq'!$A$24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'58.PZT_L_FX Yaw Freq'!$B$24:$N$24</c:f>
              <c:numCache>
                <c:formatCode>General</c:formatCode>
                <c:ptCount val="13"/>
                <c:pt idx="0">
                  <c:v>38981</c:v>
                </c:pt>
                <c:pt idx="1">
                  <c:v>38981</c:v>
                </c:pt>
                <c:pt idx="2">
                  <c:v>38981</c:v>
                </c:pt>
                <c:pt idx="3">
                  <c:v>38981</c:v>
                </c:pt>
                <c:pt idx="4">
                  <c:v>38981</c:v>
                </c:pt>
                <c:pt idx="5">
                  <c:v>38981</c:v>
                </c:pt>
                <c:pt idx="6">
                  <c:v>38981</c:v>
                </c:pt>
                <c:pt idx="7">
                  <c:v>38981</c:v>
                </c:pt>
                <c:pt idx="8">
                  <c:v>38981</c:v>
                </c:pt>
                <c:pt idx="9">
                  <c:v>38981</c:v>
                </c:pt>
                <c:pt idx="10">
                  <c:v>38981</c:v>
                </c:pt>
                <c:pt idx="11">
                  <c:v>38981</c:v>
                </c:pt>
                <c:pt idx="12">
                  <c:v>38981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BA-4D8A-A394-C7EA45C6C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36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'58.PZT_L_FX Yaw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'58.PZT_L_FX Yaw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'58.PZT_L_FX Yaw Freq'!$B$10:$N$10</c:f>
              <c:numCache>
                <c:formatCode>0.000</c:formatCode>
                <c:ptCount val="13"/>
                <c:pt idx="0">
                  <c:v>565.44185613462889</c:v>
                </c:pt>
                <c:pt idx="1">
                  <c:v>409.71898323236871</c:v>
                </c:pt>
                <c:pt idx="2">
                  <c:v>404.68856471192993</c:v>
                </c:pt>
                <c:pt idx="3">
                  <c:v>542.51757090107731</c:v>
                </c:pt>
                <c:pt idx="4">
                  <c:v>473.18826464009402</c:v>
                </c:pt>
                <c:pt idx="5">
                  <c:v>401.90940307380657</c:v>
                </c:pt>
                <c:pt idx="6">
                  <c:v>537.21005578861241</c:v>
                </c:pt>
                <c:pt idx="7">
                  <c:v>419.18744394991847</c:v>
                </c:pt>
                <c:pt idx="8">
                  <c:v>423.94887119941222</c:v>
                </c:pt>
                <c:pt idx="9">
                  <c:v>456.19368042274488</c:v>
                </c:pt>
                <c:pt idx="10">
                  <c:v>499.44309025557709</c:v>
                </c:pt>
                <c:pt idx="11">
                  <c:v>391.9370211799706</c:v>
                </c:pt>
                <c:pt idx="12">
                  <c:v>452.58171633605184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8-4B6D-89A7-512BE11E1506}"/>
            </c:ext>
          </c:extLst>
        </c:ser>
        <c:ser>
          <c:idx val="1"/>
          <c:order val="1"/>
          <c:tx>
            <c:strRef>
              <c:f>'58.PZT_L_FX Yaw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'58.PZT_L_FX Yaw Freq'!$B$20:$N$20</c:f>
              <c:numCache>
                <c:formatCode>0.000</c:formatCode>
                <c:ptCount val="13"/>
                <c:pt idx="0">
                  <c:v>446.86774211993458</c:v>
                </c:pt>
                <c:pt idx="1">
                  <c:v>458.40918978723084</c:v>
                </c:pt>
                <c:pt idx="2">
                  <c:v>442.52671283664375</c:v>
                </c:pt>
                <c:pt idx="3">
                  <c:v>406.50999353369809</c:v>
                </c:pt>
                <c:pt idx="4">
                  <c:v>427.16653729036977</c:v>
                </c:pt>
                <c:pt idx="5">
                  <c:v>497.05296254251016</c:v>
                </c:pt>
                <c:pt idx="6">
                  <c:v>429.44786457744686</c:v>
                </c:pt>
                <c:pt idx="7">
                  <c:v>474.74176852127863</c:v>
                </c:pt>
                <c:pt idx="8">
                  <c:v>391.97352828568341</c:v>
                </c:pt>
                <c:pt idx="9">
                  <c:v>414.33398841294218</c:v>
                </c:pt>
                <c:pt idx="10">
                  <c:v>417.61841875010992</c:v>
                </c:pt>
                <c:pt idx="11">
                  <c:v>605.04474173055848</c:v>
                </c:pt>
                <c:pt idx="12">
                  <c:v>437.83614292371368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8-4B6D-89A7-512BE11E1506}"/>
            </c:ext>
          </c:extLst>
        </c:ser>
        <c:ser>
          <c:idx val="5"/>
          <c:order val="2"/>
          <c:tx>
            <c:strRef>
              <c:f>'58.PZT_L_FX Yaw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2078-4B6D-89A7-512BE11E1506}"/>
              </c:ext>
            </c:extLst>
          </c:dPt>
          <c:val>
            <c:numRef>
              <c:f>'58.PZT_L_FX Yaw Freq'!$Q$10:$AC$10</c:f>
              <c:numCache>
                <c:formatCode>0.000</c:formatCode>
                <c:ptCount val="13"/>
                <c:pt idx="7">
                  <c:v>374.2147171684386</c:v>
                </c:pt>
                <c:pt idx="8">
                  <c:v>393.63012293803229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78-4B6D-89A7-512BE11E1506}"/>
            </c:ext>
          </c:extLst>
        </c:ser>
        <c:ser>
          <c:idx val="6"/>
          <c:order val="3"/>
          <c:tx>
            <c:strRef>
              <c:f>'58.PZT_L_FX Yaw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'58.PZT_L_FX Yaw Freq'!$Q$20:$AC$20</c:f>
              <c:numCache>
                <c:formatCode>0.000</c:formatCode>
                <c:ptCount val="13"/>
                <c:pt idx="3">
                  <c:v>328.06391303293748</c:v>
                </c:pt>
                <c:pt idx="7">
                  <c:v>332.58796664274456</c:v>
                </c:pt>
                <c:pt idx="8">
                  <c:v>392.45086853073252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78-4B6D-89A7-512BE11E1506}"/>
            </c:ext>
          </c:extLst>
        </c:ser>
        <c:ser>
          <c:idx val="7"/>
          <c:order val="4"/>
          <c:tx>
            <c:strRef>
              <c:f>'58.PZT_L_FX Yaw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'58.PZT_L_FX Yaw Freq'!$AF$10:$AR$10</c:f>
              <c:numCache>
                <c:formatCode>0.000</c:formatCode>
                <c:ptCount val="13"/>
                <c:pt idx="3">
                  <c:v>259.57503732061753</c:v>
                </c:pt>
                <c:pt idx="4">
                  <c:v>501.36316749224079</c:v>
                </c:pt>
                <c:pt idx="5">
                  <c:v>422.25647566733778</c:v>
                </c:pt>
                <c:pt idx="6">
                  <c:v>423.65378814886719</c:v>
                </c:pt>
                <c:pt idx="7">
                  <c:v>461.78519021809478</c:v>
                </c:pt>
                <c:pt idx="8">
                  <c:v>347.58660153927156</c:v>
                </c:pt>
                <c:pt idx="9">
                  <c:v>411.2547655190906</c:v>
                </c:pt>
                <c:pt idx="10">
                  <c:v>305.86082968900615</c:v>
                </c:pt>
                <c:pt idx="11">
                  <c:v>323.58740168710568</c:v>
                </c:pt>
                <c:pt idx="12">
                  <c:v>401.92200491015825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78-4B6D-89A7-512BE11E1506}"/>
            </c:ext>
          </c:extLst>
        </c:ser>
        <c:ser>
          <c:idx val="8"/>
          <c:order val="5"/>
          <c:tx>
            <c:strRef>
              <c:f>'58.PZT_L_FX Yaw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'58.PZT_L_FX Yaw Freq'!$AF$20:$AR$20</c:f>
              <c:numCache>
                <c:formatCode>0.000</c:formatCode>
                <c:ptCount val="13"/>
                <c:pt idx="3">
                  <c:v>458.7273950708697</c:v>
                </c:pt>
                <c:pt idx="4">
                  <c:v>420.72986775557251</c:v>
                </c:pt>
                <c:pt idx="5">
                  <c:v>435.56754952140165</c:v>
                </c:pt>
                <c:pt idx="6">
                  <c:v>444.82419549520802</c:v>
                </c:pt>
                <c:pt idx="7">
                  <c:v>422.0359883890182</c:v>
                </c:pt>
                <c:pt idx="8">
                  <c:v>314.72231604418562</c:v>
                </c:pt>
                <c:pt idx="9">
                  <c:v>492.67057317327794</c:v>
                </c:pt>
                <c:pt idx="10">
                  <c:v>292.82247526479591</c:v>
                </c:pt>
                <c:pt idx="11">
                  <c:v>371.202575285698</c:v>
                </c:pt>
                <c:pt idx="12">
                  <c:v>386.32276022780223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78-4B6D-89A7-512BE11E1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2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'58.PZT_L_FX Yaw Freq'!$A$7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'58.PZT_L_FX Yaw Freq'!$B$8:$N$8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'58.PZT_L_FX Yaw Freq'!$B$13:$N$13</c:f>
              <c:numCache>
                <c:formatCode>0.00</c:formatCode>
                <c:ptCount val="13"/>
                <c:pt idx="0">
                  <c:v>0.7806203750237749</c:v>
                </c:pt>
                <c:pt idx="1">
                  <c:v>1.1977547470982943</c:v>
                </c:pt>
                <c:pt idx="2">
                  <c:v>0.90011603595956347</c:v>
                </c:pt>
                <c:pt idx="3">
                  <c:v>0.68654109293083398</c:v>
                </c:pt>
                <c:pt idx="4">
                  <c:v>0.65281979658058686</c:v>
                </c:pt>
                <c:pt idx="5">
                  <c:v>0.88521033907988833</c:v>
                </c:pt>
                <c:pt idx="6">
                  <c:v>0.57065201348470074</c:v>
                </c:pt>
                <c:pt idx="7">
                  <c:v>0.60349559947220666</c:v>
                </c:pt>
                <c:pt idx="8">
                  <c:v>0.66595253281994116</c:v>
                </c:pt>
                <c:pt idx="9">
                  <c:v>0.65894393874000201</c:v>
                </c:pt>
                <c:pt idx="10">
                  <c:v>0.62298722864990719</c:v>
                </c:pt>
                <c:pt idx="11">
                  <c:v>0.54469392465909872</c:v>
                </c:pt>
                <c:pt idx="12">
                  <c:v>0.8131941002581704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A-40CD-986C-EB0CB26C8E66}"/>
            </c:ext>
          </c:extLst>
        </c:ser>
        <c:ser>
          <c:idx val="1"/>
          <c:order val="1"/>
          <c:tx>
            <c:strRef>
              <c:f>'58.PZT_L_FX Yaw Freq'!$A$17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'58.PZT_L_FX Yaw Freq'!$B$23:$N$23</c:f>
              <c:numCache>
                <c:formatCode>0.00</c:formatCode>
                <c:ptCount val="13"/>
                <c:pt idx="0">
                  <c:v>0.75906127927435363</c:v>
                </c:pt>
                <c:pt idx="1">
                  <c:v>0.99369181610186963</c:v>
                </c:pt>
                <c:pt idx="2">
                  <c:v>0.84676951195327077</c:v>
                </c:pt>
                <c:pt idx="3">
                  <c:v>0.97594976665793742</c:v>
                </c:pt>
                <c:pt idx="4">
                  <c:v>0.76969824326346281</c:v>
                </c:pt>
                <c:pt idx="5">
                  <c:v>0.84926092667311393</c:v>
                </c:pt>
                <c:pt idx="6">
                  <c:v>0.88383338623380059</c:v>
                </c:pt>
                <c:pt idx="7">
                  <c:v>0.77197523620140973</c:v>
                </c:pt>
                <c:pt idx="8">
                  <c:v>0.85246371441953295</c:v>
                </c:pt>
                <c:pt idx="9">
                  <c:v>0.82630845246144335</c:v>
                </c:pt>
                <c:pt idx="10">
                  <c:v>0.78467621010585853</c:v>
                </c:pt>
                <c:pt idx="11">
                  <c:v>0.63164159972423828</c:v>
                </c:pt>
                <c:pt idx="12">
                  <c:v>0.86957949791657418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A-40CD-986C-EB0CB26C8E66}"/>
            </c:ext>
          </c:extLst>
        </c:ser>
        <c:ser>
          <c:idx val="5"/>
          <c:order val="2"/>
          <c:tx>
            <c:strRef>
              <c:f>'58.PZT_L_FX Yaw Freq'!$P$7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23A-40CD-986C-EB0CB26C8E66}"/>
              </c:ext>
            </c:extLst>
          </c:dPt>
          <c:val>
            <c:numRef>
              <c:f>'58.PZT_L_FX Yaw Freq'!$Q$13:$AC$13</c:f>
              <c:numCache>
                <c:formatCode>0.00</c:formatCode>
                <c:ptCount val="13"/>
                <c:pt idx="3">
                  <c:v>0</c:v>
                </c:pt>
                <c:pt idx="7">
                  <c:v>0.68789978162818888</c:v>
                </c:pt>
                <c:pt idx="8">
                  <c:v>0.8007517251153573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3A-40CD-986C-EB0CB26C8E66}"/>
            </c:ext>
          </c:extLst>
        </c:ser>
        <c:ser>
          <c:idx val="6"/>
          <c:order val="3"/>
          <c:tx>
            <c:strRef>
              <c:f>'58.PZT_L_FX Yaw Freq'!$P$17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'58.PZT_L_FX Yaw Freq'!$Q$23:$AC$23</c:f>
              <c:numCache>
                <c:formatCode>0.00</c:formatCode>
                <c:ptCount val="13"/>
                <c:pt idx="3">
                  <c:v>0.4551958548343607</c:v>
                </c:pt>
                <c:pt idx="7">
                  <c:v>0.75047814423217951</c:v>
                </c:pt>
                <c:pt idx="8">
                  <c:v>0.9309020889699583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3A-40CD-986C-EB0CB26C8E66}"/>
            </c:ext>
          </c:extLst>
        </c:ser>
        <c:ser>
          <c:idx val="7"/>
          <c:order val="4"/>
          <c:tx>
            <c:strRef>
              <c:f>'58.PZT_L_FX Yaw Freq'!$AE$7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'58.PZT_L_FX Yaw Freq'!$AF$13:$AR$13</c:f>
              <c:numCache>
                <c:formatCode>0.00</c:formatCode>
                <c:ptCount val="13"/>
                <c:pt idx="3">
                  <c:v>0.64515705514401411</c:v>
                </c:pt>
                <c:pt idx="4">
                  <c:v>0.6845928298770384</c:v>
                </c:pt>
                <c:pt idx="5">
                  <c:v>0.74666518737939691</c:v>
                </c:pt>
                <c:pt idx="6">
                  <c:v>0.743485366985983</c:v>
                </c:pt>
                <c:pt idx="7">
                  <c:v>0.92131066144994123</c:v>
                </c:pt>
                <c:pt idx="8">
                  <c:v>1.2520620704962044</c:v>
                </c:pt>
                <c:pt idx="9">
                  <c:v>0.99390135005667624</c:v>
                </c:pt>
                <c:pt idx="10">
                  <c:v>1.2104534712952522</c:v>
                </c:pt>
                <c:pt idx="11">
                  <c:v>0.97177248463274735</c:v>
                </c:pt>
                <c:pt idx="12">
                  <c:v>0.69994856650279469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3A-40CD-986C-EB0CB26C8E66}"/>
            </c:ext>
          </c:extLst>
        </c:ser>
        <c:ser>
          <c:idx val="8"/>
          <c:order val="5"/>
          <c:tx>
            <c:strRef>
              <c:f>'58.PZT_L_FX Yaw Freq'!$AE$17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'58.PZT_L_FX Yaw Freq'!$AF$23:$AR$23</c:f>
              <c:numCache>
                <c:formatCode>0.00</c:formatCode>
                <c:ptCount val="13"/>
                <c:pt idx="3">
                  <c:v>0.66347804562344648</c:v>
                </c:pt>
                <c:pt idx="4">
                  <c:v>1.0242518213222971</c:v>
                </c:pt>
                <c:pt idx="5">
                  <c:v>0.70932020322583222</c:v>
                </c:pt>
                <c:pt idx="6">
                  <c:v>0.73281385462955184</c:v>
                </c:pt>
                <c:pt idx="7">
                  <c:v>0.84348783519875781</c:v>
                </c:pt>
                <c:pt idx="8">
                  <c:v>0.95305179002481133</c:v>
                </c:pt>
                <c:pt idx="9">
                  <c:v>0.96453903658026308</c:v>
                </c:pt>
                <c:pt idx="10">
                  <c:v>1.0755922183663091</c:v>
                </c:pt>
                <c:pt idx="11">
                  <c:v>0.91701950003447141</c:v>
                </c:pt>
                <c:pt idx="12">
                  <c:v>0.9020599104860233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3A-40CD-986C-EB0CB26C8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'59.PZT_L_FX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'59.PZT_L_FX Yaw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'59.PZT_L_FX Yaw Gain'!$B$9:$N$9</c:f>
              <c:numCache>
                <c:formatCode>0.000</c:formatCode>
                <c:ptCount val="13"/>
                <c:pt idx="0">
                  <c:v>25.002380821917814</c:v>
                </c:pt>
                <c:pt idx="1">
                  <c:v>24.79925714285714</c:v>
                </c:pt>
                <c:pt idx="2">
                  <c:v>24.753174999999992</c:v>
                </c:pt>
                <c:pt idx="3">
                  <c:v>25.237481818181806</c:v>
                </c:pt>
                <c:pt idx="4">
                  <c:v>24.993748571428565</c:v>
                </c:pt>
                <c:pt idx="5">
                  <c:v>24.851266666666682</c:v>
                </c:pt>
                <c:pt idx="6">
                  <c:v>24.594939999999994</c:v>
                </c:pt>
                <c:pt idx="7">
                  <c:v>25.504949999999976</c:v>
                </c:pt>
                <c:pt idx="8">
                  <c:v>26.406384210526319</c:v>
                </c:pt>
                <c:pt idx="9">
                  <c:v>26.265303030303016</c:v>
                </c:pt>
                <c:pt idx="10">
                  <c:v>25.797090000000004</c:v>
                </c:pt>
                <c:pt idx="11">
                  <c:v>26.037657142857149</c:v>
                </c:pt>
                <c:pt idx="12">
                  <c:v>24.790882758620697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5-424A-98AF-3B045F46D2CE}"/>
            </c:ext>
          </c:extLst>
        </c:ser>
        <c:ser>
          <c:idx val="1"/>
          <c:order val="1"/>
          <c:tx>
            <c:strRef>
              <c:f>'59.PZT_L_FX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'59.PZT_L_FX Yaw Gain'!$B$19:$N$19</c:f>
              <c:numCache>
                <c:formatCode>0.000</c:formatCode>
                <c:ptCount val="13"/>
                <c:pt idx="0">
                  <c:v>26.475200000000001</c:v>
                </c:pt>
                <c:pt idx="1">
                  <c:v>24.749847619047635</c:v>
                </c:pt>
                <c:pt idx="2">
                  <c:v>24.829221052631592</c:v>
                </c:pt>
                <c:pt idx="3">
                  <c:v>25.20139374999999</c:v>
                </c:pt>
                <c:pt idx="4">
                  <c:v>25.104455999999999</c:v>
                </c:pt>
                <c:pt idx="5">
                  <c:v>24.404851063829792</c:v>
                </c:pt>
                <c:pt idx="6">
                  <c:v>24.400399999999998</c:v>
                </c:pt>
                <c:pt idx="7">
                  <c:v>25.451308333333341</c:v>
                </c:pt>
                <c:pt idx="8">
                  <c:v>25.842177777777792</c:v>
                </c:pt>
                <c:pt idx="9">
                  <c:v>25.451442424242419</c:v>
                </c:pt>
                <c:pt idx="10">
                  <c:v>24.632635714285716</c:v>
                </c:pt>
                <c:pt idx="11">
                  <c:v>25.583942857142858</c:v>
                </c:pt>
                <c:pt idx="12">
                  <c:v>25.516368750000002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35-424A-98AF-3B045F46D2CE}"/>
            </c:ext>
          </c:extLst>
        </c:ser>
        <c:ser>
          <c:idx val="5"/>
          <c:order val="2"/>
          <c:tx>
            <c:strRef>
              <c:f>'59.PZT_L_FX Yaw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135-424A-98AF-3B045F46D2CE}"/>
              </c:ext>
            </c:extLst>
          </c:dPt>
          <c:val>
            <c:numRef>
              <c:f>'59.PZT_L_FX Yaw Gain'!$Q$9:$AC$9</c:f>
              <c:numCache>
                <c:formatCode>0.000</c:formatCode>
                <c:ptCount val="13"/>
                <c:pt idx="7">
                  <c:v>24.325311111111109</c:v>
                </c:pt>
                <c:pt idx="8">
                  <c:v>24.280149999999999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35-424A-98AF-3B045F46D2CE}"/>
            </c:ext>
          </c:extLst>
        </c:ser>
        <c:ser>
          <c:idx val="6"/>
          <c:order val="3"/>
          <c:tx>
            <c:strRef>
              <c:f>'59.PZT_L_FX Yaw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'59.PZT_L_FX Yaw Gain'!$Q$19:$AC$19</c:f>
              <c:numCache>
                <c:formatCode>0.000</c:formatCode>
                <c:ptCount val="13"/>
                <c:pt idx="3">
                  <c:v>26.405366666666662</c:v>
                </c:pt>
                <c:pt idx="7">
                  <c:v>25.43056363636364</c:v>
                </c:pt>
                <c:pt idx="8">
                  <c:v>24.422350000000002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35-424A-98AF-3B045F46D2CE}"/>
            </c:ext>
          </c:extLst>
        </c:ser>
        <c:ser>
          <c:idx val="7"/>
          <c:order val="4"/>
          <c:tx>
            <c:strRef>
              <c:f>'59.PZT_L_FX Yaw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'59.PZT_L_FX Yaw Gain'!$AF$9:$AR$9</c:f>
              <c:numCache>
                <c:formatCode>0.000</c:formatCode>
                <c:ptCount val="13"/>
                <c:pt idx="3">
                  <c:v>25.121700000000004</c:v>
                </c:pt>
                <c:pt idx="4">
                  <c:v>24.834955555555553</c:v>
                </c:pt>
                <c:pt idx="5">
                  <c:v>25.412547368421059</c:v>
                </c:pt>
                <c:pt idx="6">
                  <c:v>25.450447058823535</c:v>
                </c:pt>
                <c:pt idx="7">
                  <c:v>25.294685714285713</c:v>
                </c:pt>
                <c:pt idx="8">
                  <c:v>25.801024999999992</c:v>
                </c:pt>
                <c:pt idx="9">
                  <c:v>25.332813333333341</c:v>
                </c:pt>
                <c:pt idx="10">
                  <c:v>24.465999999999994</c:v>
                </c:pt>
                <c:pt idx="11">
                  <c:v>26.024079999999994</c:v>
                </c:pt>
                <c:pt idx="12">
                  <c:v>27.410754838709668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35-424A-98AF-3B045F46D2CE}"/>
            </c:ext>
          </c:extLst>
        </c:ser>
        <c:ser>
          <c:idx val="8"/>
          <c:order val="5"/>
          <c:tx>
            <c:strRef>
              <c:f>'59.PZT_L_FX Yaw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'59.PZT_L_FX Yaw Gain'!$AF$19:$AR$19</c:f>
              <c:numCache>
                <c:formatCode>0.000</c:formatCode>
                <c:ptCount val="13"/>
                <c:pt idx="3">
                  <c:v>26.618166666666664</c:v>
                </c:pt>
                <c:pt idx="4">
                  <c:v>24.507253333333331</c:v>
                </c:pt>
                <c:pt idx="5">
                  <c:v>26.123058823529409</c:v>
                </c:pt>
                <c:pt idx="6">
                  <c:v>24.769200000000001</c:v>
                </c:pt>
                <c:pt idx="7">
                  <c:v>24.470826666666667</c:v>
                </c:pt>
                <c:pt idx="8">
                  <c:v>26.04989333333334</c:v>
                </c:pt>
                <c:pt idx="9">
                  <c:v>24.375975000000004</c:v>
                </c:pt>
                <c:pt idx="10">
                  <c:v>25.420690909090911</c:v>
                </c:pt>
                <c:pt idx="11">
                  <c:v>26.13375000000001</c:v>
                </c:pt>
                <c:pt idx="12">
                  <c:v>26.085800000000006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35-424A-98AF-3B045F46D2CE}"/>
            </c:ext>
          </c:extLst>
        </c:ser>
        <c:ser>
          <c:idx val="3"/>
          <c:order val="6"/>
          <c:tx>
            <c:strRef>
              <c:f>'59.PZT_L_FX Yaw Gain'!$A$25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'59.PZT_L_FX Yaw Gain'!$B$25:$N$25</c:f>
              <c:numCache>
                <c:formatCode>General</c:formatCode>
                <c:ptCount val="13"/>
                <c:pt idx="0">
                  <c:v>47.5</c:v>
                </c:pt>
                <c:pt idx="1">
                  <c:v>47.5</c:v>
                </c:pt>
                <c:pt idx="2">
                  <c:v>47.5</c:v>
                </c:pt>
                <c:pt idx="3">
                  <c:v>47.5</c:v>
                </c:pt>
                <c:pt idx="4">
                  <c:v>47.5</c:v>
                </c:pt>
                <c:pt idx="5">
                  <c:v>47.5</c:v>
                </c:pt>
                <c:pt idx="6">
                  <c:v>47.5</c:v>
                </c:pt>
                <c:pt idx="7">
                  <c:v>47.5</c:v>
                </c:pt>
                <c:pt idx="8">
                  <c:v>47.5</c:v>
                </c:pt>
                <c:pt idx="9">
                  <c:v>47.5</c:v>
                </c:pt>
                <c:pt idx="10">
                  <c:v>47.5</c:v>
                </c:pt>
                <c:pt idx="11">
                  <c:v>47.5</c:v>
                </c:pt>
                <c:pt idx="12">
                  <c:v>47.5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35-424A-98AF-3B045F46D2CE}"/>
            </c:ext>
          </c:extLst>
        </c:ser>
        <c:ser>
          <c:idx val="4"/>
          <c:order val="7"/>
          <c:tx>
            <c:strRef>
              <c:f>'59.PZT_L_FX Yaw Gain'!$A$26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'59.PZT_L_FX Yaw Gain'!$B$26:$N$26</c:f>
              <c:numCache>
                <c:formatCode>General</c:formatCode>
                <c:ptCount val="13"/>
                <c:pt idx="0">
                  <c:v>14.5</c:v>
                </c:pt>
                <c:pt idx="1">
                  <c:v>14.5</c:v>
                </c:pt>
                <c:pt idx="2">
                  <c:v>14.5</c:v>
                </c:pt>
                <c:pt idx="3">
                  <c:v>14.5</c:v>
                </c:pt>
                <c:pt idx="4">
                  <c:v>14.5</c:v>
                </c:pt>
                <c:pt idx="5">
                  <c:v>14.5</c:v>
                </c:pt>
                <c:pt idx="6">
                  <c:v>14.5</c:v>
                </c:pt>
                <c:pt idx="7">
                  <c:v>14.5</c:v>
                </c:pt>
                <c:pt idx="8">
                  <c:v>14.5</c:v>
                </c:pt>
                <c:pt idx="9">
                  <c:v>14.5</c:v>
                </c:pt>
                <c:pt idx="10">
                  <c:v>14.5</c:v>
                </c:pt>
                <c:pt idx="11">
                  <c:v>14.5</c:v>
                </c:pt>
                <c:pt idx="12">
                  <c:v>14.5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135-424A-98AF-3B045F46D2CE}"/>
            </c:ext>
          </c:extLst>
        </c:ser>
        <c:ser>
          <c:idx val="2"/>
          <c:order val="8"/>
          <c:tx>
            <c:strRef>
              <c:f>'59.PZT_L_FX Yaw Gain'!$A$24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'59.PZT_L_FX Yaw Gain'!$B$24:$N$24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135-424A-98AF-3B045F46D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'59.PZT_L_FX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'59.PZT_L_FX Yaw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'59.PZT_L_FX Yaw Gain'!$B$10:$N$10</c:f>
              <c:numCache>
                <c:formatCode>0.000</c:formatCode>
                <c:ptCount val="13"/>
                <c:pt idx="0">
                  <c:v>2.2231616940211651</c:v>
                </c:pt>
                <c:pt idx="1">
                  <c:v>2.3546965112346339</c:v>
                </c:pt>
                <c:pt idx="2">
                  <c:v>2.1979956594784311</c:v>
                </c:pt>
                <c:pt idx="3">
                  <c:v>2.1923713219631713</c:v>
                </c:pt>
                <c:pt idx="4">
                  <c:v>1.9973534514410762</c:v>
                </c:pt>
                <c:pt idx="5">
                  <c:v>2.1661905706368847</c:v>
                </c:pt>
                <c:pt idx="6">
                  <c:v>2.3289038207845016</c:v>
                </c:pt>
                <c:pt idx="7">
                  <c:v>2.3068147993472281</c:v>
                </c:pt>
                <c:pt idx="8">
                  <c:v>1.889145279918478</c:v>
                </c:pt>
                <c:pt idx="9">
                  <c:v>2.2250442676447055</c:v>
                </c:pt>
                <c:pt idx="10">
                  <c:v>2.3834696383781999</c:v>
                </c:pt>
                <c:pt idx="11">
                  <c:v>2.5628068844768919</c:v>
                </c:pt>
                <c:pt idx="12">
                  <c:v>2.5416855942011591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87-4492-BF48-F14787834264}"/>
            </c:ext>
          </c:extLst>
        </c:ser>
        <c:ser>
          <c:idx val="1"/>
          <c:order val="1"/>
          <c:tx>
            <c:strRef>
              <c:f>'59.PZT_L_FX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'59.PZT_L_FX Yaw Gain'!$B$20:$N$20</c:f>
              <c:numCache>
                <c:formatCode>0.000</c:formatCode>
                <c:ptCount val="13"/>
                <c:pt idx="0">
                  <c:v>2.3591588509912871</c:v>
                </c:pt>
                <c:pt idx="1">
                  <c:v>2.0799127110914659</c:v>
                </c:pt>
                <c:pt idx="2">
                  <c:v>2.0373459373825824</c:v>
                </c:pt>
                <c:pt idx="3">
                  <c:v>2.1640948725900992</c:v>
                </c:pt>
                <c:pt idx="4">
                  <c:v>1.6688122756484143</c:v>
                </c:pt>
                <c:pt idx="5">
                  <c:v>2.1098910732478791</c:v>
                </c:pt>
                <c:pt idx="6">
                  <c:v>2.2650984674824408</c:v>
                </c:pt>
                <c:pt idx="7">
                  <c:v>2.0309478302028348</c:v>
                </c:pt>
                <c:pt idx="8">
                  <c:v>1.8556114769083074</c:v>
                </c:pt>
                <c:pt idx="9">
                  <c:v>2.1338327915597213</c:v>
                </c:pt>
                <c:pt idx="10">
                  <c:v>2.2819143080989432</c:v>
                </c:pt>
                <c:pt idx="11">
                  <c:v>2.248936636866111</c:v>
                </c:pt>
                <c:pt idx="12">
                  <c:v>2.4178119289029896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87-4492-BF48-F14787834264}"/>
            </c:ext>
          </c:extLst>
        </c:ser>
        <c:ser>
          <c:idx val="5"/>
          <c:order val="2"/>
          <c:tx>
            <c:strRef>
              <c:f>'59.PZT_L_FX Yaw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387-4492-BF48-F14787834264}"/>
              </c:ext>
            </c:extLst>
          </c:dPt>
          <c:val>
            <c:numRef>
              <c:f>'59.PZT_L_FX Yaw Gain'!$Q$10:$AC$10</c:f>
              <c:numCache>
                <c:formatCode>0.000</c:formatCode>
                <c:ptCount val="13"/>
                <c:pt idx="7">
                  <c:v>2.0061989367301978</c:v>
                </c:pt>
                <c:pt idx="8">
                  <c:v>1.9134178368618424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87-4492-BF48-F14787834264}"/>
            </c:ext>
          </c:extLst>
        </c:ser>
        <c:ser>
          <c:idx val="6"/>
          <c:order val="3"/>
          <c:tx>
            <c:strRef>
              <c:f>'59.PZT_L_FX Yaw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'59.PZT_L_FX Yaw Gain'!$Q$20:$AC$20</c:f>
              <c:numCache>
                <c:formatCode>0.000</c:formatCode>
                <c:ptCount val="13"/>
                <c:pt idx="3">
                  <c:v>1.6229115488535717</c:v>
                </c:pt>
                <c:pt idx="7">
                  <c:v>1.5862606946040714</c:v>
                </c:pt>
                <c:pt idx="8">
                  <c:v>1.3892540700147802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87-4492-BF48-F14787834264}"/>
            </c:ext>
          </c:extLst>
        </c:ser>
        <c:ser>
          <c:idx val="7"/>
          <c:order val="4"/>
          <c:tx>
            <c:strRef>
              <c:f>'59.PZT_L_FX Yaw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'59.PZT_L_FX Yaw Gain'!$AF$10:$AR$10</c:f>
              <c:numCache>
                <c:formatCode>0.000</c:formatCode>
                <c:ptCount val="13"/>
                <c:pt idx="3">
                  <c:v>2.6675657758377578</c:v>
                </c:pt>
                <c:pt idx="4">
                  <c:v>2.3822268494094851</c:v>
                </c:pt>
                <c:pt idx="5">
                  <c:v>2.3875794685155598</c:v>
                </c:pt>
                <c:pt idx="6">
                  <c:v>2.402111712371322</c:v>
                </c:pt>
                <c:pt idx="7">
                  <c:v>2.5463423699515255</c:v>
                </c:pt>
                <c:pt idx="8">
                  <c:v>2.0918283866911951</c:v>
                </c:pt>
                <c:pt idx="9">
                  <c:v>2.0210715895509717</c:v>
                </c:pt>
                <c:pt idx="10">
                  <c:v>2.6275597396035768</c:v>
                </c:pt>
                <c:pt idx="11">
                  <c:v>2.6241795440067879</c:v>
                </c:pt>
                <c:pt idx="12">
                  <c:v>3.1724705669159592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87-4492-BF48-F14787834264}"/>
            </c:ext>
          </c:extLst>
        </c:ser>
        <c:ser>
          <c:idx val="8"/>
          <c:order val="5"/>
          <c:tx>
            <c:strRef>
              <c:f>'59.PZT_L_FX Yaw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'59.PZT_L_FX Yaw Gain'!$AF$20:$AR$20</c:f>
              <c:numCache>
                <c:formatCode>0.000</c:formatCode>
                <c:ptCount val="13"/>
                <c:pt idx="3">
                  <c:v>1.9756474989810011</c:v>
                </c:pt>
                <c:pt idx="4">
                  <c:v>1.7164444873628153</c:v>
                </c:pt>
                <c:pt idx="5">
                  <c:v>2.0594989355535533</c:v>
                </c:pt>
                <c:pt idx="6">
                  <c:v>2.4397218141854293</c:v>
                </c:pt>
                <c:pt idx="7">
                  <c:v>2.0874543230046085</c:v>
                </c:pt>
                <c:pt idx="8">
                  <c:v>2.3823509429753407</c:v>
                </c:pt>
                <c:pt idx="9">
                  <c:v>2.1941891323981566</c:v>
                </c:pt>
                <c:pt idx="10">
                  <c:v>2.005877233722861</c:v>
                </c:pt>
                <c:pt idx="11">
                  <c:v>2.5583524044424482</c:v>
                </c:pt>
                <c:pt idx="12">
                  <c:v>1.8664778314349448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87-4492-BF48-F14787834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'59.PZT_L_FX Yaw Gain'!$A$7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'59.PZT_L_FX Yaw Gain'!$B$8:$N$8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'59.PZT_L_FX Yaw Gain'!$B$13:$N$13</c:f>
              <c:numCache>
                <c:formatCode>0.00</c:formatCode>
                <c:ptCount val="13"/>
                <c:pt idx="0">
                  <c:v>1.5746914031133039</c:v>
                </c:pt>
                <c:pt idx="1">
                  <c:v>1.4579737549641374</c:v>
                </c:pt>
                <c:pt idx="2">
                  <c:v>1.5549280023651182</c:v>
                </c:pt>
                <c:pt idx="3">
                  <c:v>1.6325521914123664</c:v>
                </c:pt>
                <c:pt idx="4">
                  <c:v>1.7512755130808053</c:v>
                </c:pt>
                <c:pt idx="5">
                  <c:v>1.5928525721574736</c:v>
                </c:pt>
                <c:pt idx="6">
                  <c:v>1.4448771864123138</c:v>
                </c:pt>
                <c:pt idx="7">
                  <c:v>1.5902085714486927</c:v>
                </c:pt>
                <c:pt idx="8">
                  <c:v>2.1008414646719871</c:v>
                </c:pt>
                <c:pt idx="9">
                  <c:v>1.7625571471973513</c:v>
                </c:pt>
                <c:pt idx="10">
                  <c:v>1.579922230194208</c:v>
                </c:pt>
                <c:pt idx="11">
                  <c:v>1.5006537314928123</c:v>
                </c:pt>
                <c:pt idx="12">
                  <c:v>1.3496139179054096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8D-4136-BF8E-3D7DA64C36FE}"/>
            </c:ext>
          </c:extLst>
        </c:ser>
        <c:ser>
          <c:idx val="1"/>
          <c:order val="1"/>
          <c:tx>
            <c:strRef>
              <c:f>'59.PZT_L_FX Yaw Gain'!$A$17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'59.PZT_L_FX Yaw Gain'!$B$23:$N$23</c:f>
              <c:numCache>
                <c:formatCode>0.00</c:formatCode>
                <c:ptCount val="13"/>
                <c:pt idx="0">
                  <c:v>1.6920154959705491</c:v>
                </c:pt>
                <c:pt idx="1">
                  <c:v>1.6426727212138423</c:v>
                </c:pt>
                <c:pt idx="2">
                  <c:v>1.6899799003373546</c:v>
                </c:pt>
                <c:pt idx="3">
                  <c:v>1.6483248009042561</c:v>
                </c:pt>
                <c:pt idx="4">
                  <c:v>2.1181643485293864</c:v>
                </c:pt>
                <c:pt idx="5">
                  <c:v>1.5648281862220614</c:v>
                </c:pt>
                <c:pt idx="6">
                  <c:v>1.4569491705149966</c:v>
                </c:pt>
                <c:pt idx="7">
                  <c:v>1.7974051606960959</c:v>
                </c:pt>
                <c:pt idx="8">
                  <c:v>2.0374555627480366</c:v>
                </c:pt>
                <c:pt idx="9">
                  <c:v>1.7107623533203338</c:v>
                </c:pt>
                <c:pt idx="10">
                  <c:v>1.4801367545256607</c:v>
                </c:pt>
                <c:pt idx="11">
                  <c:v>1.6428420251964519</c:v>
                </c:pt>
                <c:pt idx="12">
                  <c:v>1.5187793859271692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8D-4136-BF8E-3D7DA64C36FE}"/>
            </c:ext>
          </c:extLst>
        </c:ser>
        <c:ser>
          <c:idx val="5"/>
          <c:order val="2"/>
          <c:tx>
            <c:strRef>
              <c:f>'59.PZT_L_FX Yaw Gain'!$P$7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88D-4136-BF8E-3D7DA64C36FE}"/>
              </c:ext>
            </c:extLst>
          </c:dPt>
          <c:val>
            <c:numRef>
              <c:f>'59.PZT_L_FX Yaw Gain'!$Q$13:$AC$13</c:f>
              <c:numCache>
                <c:formatCode>0.00</c:formatCode>
                <c:ptCount val="13"/>
                <c:pt idx="3">
                  <c:v>0</c:v>
                </c:pt>
                <c:pt idx="7">
                  <c:v>1.6324919945584404</c:v>
                </c:pt>
                <c:pt idx="8">
                  <c:v>1.7037836363785244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8D-4136-BF8E-3D7DA64C36FE}"/>
            </c:ext>
          </c:extLst>
        </c:ser>
        <c:ser>
          <c:idx val="6"/>
          <c:order val="3"/>
          <c:tx>
            <c:strRef>
              <c:f>'59.PZT_L_FX Yaw Gain'!$P$17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'59.PZT_L_FX Yaw Gain'!$Q$23:$AC$23</c:f>
              <c:numCache>
                <c:formatCode>0.00</c:formatCode>
                <c:ptCount val="13"/>
                <c:pt idx="3">
                  <c:v>2.4452691573726737</c:v>
                </c:pt>
                <c:pt idx="7">
                  <c:v>2.2969246004236594</c:v>
                </c:pt>
                <c:pt idx="8">
                  <c:v>2.3807380315717288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8D-4136-BF8E-3D7DA64C36FE}"/>
            </c:ext>
          </c:extLst>
        </c:ser>
        <c:ser>
          <c:idx val="7"/>
          <c:order val="4"/>
          <c:tx>
            <c:strRef>
              <c:f>'59.PZT_L_FX Yaw Gain'!$AE$7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'59.PZT_L_FX Yaw Gain'!$AF$13:$AR$13</c:f>
              <c:numCache>
                <c:formatCode>0.00</c:formatCode>
                <c:ptCount val="13"/>
                <c:pt idx="3">
                  <c:v>1.3272649914526444</c:v>
                </c:pt>
                <c:pt idx="4">
                  <c:v>1.4461197035198976</c:v>
                </c:pt>
                <c:pt idx="5">
                  <c:v>1.5235161122135359</c:v>
                </c:pt>
                <c:pt idx="6">
                  <c:v>1.5195583955604142</c:v>
                </c:pt>
                <c:pt idx="7">
                  <c:v>1.4130969243924061</c:v>
                </c:pt>
                <c:pt idx="8">
                  <c:v>1.8008209264680148</c:v>
                </c:pt>
                <c:pt idx="9">
                  <c:v>1.7866451621241357</c:v>
                </c:pt>
                <c:pt idx="10">
                  <c:v>1.2642909502416078</c:v>
                </c:pt>
                <c:pt idx="11">
                  <c:v>1.4638327658536392</c:v>
                </c:pt>
                <c:pt idx="12">
                  <c:v>1.3565405432335285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8D-4136-BF8E-3D7DA64C36FE}"/>
            </c:ext>
          </c:extLst>
        </c:ser>
        <c:ser>
          <c:idx val="8"/>
          <c:order val="5"/>
          <c:tx>
            <c:strRef>
              <c:f>'59.PZT_L_FX Yaw Gain'!$AE$17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'59.PZT_L_FX Yaw Gain'!$AF$23:$AR$23</c:f>
              <c:numCache>
                <c:formatCode>0.00</c:formatCode>
                <c:ptCount val="13"/>
                <c:pt idx="3">
                  <c:v>2.0445898830496443</c:v>
                </c:pt>
                <c:pt idx="4">
                  <c:v>1.9434075122558929</c:v>
                </c:pt>
                <c:pt idx="5">
                  <c:v>1.8812114317190063</c:v>
                </c:pt>
                <c:pt idx="6">
                  <c:v>1.4030561381071043</c:v>
                </c:pt>
                <c:pt idx="7">
                  <c:v>1.592182809588381</c:v>
                </c:pt>
                <c:pt idx="8">
                  <c:v>1.6160358136136694</c:v>
                </c:pt>
                <c:pt idx="9">
                  <c:v>1.5003226559000677</c:v>
                </c:pt>
                <c:pt idx="10">
                  <c:v>1.8147822019367168</c:v>
                </c:pt>
                <c:pt idx="11">
                  <c:v>1.5157867461624388</c:v>
                </c:pt>
                <c:pt idx="12">
                  <c:v>2.0691021711006812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8D-4136-BF8E-3D7DA64C3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5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'60.Stroke'!$A$7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'60.Stroke'!$B$8:$N$8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'60.Stroke'!$B$9:$N$9</c:f>
              <c:numCache>
                <c:formatCode>0.000</c:formatCode>
                <c:ptCount val="13"/>
                <c:pt idx="0">
                  <c:v>7.2306575342465784</c:v>
                </c:pt>
                <c:pt idx="1">
                  <c:v>7.2229642857142862</c:v>
                </c:pt>
                <c:pt idx="2">
                  <c:v>7.1299428571428569</c:v>
                </c:pt>
                <c:pt idx="3">
                  <c:v>7.3059454545454576</c:v>
                </c:pt>
                <c:pt idx="4">
                  <c:v>7.3553371428571444</c:v>
                </c:pt>
                <c:pt idx="5">
                  <c:v>7.329379487179482</c:v>
                </c:pt>
                <c:pt idx="6">
                  <c:v>7.2019800000000007</c:v>
                </c:pt>
                <c:pt idx="7">
                  <c:v>7.2800000000000011</c:v>
                </c:pt>
                <c:pt idx="8">
                  <c:v>7.2447421052631569</c:v>
                </c:pt>
                <c:pt idx="9">
                  <c:v>7.4071333333333342</c:v>
                </c:pt>
                <c:pt idx="10">
                  <c:v>7.4237799999999989</c:v>
                </c:pt>
                <c:pt idx="11">
                  <c:v>7.4502999999999977</c:v>
                </c:pt>
                <c:pt idx="12">
                  <c:v>7.3308965517241385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9-4D66-BED0-AB7F7623D5B7}"/>
            </c:ext>
          </c:extLst>
        </c:ser>
        <c:ser>
          <c:idx val="1"/>
          <c:order val="1"/>
          <c:tx>
            <c:strRef>
              <c:f>'60.Stroke'!$A$17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'60.Stroke'!$B$19:$N$19</c:f>
              <c:numCache>
                <c:formatCode>0.000</c:formatCode>
                <c:ptCount val="13"/>
                <c:pt idx="0">
                  <c:v>7.0755999999999997</c:v>
                </c:pt>
                <c:pt idx="1">
                  <c:v>7.3844428571428535</c:v>
                </c:pt>
                <c:pt idx="2">
                  <c:v>7.2579017543859763</c:v>
                </c:pt>
                <c:pt idx="3">
                  <c:v>7.237218749999994</c:v>
                </c:pt>
                <c:pt idx="4">
                  <c:v>7.263919999999997</c:v>
                </c:pt>
                <c:pt idx="5">
                  <c:v>7.1012595744680871</c:v>
                </c:pt>
                <c:pt idx="6">
                  <c:v>7.1830432432432412</c:v>
                </c:pt>
                <c:pt idx="7">
                  <c:v>7.2842916666666664</c:v>
                </c:pt>
                <c:pt idx="8">
                  <c:v>7.2990518518518561</c:v>
                </c:pt>
                <c:pt idx="9">
                  <c:v>7.2786121212121229</c:v>
                </c:pt>
                <c:pt idx="10">
                  <c:v>7.2161142857142835</c:v>
                </c:pt>
                <c:pt idx="11">
                  <c:v>7.1479714285714282</c:v>
                </c:pt>
                <c:pt idx="12">
                  <c:v>7.2966562500000007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9-4D66-BED0-AB7F7623D5B7}"/>
            </c:ext>
          </c:extLst>
        </c:ser>
        <c:ser>
          <c:idx val="5"/>
          <c:order val="2"/>
          <c:tx>
            <c:strRef>
              <c:f>'60.Stroke'!$P$7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3E39-4D66-BED0-AB7F7623D5B7}"/>
              </c:ext>
            </c:extLst>
          </c:dPt>
          <c:val>
            <c:numRef>
              <c:f>'60.Stroke'!$Q$9:$AC$9</c:f>
              <c:numCache>
                <c:formatCode>0.000</c:formatCode>
                <c:ptCount val="13"/>
                <c:pt idx="7">
                  <c:v>7.6282000000000023</c:v>
                </c:pt>
                <c:pt idx="8">
                  <c:v>7.3315499999999982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39-4D66-BED0-AB7F7623D5B7}"/>
            </c:ext>
          </c:extLst>
        </c:ser>
        <c:ser>
          <c:idx val="6"/>
          <c:order val="3"/>
          <c:tx>
            <c:strRef>
              <c:f>'60.Stroke'!$P$17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'60.Stroke'!$Q$19:$AC$19</c:f>
              <c:numCache>
                <c:formatCode>0.000</c:formatCode>
                <c:ptCount val="13"/>
                <c:pt idx="3">
                  <c:v>7.3103333333333333</c:v>
                </c:pt>
                <c:pt idx="7">
                  <c:v>7.4468363636363639</c:v>
                </c:pt>
                <c:pt idx="8">
                  <c:v>7.6013000000000002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39-4D66-BED0-AB7F7623D5B7}"/>
            </c:ext>
          </c:extLst>
        </c:ser>
        <c:ser>
          <c:idx val="7"/>
          <c:order val="4"/>
          <c:tx>
            <c:strRef>
              <c:f>'60.Stroke'!$AE$7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'60.Stroke'!$AF$9:$AR$9</c:f>
              <c:numCache>
                <c:formatCode>0.000</c:formatCode>
                <c:ptCount val="13"/>
                <c:pt idx="3">
                  <c:v>7.1355999999999993</c:v>
                </c:pt>
                <c:pt idx="4">
                  <c:v>7.1061444444444444</c:v>
                </c:pt>
                <c:pt idx="5">
                  <c:v>7.2423473684210506</c:v>
                </c:pt>
                <c:pt idx="6">
                  <c:v>7.210623529411766</c:v>
                </c:pt>
                <c:pt idx="7">
                  <c:v>7.1574428571428568</c:v>
                </c:pt>
                <c:pt idx="8">
                  <c:v>7.3480125000000003</c:v>
                </c:pt>
                <c:pt idx="9">
                  <c:v>7.3105600000000015</c:v>
                </c:pt>
                <c:pt idx="10">
                  <c:v>7.1958181818181837</c:v>
                </c:pt>
                <c:pt idx="11">
                  <c:v>7.2826199999999979</c:v>
                </c:pt>
                <c:pt idx="12">
                  <c:v>7.3160774193548397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39-4D66-BED0-AB7F7623D5B7}"/>
            </c:ext>
          </c:extLst>
        </c:ser>
        <c:ser>
          <c:idx val="8"/>
          <c:order val="5"/>
          <c:tx>
            <c:strRef>
              <c:f>'60.Stroke'!$AE$17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'60.Stroke'!$AF$19:$AR$19</c:f>
              <c:numCache>
                <c:formatCode>0.000</c:formatCode>
                <c:ptCount val="13"/>
                <c:pt idx="3">
                  <c:v>6.7868666666666657</c:v>
                </c:pt>
                <c:pt idx="4">
                  <c:v>7.055666666666669</c:v>
                </c:pt>
                <c:pt idx="5">
                  <c:v>7.1186705882352941</c:v>
                </c:pt>
                <c:pt idx="6">
                  <c:v>7.0103</c:v>
                </c:pt>
                <c:pt idx="7">
                  <c:v>6.9831600000000007</c:v>
                </c:pt>
                <c:pt idx="8">
                  <c:v>7.1701066666666655</c:v>
                </c:pt>
                <c:pt idx="9">
                  <c:v>7.2000375000000023</c:v>
                </c:pt>
                <c:pt idx="10">
                  <c:v>7.4967636363636379</c:v>
                </c:pt>
                <c:pt idx="11">
                  <c:v>7.2706874999999993</c:v>
                </c:pt>
                <c:pt idx="12">
                  <c:v>7.0915294117647072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39-4D66-BED0-AB7F7623D5B7}"/>
            </c:ext>
          </c:extLst>
        </c:ser>
        <c:ser>
          <c:idx val="3"/>
          <c:order val="6"/>
          <c:tx>
            <c:strRef>
              <c:f>'60.Stroke'!$A$25</c:f>
              <c:strCache>
                <c:ptCount val="1"/>
                <c:pt idx="0">
                  <c:v>USL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'60.Stroke'!$B$25:$N$25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39-4D66-BED0-AB7F7623D5B7}"/>
            </c:ext>
          </c:extLst>
        </c:ser>
        <c:ser>
          <c:idx val="4"/>
          <c:order val="7"/>
          <c:tx>
            <c:strRef>
              <c:f>'60.Stroke'!$A$26</c:f>
              <c:strCache>
                <c:ptCount val="1"/>
                <c:pt idx="0">
                  <c:v>LSL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'60.Stroke'!$B$26:$N$26</c:f>
              <c:numCache>
                <c:formatCode>General</c:formatCode>
                <c:ptCount val="13"/>
                <c:pt idx="0">
                  <c:v>5.5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  <c:pt idx="9">
                  <c:v>5.5</c:v>
                </c:pt>
                <c:pt idx="10">
                  <c:v>5.5</c:v>
                </c:pt>
                <c:pt idx="11">
                  <c:v>5.5</c:v>
                </c:pt>
                <c:pt idx="12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E39-4D66-BED0-AB7F7623D5B7}"/>
            </c:ext>
          </c:extLst>
        </c:ser>
        <c:ser>
          <c:idx val="2"/>
          <c:order val="8"/>
          <c:tx>
            <c:strRef>
              <c:f>'60.Stroke'!$A$24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7030A0"/>
              </a:solidFill>
            </a:ln>
          </c:spPr>
          <c:marker>
            <c:symbol val="none"/>
          </c:marker>
          <c:val>
            <c:numRef>
              <c:f>'60.Stroke'!$B$24:$N$24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E39-4D66-BED0-AB7F7623D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939632"/>
        <c:axId val="1"/>
      </c:lineChart>
      <c:catAx>
        <c:axId val="19039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0"/>
          <c:min val="4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3939632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'60.Stroke'!$A$7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'60.Stroke'!$B$8:$N$8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'60.Stroke'!$B$10:$N$10</c:f>
              <c:numCache>
                <c:formatCode>0.000</c:formatCode>
                <c:ptCount val="13"/>
                <c:pt idx="0">
                  <c:v>0.43565334348734841</c:v>
                </c:pt>
                <c:pt idx="1">
                  <c:v>0.4285475454547763</c:v>
                </c:pt>
                <c:pt idx="2">
                  <c:v>0.40394103816570576</c:v>
                </c:pt>
                <c:pt idx="3">
                  <c:v>0.43436613843241451</c:v>
                </c:pt>
                <c:pt idx="4">
                  <c:v>0.46919023608283672</c:v>
                </c:pt>
                <c:pt idx="5">
                  <c:v>0.4487125564767962</c:v>
                </c:pt>
                <c:pt idx="6">
                  <c:v>0.42464502061763737</c:v>
                </c:pt>
                <c:pt idx="7">
                  <c:v>0.41763338834296276</c:v>
                </c:pt>
                <c:pt idx="8">
                  <c:v>0.46504541715482844</c:v>
                </c:pt>
                <c:pt idx="9">
                  <c:v>0.42402221141392826</c:v>
                </c:pt>
                <c:pt idx="10">
                  <c:v>0.56302990896029537</c:v>
                </c:pt>
                <c:pt idx="11">
                  <c:v>0.4852582264906094</c:v>
                </c:pt>
                <c:pt idx="12">
                  <c:v>0.39392982179814184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9A-4F62-AEE4-059279E439B3}"/>
            </c:ext>
          </c:extLst>
        </c:ser>
        <c:ser>
          <c:idx val="1"/>
          <c:order val="1"/>
          <c:tx>
            <c:strRef>
              <c:f>'60.Stroke'!$A$17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'60.Stroke'!$B$20:$N$20</c:f>
              <c:numCache>
                <c:formatCode>0.000</c:formatCode>
                <c:ptCount val="13"/>
                <c:pt idx="0">
                  <c:v>0.38970642121582</c:v>
                </c:pt>
                <c:pt idx="1">
                  <c:v>0.42631031790198609</c:v>
                </c:pt>
                <c:pt idx="2">
                  <c:v>0.47153778711786171</c:v>
                </c:pt>
                <c:pt idx="3">
                  <c:v>0.42045413710324309</c:v>
                </c:pt>
                <c:pt idx="4">
                  <c:v>0.38458175019187429</c:v>
                </c:pt>
                <c:pt idx="5">
                  <c:v>0.45284960601339252</c:v>
                </c:pt>
                <c:pt idx="6">
                  <c:v>0.4215038530308578</c:v>
                </c:pt>
                <c:pt idx="7">
                  <c:v>0.37744070480574521</c:v>
                </c:pt>
                <c:pt idx="8">
                  <c:v>0.42391843622907388</c:v>
                </c:pt>
                <c:pt idx="9">
                  <c:v>0.43290088692558826</c:v>
                </c:pt>
                <c:pt idx="10">
                  <c:v>0.42846164650790297</c:v>
                </c:pt>
                <c:pt idx="11">
                  <c:v>0.38114228358466695</c:v>
                </c:pt>
                <c:pt idx="12">
                  <c:v>0.46442405052153601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9A-4F62-AEE4-059279E439B3}"/>
            </c:ext>
          </c:extLst>
        </c:ser>
        <c:ser>
          <c:idx val="5"/>
          <c:order val="2"/>
          <c:tx>
            <c:strRef>
              <c:f>'60.Stroke'!$P$7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C9A-4F62-AEE4-059279E439B3}"/>
              </c:ext>
            </c:extLst>
          </c:dPt>
          <c:val>
            <c:numRef>
              <c:f>'60.Stroke'!$Q$10:$AC$10</c:f>
              <c:numCache>
                <c:formatCode>0.000</c:formatCode>
                <c:ptCount val="13"/>
                <c:pt idx="7">
                  <c:v>0.43620619602952176</c:v>
                </c:pt>
                <c:pt idx="8">
                  <c:v>0.3992005794479499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9A-4F62-AEE4-059279E439B3}"/>
            </c:ext>
          </c:extLst>
        </c:ser>
        <c:ser>
          <c:idx val="6"/>
          <c:order val="3"/>
          <c:tx>
            <c:strRef>
              <c:f>'60.Stroke'!$P$17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'60.Stroke'!$Q$20:$AC$20</c:f>
              <c:numCache>
                <c:formatCode>0.000</c:formatCode>
                <c:ptCount val="13"/>
                <c:pt idx="3">
                  <c:v>0.40984701379007704</c:v>
                </c:pt>
                <c:pt idx="7">
                  <c:v>0.42945899487940442</c:v>
                </c:pt>
                <c:pt idx="8">
                  <c:v>0.43064469418719054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9A-4F62-AEE4-059279E439B3}"/>
            </c:ext>
          </c:extLst>
        </c:ser>
        <c:ser>
          <c:idx val="7"/>
          <c:order val="4"/>
          <c:tx>
            <c:strRef>
              <c:f>'60.Stroke'!$AE$7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'60.Stroke'!$AF$10:$AR$10</c:f>
              <c:numCache>
                <c:formatCode>0.000</c:formatCode>
                <c:ptCount val="13"/>
                <c:pt idx="3">
                  <c:v>0.36042699822936614</c:v>
                </c:pt>
                <c:pt idx="4">
                  <c:v>0.34163531252864066</c:v>
                </c:pt>
                <c:pt idx="5">
                  <c:v>0.38703809170996395</c:v>
                </c:pt>
                <c:pt idx="6">
                  <c:v>0.36455977942322337</c:v>
                </c:pt>
                <c:pt idx="7">
                  <c:v>0.36956118262320703</c:v>
                </c:pt>
                <c:pt idx="8">
                  <c:v>0.38014429284953893</c:v>
                </c:pt>
                <c:pt idx="9">
                  <c:v>0.42424260779684803</c:v>
                </c:pt>
                <c:pt idx="10">
                  <c:v>0.35253988956907228</c:v>
                </c:pt>
                <c:pt idx="11">
                  <c:v>0.32716056658242088</c:v>
                </c:pt>
                <c:pt idx="12">
                  <c:v>0.40239064071317177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9A-4F62-AEE4-059279E439B3}"/>
            </c:ext>
          </c:extLst>
        </c:ser>
        <c:ser>
          <c:idx val="8"/>
          <c:order val="5"/>
          <c:tx>
            <c:strRef>
              <c:f>'60.Stroke'!$AE$17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'60.Stroke'!$AF$20:$AR$20</c:f>
              <c:numCache>
                <c:formatCode>0.000</c:formatCode>
                <c:ptCount val="13"/>
                <c:pt idx="3">
                  <c:v>0.34968505370062525</c:v>
                </c:pt>
                <c:pt idx="4">
                  <c:v>0.37109572354856918</c:v>
                </c:pt>
                <c:pt idx="5">
                  <c:v>0.41036172742951504</c:v>
                </c:pt>
                <c:pt idx="6">
                  <c:v>0.47717344854884791</c:v>
                </c:pt>
                <c:pt idx="7">
                  <c:v>0.35081380446813287</c:v>
                </c:pt>
                <c:pt idx="8">
                  <c:v>0.39559283508573706</c:v>
                </c:pt>
                <c:pt idx="9">
                  <c:v>0.43195110610996273</c:v>
                </c:pt>
                <c:pt idx="10">
                  <c:v>0.402092488146159</c:v>
                </c:pt>
                <c:pt idx="11">
                  <c:v>0.35261764689967429</c:v>
                </c:pt>
                <c:pt idx="12">
                  <c:v>0.42439701168765515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9A-4F62-AEE4-059279E43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73024"/>
        <c:axId val="1"/>
      </c:lineChart>
      <c:catAx>
        <c:axId val="1734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73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'60.Stroke'!$A$7</c:f>
              <c:strCache>
                <c:ptCount val="1"/>
                <c:pt idx="0">
                  <c:v>UP</c:v>
                </c:pt>
              </c:strCache>
            </c:strRef>
          </c:tx>
          <c:spPr>
            <a:ln w="22225">
              <a:solidFill>
                <a:srgbClr val="0070C0"/>
              </a:solidFill>
            </a:ln>
          </c:spPr>
          <c:marker>
            <c:symbol val="circle"/>
            <c:size val="4"/>
            <c:spPr>
              <a:solidFill>
                <a:schemeClr val="accent1"/>
              </a:solidFill>
              <a:ln>
                <a:solidFill>
                  <a:srgbClr val="0070C0"/>
                </a:solidFill>
              </a:ln>
            </c:spPr>
          </c:marker>
          <c:cat>
            <c:strRef>
              <c:f>'60.Stroke'!$B$8:$N$8</c:f>
              <c:strCache>
                <c:ptCount val="13"/>
                <c:pt idx="0">
                  <c:v>ww16</c:v>
                </c:pt>
                <c:pt idx="1">
                  <c:v>ww17</c:v>
                </c:pt>
                <c:pt idx="2">
                  <c:v>ww18</c:v>
                </c:pt>
                <c:pt idx="3">
                  <c:v>ww19</c:v>
                </c:pt>
                <c:pt idx="4">
                  <c:v>ww20</c:v>
                </c:pt>
                <c:pt idx="5">
                  <c:v>ww21</c:v>
                </c:pt>
                <c:pt idx="6">
                  <c:v>ww22</c:v>
                </c:pt>
                <c:pt idx="7">
                  <c:v>ww23</c:v>
                </c:pt>
                <c:pt idx="8">
                  <c:v>ww24</c:v>
                </c:pt>
                <c:pt idx="9">
                  <c:v>ww25</c:v>
                </c:pt>
                <c:pt idx="10">
                  <c:v>ww26</c:v>
                </c:pt>
                <c:pt idx="11">
                  <c:v>ww27</c:v>
                </c:pt>
                <c:pt idx="12">
                  <c:v>ww28</c:v>
                </c:pt>
              </c:strCache>
            </c:strRef>
          </c:cat>
          <c:val>
            <c:numRef>
              <c:f>'60.Stroke'!$B$13:$N$13</c:f>
              <c:numCache>
                <c:formatCode>0.00</c:formatCode>
                <c:ptCount val="13"/>
                <c:pt idx="0">
                  <c:v>1.3241855098160462</c:v>
                </c:pt>
                <c:pt idx="1">
                  <c:v>1.3401580166839053</c:v>
                </c:pt>
                <c:pt idx="2">
                  <c:v>1.3450336419925866</c:v>
                </c:pt>
                <c:pt idx="3">
                  <c:v>1.3858856962338582</c:v>
                </c:pt>
                <c:pt idx="4">
                  <c:v>1.3181129246187611</c:v>
                </c:pt>
                <c:pt idx="5">
                  <c:v>1.3589839499503602</c:v>
                </c:pt>
                <c:pt idx="6">
                  <c:v>1.336002164446676</c:v>
                </c:pt>
                <c:pt idx="7">
                  <c:v>1.4207037796654447</c:v>
                </c:pt>
                <c:pt idx="8">
                  <c:v>1.2505890399103941</c:v>
                </c:pt>
                <c:pt idx="9">
                  <c:v>1.4992401199722381</c:v>
                </c:pt>
                <c:pt idx="10">
                  <c:v>1.1389448229920252</c:v>
                </c:pt>
                <c:pt idx="11">
                  <c:v>1.3396990808409919</c:v>
                </c:pt>
                <c:pt idx="12">
                  <c:v>1.5492578038111648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C-418B-939E-B4994008CE51}"/>
            </c:ext>
          </c:extLst>
        </c:ser>
        <c:ser>
          <c:idx val="1"/>
          <c:order val="1"/>
          <c:tx>
            <c:strRef>
              <c:f>'60.Stroke'!$A$17</c:f>
              <c:strCache>
                <c:ptCount val="1"/>
                <c:pt idx="0">
                  <c:v>DN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4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val>
            <c:numRef>
              <c:f>'60.Stroke'!$B$23:$N$23</c:f>
              <c:numCache>
                <c:formatCode>0.00</c:formatCode>
                <c:ptCount val="13"/>
                <c:pt idx="0">
                  <c:v>1.3476811553719392</c:v>
                </c:pt>
                <c:pt idx="1">
                  <c:v>1.4734515977444314</c:v>
                </c:pt>
                <c:pt idx="2">
                  <c:v>1.2426729468353903</c:v>
                </c:pt>
                <c:pt idx="3">
                  <c:v>1.3772558421145291</c:v>
                </c:pt>
                <c:pt idx="4">
                  <c:v>1.5288643650926821</c:v>
                </c:pt>
                <c:pt idx="5">
                  <c:v>1.178654423900674</c:v>
                </c:pt>
                <c:pt idx="6">
                  <c:v>1.3309828851631933</c:v>
                </c:pt>
                <c:pt idx="7">
                  <c:v>1.5757809937192433</c:v>
                </c:pt>
                <c:pt idx="8">
                  <c:v>1.4146210670895019</c:v>
                </c:pt>
                <c:pt idx="9">
                  <c:v>1.3695298969729688</c:v>
                </c:pt>
                <c:pt idx="10">
                  <c:v>1.3350975516720918</c:v>
                </c:pt>
                <c:pt idx="11">
                  <c:v>1.4412565416709602</c:v>
                </c:pt>
                <c:pt idx="12">
                  <c:v>1.2895228315461578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C-418B-939E-B4994008CE51}"/>
            </c:ext>
          </c:extLst>
        </c:ser>
        <c:ser>
          <c:idx val="5"/>
          <c:order val="2"/>
          <c:tx>
            <c:strRef>
              <c:f>'60.Stroke'!$P$7</c:f>
              <c:strCache>
                <c:ptCount val="1"/>
                <c:pt idx="0">
                  <c:v>UP NFT</c:v>
                </c:pt>
              </c:strCache>
            </c:strRef>
          </c:tx>
          <c:spPr>
            <a:ln w="22225">
              <a:solidFill>
                <a:srgbClr val="FFCC00"/>
              </a:solidFill>
            </a:ln>
          </c:spPr>
          <c:marker>
            <c:symbol val="diamond"/>
            <c:size val="4"/>
            <c:spPr>
              <a:solidFill>
                <a:srgbClr val="FFCC00"/>
              </a:solidFill>
              <a:ln>
                <a:solidFill>
                  <a:srgbClr val="FFCC00"/>
                </a:solidFill>
              </a:ln>
            </c:spPr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B31C-418B-939E-B4994008CE51}"/>
              </c:ext>
            </c:extLst>
          </c:dPt>
          <c:val>
            <c:numRef>
              <c:f>'60.Stroke'!$Q$13:$AC$13</c:f>
              <c:numCache>
                <c:formatCode>0.00</c:formatCode>
                <c:ptCount val="13"/>
                <c:pt idx="3">
                  <c:v>0</c:v>
                </c:pt>
                <c:pt idx="7">
                  <c:v>1.6262951018513037</c:v>
                </c:pt>
                <c:pt idx="8">
                  <c:v>1.5293481475175783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1C-418B-939E-B4994008CE51}"/>
            </c:ext>
          </c:extLst>
        </c:ser>
        <c:ser>
          <c:idx val="6"/>
          <c:order val="3"/>
          <c:tx>
            <c:strRef>
              <c:f>'60.Stroke'!$P$17</c:f>
              <c:strCache>
                <c:ptCount val="1"/>
                <c:pt idx="0">
                  <c:v>DN NFT</c:v>
                </c:pt>
              </c:strCache>
            </c:strRef>
          </c:tx>
          <c:spPr>
            <a:ln w="22225">
              <a:solidFill>
                <a:srgbClr val="FF9999"/>
              </a:solidFill>
            </a:ln>
          </c:spPr>
          <c:marker>
            <c:symbol val="plus"/>
            <c:size val="4"/>
            <c:spPr>
              <a:solidFill>
                <a:srgbClr val="FF9999"/>
              </a:solidFill>
              <a:ln>
                <a:solidFill>
                  <a:srgbClr val="FF9999"/>
                </a:solidFill>
              </a:ln>
            </c:spPr>
          </c:marker>
          <c:val>
            <c:numRef>
              <c:f>'60.Stroke'!$Q$23:$AC$23</c:f>
              <c:numCache>
                <c:formatCode>0.00</c:formatCode>
                <c:ptCount val="13"/>
                <c:pt idx="3">
                  <c:v>1.4723651122014219</c:v>
                </c:pt>
                <c:pt idx="7">
                  <c:v>1.5110766389412422</c:v>
                </c:pt>
                <c:pt idx="8">
                  <c:v>1.6264761711632105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1C-418B-939E-B4994008CE51}"/>
            </c:ext>
          </c:extLst>
        </c:ser>
        <c:ser>
          <c:idx val="7"/>
          <c:order val="4"/>
          <c:tx>
            <c:strRef>
              <c:f>'60.Stroke'!$AE$7</c:f>
              <c:strCache>
                <c:ptCount val="1"/>
                <c:pt idx="0">
                  <c:v>UP NDV</c:v>
                </c:pt>
              </c:strCache>
            </c:strRef>
          </c:tx>
          <c:spPr>
            <a:ln w="22225">
              <a:solidFill>
                <a:srgbClr val="FF00FF"/>
              </a:solidFill>
            </a:ln>
          </c:spPr>
          <c:marker>
            <c:symbol val="diamond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</a:ln>
            </c:spPr>
          </c:marker>
          <c:val>
            <c:numRef>
              <c:f>'60.Stroke'!$AF$13:$AR$13</c:f>
              <c:numCache>
                <c:formatCode>0.00</c:formatCode>
                <c:ptCount val="13"/>
                <c:pt idx="3">
                  <c:v>1.5126502805792841</c:v>
                </c:pt>
                <c:pt idx="4">
                  <c:v>1.5671140009468381</c:v>
                </c:pt>
                <c:pt idx="5">
                  <c:v>1.5005821612400185</c:v>
                </c:pt>
                <c:pt idx="6">
                  <c:v>1.5640997041401317</c:v>
                </c:pt>
                <c:pt idx="7">
                  <c:v>1.4949647808228943</c:v>
                </c:pt>
                <c:pt idx="8">
                  <c:v>1.6204482830694007</c:v>
                </c:pt>
                <c:pt idx="9">
                  <c:v>1.4225822416427369</c:v>
                </c:pt>
                <c:pt idx="10">
                  <c:v>1.6034291267399272</c:v>
                </c:pt>
                <c:pt idx="11">
                  <c:v>1.8162539357168179</c:v>
                </c:pt>
                <c:pt idx="12">
                  <c:v>1.5044066102333948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1C-418B-939E-B4994008CE51}"/>
            </c:ext>
          </c:extLst>
        </c:ser>
        <c:ser>
          <c:idx val="8"/>
          <c:order val="5"/>
          <c:tx>
            <c:strRef>
              <c:f>'60.Stroke'!$AE$17</c:f>
              <c:strCache>
                <c:ptCount val="1"/>
                <c:pt idx="0">
                  <c:v>DN NDV</c:v>
                </c:pt>
              </c:strCache>
            </c:strRef>
          </c:tx>
          <c:spPr>
            <a:ln w="22225">
              <a:solidFill>
                <a:srgbClr val="66FF33"/>
              </a:solidFill>
            </a:ln>
          </c:spPr>
          <c:marker>
            <c:symbol val="square"/>
            <c:size val="4"/>
            <c:spPr>
              <a:solidFill>
                <a:srgbClr val="66FF33"/>
              </a:solidFill>
              <a:ln>
                <a:noFill/>
              </a:ln>
            </c:spPr>
          </c:marker>
          <c:val>
            <c:numRef>
              <c:f>'60.Stroke'!$AF$23:$AR$23</c:f>
              <c:numCache>
                <c:formatCode>0.00</c:formatCode>
                <c:ptCount val="13"/>
                <c:pt idx="3">
                  <c:v>1.2266911353974985</c:v>
                </c:pt>
                <c:pt idx="4">
                  <c:v>1.3973633287845946</c:v>
                </c:pt>
                <c:pt idx="5">
                  <c:v>1.3148323215346001</c:v>
                </c:pt>
                <c:pt idx="6">
                  <c:v>1.0550321583573969</c:v>
                </c:pt>
                <c:pt idx="7">
                  <c:v>1.4092565924428322</c:v>
                </c:pt>
                <c:pt idx="8">
                  <c:v>1.4072606297370565</c:v>
                </c:pt>
                <c:pt idx="9">
                  <c:v>1.3119058121416332</c:v>
                </c:pt>
                <c:pt idx="10">
                  <c:v>1.6553104034759802</c:v>
                </c:pt>
                <c:pt idx="11">
                  <c:v>1.6738503357848018</c:v>
                </c:pt>
                <c:pt idx="12">
                  <c:v>1.2500319024678008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1C-418B-939E-B4994008C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061024"/>
        <c:axId val="1"/>
      </c:lineChart>
      <c:catAx>
        <c:axId val="17340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numFmt formatCode="0.0" sourceLinked="0"/>
        <c:majorTickMark val="none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34061024"/>
        <c:crosses val="autoZero"/>
        <c:crossBetween val="between"/>
      </c:valAx>
      <c:spPr>
        <a:solidFill>
          <a:schemeClr val="bg1"/>
        </a:solidFill>
        <a:ln>
          <a:solidFill>
            <a:schemeClr val="tx1">
              <a:lumMod val="65000"/>
              <a:lumOff val="35000"/>
            </a:schemeClr>
          </a:solidFill>
          <a:prstDash val="solid"/>
        </a:ln>
      </c:spPr>
    </c:plotArea>
    <c:plotVisOnly val="1"/>
    <c:dispBlanksAs val="gap"/>
    <c:showDLblsOverMax val="0"/>
  </c:chart>
  <c:spPr>
    <a:solidFill>
      <a:schemeClr val="bg1"/>
    </a:solidFill>
    <a:ln w="28575">
      <a:solidFill>
        <a:schemeClr val="tx1">
          <a:lumMod val="65000"/>
          <a:lumOff val="35000"/>
        </a:schemeClr>
      </a:solidFill>
    </a:ln>
  </c:spPr>
  <c:txPr>
    <a:bodyPr/>
    <a:lstStyle/>
    <a:p>
      <a:pPr>
        <a:defRPr sz="1000" b="1" i="0" u="none" strike="noStrike" baseline="0">
          <a:solidFill>
            <a:srgbClr val="333333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6.png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image" Target="../media/image5.png"/><Relationship Id="rId7" Type="http://schemas.openxmlformats.org/officeDocument/2006/relationships/chart" Target="../charts/chart22.xml"/><Relationship Id="rId2" Type="http://schemas.openxmlformats.org/officeDocument/2006/relationships/image" Target="../media/image4.png"/><Relationship Id="rId1" Type="http://schemas.openxmlformats.org/officeDocument/2006/relationships/image" Target="../media/image6.png"/><Relationship Id="rId6" Type="http://schemas.openxmlformats.org/officeDocument/2006/relationships/image" Target="../media/image3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image" Target="../media/image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43.xml"/><Relationship Id="rId5" Type="http://schemas.openxmlformats.org/officeDocument/2006/relationships/chart" Target="../charts/chart42.xml"/><Relationship Id="rId4" Type="http://schemas.openxmlformats.org/officeDocument/2006/relationships/image" Target="../media/image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image" Target="../media/image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4" Type="http://schemas.openxmlformats.org/officeDocument/2006/relationships/image" Target="../media/image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52.xml"/><Relationship Id="rId5" Type="http://schemas.openxmlformats.org/officeDocument/2006/relationships/chart" Target="../charts/chart51.xml"/><Relationship Id="rId4" Type="http://schemas.openxmlformats.org/officeDocument/2006/relationships/image" Target="../media/image5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image" Target="../media/image5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4" Type="http://schemas.openxmlformats.org/officeDocument/2006/relationships/image" Target="../media/image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61.xml"/><Relationship Id="rId5" Type="http://schemas.openxmlformats.org/officeDocument/2006/relationships/chart" Target="../charts/chart60.xml"/><Relationship Id="rId4" Type="http://schemas.openxmlformats.org/officeDocument/2006/relationships/image" Target="../media/image5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64.xml"/><Relationship Id="rId5" Type="http://schemas.openxmlformats.org/officeDocument/2006/relationships/chart" Target="../charts/chart63.xml"/><Relationship Id="rId4" Type="http://schemas.openxmlformats.org/officeDocument/2006/relationships/image" Target="../media/image5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67.xml"/><Relationship Id="rId5" Type="http://schemas.openxmlformats.org/officeDocument/2006/relationships/chart" Target="../charts/chart66.xml"/><Relationship Id="rId4" Type="http://schemas.openxmlformats.org/officeDocument/2006/relationships/image" Target="../media/image5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image" Target="../media/image5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73.xml"/><Relationship Id="rId5" Type="http://schemas.openxmlformats.org/officeDocument/2006/relationships/chart" Target="../charts/chart72.xml"/><Relationship Id="rId4" Type="http://schemas.openxmlformats.org/officeDocument/2006/relationships/image" Target="../media/image5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image" Target="../media/image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79.xml"/><Relationship Id="rId5" Type="http://schemas.openxmlformats.org/officeDocument/2006/relationships/chart" Target="../charts/chart78.xml"/><Relationship Id="rId4" Type="http://schemas.openxmlformats.org/officeDocument/2006/relationships/image" Target="../media/image5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82.xml"/><Relationship Id="rId5" Type="http://schemas.openxmlformats.org/officeDocument/2006/relationships/chart" Target="../charts/chart81.xml"/><Relationship Id="rId4" Type="http://schemas.openxmlformats.org/officeDocument/2006/relationships/image" Target="../media/image5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8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85.xml"/><Relationship Id="rId5" Type="http://schemas.openxmlformats.org/officeDocument/2006/relationships/chart" Target="../charts/chart84.xml"/><Relationship Id="rId4" Type="http://schemas.openxmlformats.org/officeDocument/2006/relationships/image" Target="../media/image5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8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88.xml"/><Relationship Id="rId5" Type="http://schemas.openxmlformats.org/officeDocument/2006/relationships/chart" Target="../charts/chart87.xml"/><Relationship Id="rId4" Type="http://schemas.openxmlformats.org/officeDocument/2006/relationships/image" Target="../media/image5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9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91.xml"/><Relationship Id="rId5" Type="http://schemas.openxmlformats.org/officeDocument/2006/relationships/chart" Target="../charts/chart90.xml"/><Relationship Id="rId4" Type="http://schemas.openxmlformats.org/officeDocument/2006/relationships/image" Target="../media/image5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9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94.xml"/><Relationship Id="rId5" Type="http://schemas.openxmlformats.org/officeDocument/2006/relationships/chart" Target="../charts/chart93.xml"/><Relationship Id="rId4" Type="http://schemas.openxmlformats.org/officeDocument/2006/relationships/image" Target="../media/image5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9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97.xml"/><Relationship Id="rId5" Type="http://schemas.openxmlformats.org/officeDocument/2006/relationships/chart" Target="../charts/chart96.xml"/><Relationship Id="rId4" Type="http://schemas.openxmlformats.org/officeDocument/2006/relationships/image" Target="../media/image5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0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00.xml"/><Relationship Id="rId5" Type="http://schemas.openxmlformats.org/officeDocument/2006/relationships/chart" Target="../charts/chart99.xml"/><Relationship Id="rId4" Type="http://schemas.openxmlformats.org/officeDocument/2006/relationships/image" Target="../media/image5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0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03.xml"/><Relationship Id="rId5" Type="http://schemas.openxmlformats.org/officeDocument/2006/relationships/chart" Target="../charts/chart102.xml"/><Relationship Id="rId4" Type="http://schemas.openxmlformats.org/officeDocument/2006/relationships/image" Target="../media/image5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5" Type="http://schemas.openxmlformats.org/officeDocument/2006/relationships/chart" Target="../charts/chart107.xml"/><Relationship Id="rId4" Type="http://schemas.openxmlformats.org/officeDocument/2006/relationships/chart" Target="../charts/chart106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1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09.xml"/><Relationship Id="rId5" Type="http://schemas.openxmlformats.org/officeDocument/2006/relationships/chart" Target="../charts/chart108.xml"/><Relationship Id="rId4" Type="http://schemas.openxmlformats.org/officeDocument/2006/relationships/image" Target="../media/image5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1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12.xml"/><Relationship Id="rId5" Type="http://schemas.openxmlformats.org/officeDocument/2006/relationships/chart" Target="../charts/chart111.xml"/><Relationship Id="rId4" Type="http://schemas.openxmlformats.org/officeDocument/2006/relationships/image" Target="../media/image5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1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15.xml"/><Relationship Id="rId5" Type="http://schemas.openxmlformats.org/officeDocument/2006/relationships/chart" Target="../charts/chart114.xml"/><Relationship Id="rId4" Type="http://schemas.openxmlformats.org/officeDocument/2006/relationships/image" Target="../media/image5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1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18.xml"/><Relationship Id="rId5" Type="http://schemas.openxmlformats.org/officeDocument/2006/relationships/chart" Target="../charts/chart117.xml"/><Relationship Id="rId4" Type="http://schemas.openxmlformats.org/officeDocument/2006/relationships/image" Target="../media/image5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2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21.xml"/><Relationship Id="rId5" Type="http://schemas.openxmlformats.org/officeDocument/2006/relationships/chart" Target="../charts/chart120.xml"/><Relationship Id="rId4" Type="http://schemas.openxmlformats.org/officeDocument/2006/relationships/image" Target="../media/image5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2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24.xml"/><Relationship Id="rId5" Type="http://schemas.openxmlformats.org/officeDocument/2006/relationships/chart" Target="../charts/chart123.xml"/><Relationship Id="rId4" Type="http://schemas.openxmlformats.org/officeDocument/2006/relationships/image" Target="../media/image5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2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27.xml"/><Relationship Id="rId5" Type="http://schemas.openxmlformats.org/officeDocument/2006/relationships/chart" Target="../charts/chart126.xml"/><Relationship Id="rId4" Type="http://schemas.openxmlformats.org/officeDocument/2006/relationships/image" Target="../media/image5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3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30.xml"/><Relationship Id="rId5" Type="http://schemas.openxmlformats.org/officeDocument/2006/relationships/chart" Target="../charts/chart129.xml"/><Relationship Id="rId4" Type="http://schemas.openxmlformats.org/officeDocument/2006/relationships/image" Target="../media/image5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3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33.xml"/><Relationship Id="rId5" Type="http://schemas.openxmlformats.org/officeDocument/2006/relationships/chart" Target="../charts/chart132.xml"/><Relationship Id="rId4" Type="http://schemas.openxmlformats.org/officeDocument/2006/relationships/image" Target="../media/image5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3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36.xml"/><Relationship Id="rId5" Type="http://schemas.openxmlformats.org/officeDocument/2006/relationships/chart" Target="../charts/chart135.xml"/><Relationship Id="rId4" Type="http://schemas.openxmlformats.org/officeDocument/2006/relationships/image" Target="../media/image5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4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39.xml"/><Relationship Id="rId5" Type="http://schemas.openxmlformats.org/officeDocument/2006/relationships/chart" Target="../charts/chart138.xml"/><Relationship Id="rId4" Type="http://schemas.openxmlformats.org/officeDocument/2006/relationships/image" Target="../media/image5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4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42.xml"/><Relationship Id="rId5" Type="http://schemas.openxmlformats.org/officeDocument/2006/relationships/chart" Target="../charts/chart141.xml"/><Relationship Id="rId4" Type="http://schemas.openxmlformats.org/officeDocument/2006/relationships/image" Target="../media/image5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4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45.xml"/><Relationship Id="rId5" Type="http://schemas.openxmlformats.org/officeDocument/2006/relationships/chart" Target="../charts/chart144.xml"/><Relationship Id="rId4" Type="http://schemas.openxmlformats.org/officeDocument/2006/relationships/image" Target="../media/image5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4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48.xml"/><Relationship Id="rId5" Type="http://schemas.openxmlformats.org/officeDocument/2006/relationships/chart" Target="../charts/chart147.xml"/><Relationship Id="rId4" Type="http://schemas.openxmlformats.org/officeDocument/2006/relationships/image" Target="../media/image5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5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51.xml"/><Relationship Id="rId5" Type="http://schemas.openxmlformats.org/officeDocument/2006/relationships/chart" Target="../charts/chart150.xml"/><Relationship Id="rId4" Type="http://schemas.openxmlformats.org/officeDocument/2006/relationships/image" Target="../media/image5.png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5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54.xml"/><Relationship Id="rId5" Type="http://schemas.openxmlformats.org/officeDocument/2006/relationships/chart" Target="../charts/chart153.xml"/><Relationship Id="rId4" Type="http://schemas.openxmlformats.org/officeDocument/2006/relationships/image" Target="../media/image5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5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57.xml"/><Relationship Id="rId5" Type="http://schemas.openxmlformats.org/officeDocument/2006/relationships/chart" Target="../charts/chart156.xml"/><Relationship Id="rId4" Type="http://schemas.openxmlformats.org/officeDocument/2006/relationships/image" Target="../media/image5.pn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6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60.xml"/><Relationship Id="rId5" Type="http://schemas.openxmlformats.org/officeDocument/2006/relationships/chart" Target="../charts/chart159.xml"/><Relationship Id="rId4" Type="http://schemas.openxmlformats.org/officeDocument/2006/relationships/image" Target="../media/image5.png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6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63.xml"/><Relationship Id="rId5" Type="http://schemas.openxmlformats.org/officeDocument/2006/relationships/chart" Target="../charts/chart162.xml"/><Relationship Id="rId4" Type="http://schemas.openxmlformats.org/officeDocument/2006/relationships/image" Target="../media/image5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6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66.xml"/><Relationship Id="rId5" Type="http://schemas.openxmlformats.org/officeDocument/2006/relationships/chart" Target="../charts/chart165.xml"/><Relationship Id="rId4" Type="http://schemas.openxmlformats.org/officeDocument/2006/relationships/image" Target="../media/image5.png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7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69.xml"/><Relationship Id="rId5" Type="http://schemas.openxmlformats.org/officeDocument/2006/relationships/chart" Target="../charts/chart168.xml"/><Relationship Id="rId4" Type="http://schemas.openxmlformats.org/officeDocument/2006/relationships/image" Target="../media/image5.png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7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72.xml"/><Relationship Id="rId5" Type="http://schemas.openxmlformats.org/officeDocument/2006/relationships/chart" Target="../charts/chart171.xml"/><Relationship Id="rId4" Type="http://schemas.openxmlformats.org/officeDocument/2006/relationships/image" Target="../media/image5.png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7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75.xml"/><Relationship Id="rId5" Type="http://schemas.openxmlformats.org/officeDocument/2006/relationships/chart" Target="../charts/chart174.xml"/><Relationship Id="rId4" Type="http://schemas.openxmlformats.org/officeDocument/2006/relationships/image" Target="../media/image5.png"/></Relationships>
</file>

<file path=xl/drawings/_rels/drawing5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7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78.xml"/><Relationship Id="rId5" Type="http://schemas.openxmlformats.org/officeDocument/2006/relationships/chart" Target="../charts/chart177.xml"/><Relationship Id="rId4" Type="http://schemas.openxmlformats.org/officeDocument/2006/relationships/image" Target="../media/image5.png"/></Relationships>
</file>

<file path=xl/drawings/_rels/drawing6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8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81.xml"/><Relationship Id="rId5" Type="http://schemas.openxmlformats.org/officeDocument/2006/relationships/chart" Target="../charts/chart180.xml"/><Relationship Id="rId4" Type="http://schemas.openxmlformats.org/officeDocument/2006/relationships/image" Target="../media/image5.png"/></Relationships>
</file>

<file path=xl/drawings/_rels/drawing6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8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84.xml"/><Relationship Id="rId5" Type="http://schemas.openxmlformats.org/officeDocument/2006/relationships/chart" Target="../charts/chart183.xml"/><Relationship Id="rId4" Type="http://schemas.openxmlformats.org/officeDocument/2006/relationships/image" Target="../media/image5.png"/></Relationships>
</file>

<file path=xl/drawings/_rels/drawing6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8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87.xml"/><Relationship Id="rId5" Type="http://schemas.openxmlformats.org/officeDocument/2006/relationships/chart" Target="../charts/chart186.xml"/><Relationship Id="rId4" Type="http://schemas.openxmlformats.org/officeDocument/2006/relationships/image" Target="../media/image5.png"/></Relationships>
</file>

<file path=xl/drawings/_rels/drawing6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9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90.xml"/><Relationship Id="rId5" Type="http://schemas.openxmlformats.org/officeDocument/2006/relationships/chart" Target="../charts/chart189.xml"/><Relationship Id="rId4" Type="http://schemas.openxmlformats.org/officeDocument/2006/relationships/image" Target="../media/image5.png"/></Relationships>
</file>

<file path=xl/drawings/_rels/drawing6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9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93.xml"/><Relationship Id="rId5" Type="http://schemas.openxmlformats.org/officeDocument/2006/relationships/chart" Target="../charts/chart192.xml"/><Relationship Id="rId4" Type="http://schemas.openxmlformats.org/officeDocument/2006/relationships/image" Target="../media/image5.png"/></Relationships>
</file>

<file path=xl/drawings/_rels/drawing6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19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96.xml"/><Relationship Id="rId5" Type="http://schemas.openxmlformats.org/officeDocument/2006/relationships/chart" Target="../charts/chart195.xml"/><Relationship Id="rId4" Type="http://schemas.openxmlformats.org/officeDocument/2006/relationships/image" Target="../media/image5.png"/></Relationships>
</file>

<file path=xl/drawings/_rels/drawing6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0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99.xml"/><Relationship Id="rId5" Type="http://schemas.openxmlformats.org/officeDocument/2006/relationships/chart" Target="../charts/chart198.xml"/><Relationship Id="rId4" Type="http://schemas.openxmlformats.org/officeDocument/2006/relationships/image" Target="../media/image5.png"/></Relationships>
</file>

<file path=xl/drawings/_rels/drawing6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0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02.xml"/><Relationship Id="rId5" Type="http://schemas.openxmlformats.org/officeDocument/2006/relationships/chart" Target="../charts/chart201.xml"/><Relationship Id="rId4" Type="http://schemas.openxmlformats.org/officeDocument/2006/relationships/image" Target="../media/image5.png"/></Relationships>
</file>

<file path=xl/drawings/_rels/drawing6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0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05.xml"/><Relationship Id="rId5" Type="http://schemas.openxmlformats.org/officeDocument/2006/relationships/chart" Target="../charts/chart204.xml"/><Relationship Id="rId4" Type="http://schemas.openxmlformats.org/officeDocument/2006/relationships/image" Target="../media/image5.png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0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08.xml"/><Relationship Id="rId5" Type="http://schemas.openxmlformats.org/officeDocument/2006/relationships/chart" Target="../charts/chart207.xml"/><Relationship Id="rId4" Type="http://schemas.openxmlformats.org/officeDocument/2006/relationships/image" Target="../media/image5.png"/></Relationships>
</file>

<file path=xl/drawings/_rels/drawing7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1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11.xml"/><Relationship Id="rId5" Type="http://schemas.openxmlformats.org/officeDocument/2006/relationships/chart" Target="../charts/chart210.xml"/><Relationship Id="rId4" Type="http://schemas.openxmlformats.org/officeDocument/2006/relationships/image" Target="../media/image5.png"/></Relationships>
</file>

<file path=xl/drawings/_rels/drawing7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1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14.xml"/><Relationship Id="rId5" Type="http://schemas.openxmlformats.org/officeDocument/2006/relationships/chart" Target="../charts/chart213.xml"/><Relationship Id="rId4" Type="http://schemas.openxmlformats.org/officeDocument/2006/relationships/image" Target="../media/image5.png"/></Relationships>
</file>

<file path=xl/drawings/_rels/drawing7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18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17.xml"/><Relationship Id="rId5" Type="http://schemas.openxmlformats.org/officeDocument/2006/relationships/chart" Target="../charts/chart216.xml"/><Relationship Id="rId4" Type="http://schemas.openxmlformats.org/officeDocument/2006/relationships/image" Target="../media/image5.png"/></Relationships>
</file>

<file path=xl/drawings/_rels/drawing7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2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20.xml"/><Relationship Id="rId5" Type="http://schemas.openxmlformats.org/officeDocument/2006/relationships/chart" Target="../charts/chart219.xml"/><Relationship Id="rId4" Type="http://schemas.openxmlformats.org/officeDocument/2006/relationships/image" Target="../media/image5.png"/></Relationships>
</file>

<file path=xl/drawings/_rels/drawing7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2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23.xml"/><Relationship Id="rId5" Type="http://schemas.openxmlformats.org/officeDocument/2006/relationships/chart" Target="../charts/chart222.xml"/><Relationship Id="rId4" Type="http://schemas.openxmlformats.org/officeDocument/2006/relationships/image" Target="../media/image5.png"/></Relationships>
</file>

<file path=xl/drawings/_rels/drawing7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2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26.xml"/><Relationship Id="rId5" Type="http://schemas.openxmlformats.org/officeDocument/2006/relationships/chart" Target="../charts/chart225.xml"/><Relationship Id="rId4" Type="http://schemas.openxmlformats.org/officeDocument/2006/relationships/image" Target="../media/image5.png"/></Relationships>
</file>

<file path=xl/drawings/_rels/drawing7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30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29.xml"/><Relationship Id="rId5" Type="http://schemas.openxmlformats.org/officeDocument/2006/relationships/chart" Target="../charts/chart228.xml"/><Relationship Id="rId4" Type="http://schemas.openxmlformats.org/officeDocument/2006/relationships/image" Target="../media/image5.png"/></Relationships>
</file>

<file path=xl/drawings/_rels/drawing7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3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32.xml"/><Relationship Id="rId5" Type="http://schemas.openxmlformats.org/officeDocument/2006/relationships/chart" Target="../charts/chart231.xml"/><Relationship Id="rId4" Type="http://schemas.openxmlformats.org/officeDocument/2006/relationships/image" Target="../media/image5.png"/></Relationships>
</file>

<file path=xl/drawings/_rels/drawing7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36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35.xml"/><Relationship Id="rId5" Type="http://schemas.openxmlformats.org/officeDocument/2006/relationships/chart" Target="../charts/chart234.xml"/><Relationship Id="rId4" Type="http://schemas.openxmlformats.org/officeDocument/2006/relationships/image" Target="../media/image5.png"/></Relationships>
</file>

<file path=xl/drawings/_rels/drawing7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39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38.xml"/><Relationship Id="rId5" Type="http://schemas.openxmlformats.org/officeDocument/2006/relationships/chart" Target="../charts/chart237.xml"/><Relationship Id="rId4" Type="http://schemas.openxmlformats.org/officeDocument/2006/relationships/image" Target="../media/image5.png"/></Relationships>
</file>

<file path=xl/drawings/_rels/drawing8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4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41.xml"/><Relationship Id="rId5" Type="http://schemas.openxmlformats.org/officeDocument/2006/relationships/chart" Target="../charts/chart240.xml"/><Relationship Id="rId4" Type="http://schemas.openxmlformats.org/officeDocument/2006/relationships/image" Target="../media/image5.png"/></Relationships>
</file>

<file path=xl/drawings/_rels/drawing8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4.png"/><Relationship Id="rId7" Type="http://schemas.openxmlformats.org/officeDocument/2006/relationships/chart" Target="../charts/chart245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44.xml"/><Relationship Id="rId5" Type="http://schemas.openxmlformats.org/officeDocument/2006/relationships/chart" Target="../charts/chart243.xml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9" name="Picture 13">
          <a:extLst>
            <a:ext uri="{FF2B5EF4-FFF2-40B4-BE49-F238E27FC236}">
              <a16:creationId xmlns:a16="http://schemas.microsoft.com/office/drawing/2014/main" id="{602B9D1E-3F6B-4864-93F3-46B3192EA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74295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0" name="Picture 14">
          <a:extLst>
            <a:ext uri="{FF2B5EF4-FFF2-40B4-BE49-F238E27FC236}">
              <a16:creationId xmlns:a16="http://schemas.microsoft.com/office/drawing/2014/main" id="{0F1F0C8E-16F3-4231-973B-DB4CD2DEB91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31" name="Picture 50">
          <a:extLst>
            <a:ext uri="{FF2B5EF4-FFF2-40B4-BE49-F238E27FC236}">
              <a16:creationId xmlns:a16="http://schemas.microsoft.com/office/drawing/2014/main" id="{C613587C-CE38-425F-B8D0-A42A47020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4668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32" name="Picture 51">
          <a:extLst>
            <a:ext uri="{FF2B5EF4-FFF2-40B4-BE49-F238E27FC236}">
              <a16:creationId xmlns:a16="http://schemas.microsoft.com/office/drawing/2014/main" id="{0D708B54-1FAC-4943-B47C-2B36C8CF3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10858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33" name="Picture 52">
          <a:extLst>
            <a:ext uri="{FF2B5EF4-FFF2-40B4-BE49-F238E27FC236}">
              <a16:creationId xmlns:a16="http://schemas.microsoft.com/office/drawing/2014/main" id="{6524E88B-61F9-4C83-BF07-53C9956F9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34" name="Picture 54">
          <a:extLst>
            <a:ext uri="{FF2B5EF4-FFF2-40B4-BE49-F238E27FC236}">
              <a16:creationId xmlns:a16="http://schemas.microsoft.com/office/drawing/2014/main" id="{FB3DA94E-7141-4C9C-8EC0-7B0EEBCBF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67236</xdr:rowOff>
    </xdr:from>
    <xdr:to>
      <xdr:col>13</xdr:col>
      <xdr:colOff>489857</xdr:colOff>
      <xdr:row>64</xdr:row>
      <xdr:rowOff>619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729C4AE-1475-42B3-88DB-DC869908B650}"/>
            </a:ext>
          </a:extLst>
        </xdr:cNvPr>
        <xdr:cNvGrpSpPr/>
      </xdr:nvGrpSpPr>
      <xdr:grpSpPr>
        <a:xfrm>
          <a:off x="0" y="4941795"/>
          <a:ext cx="8199504" cy="5267383"/>
          <a:chOff x="0" y="4933645"/>
          <a:chExt cx="8265721" cy="5232747"/>
        </a:xfrm>
      </xdr:grpSpPr>
      <xdr:grpSp>
        <xdr:nvGrpSpPr>
          <xdr:cNvPr id="61" name="Group 60">
            <a:extLst>
              <a:ext uri="{FF2B5EF4-FFF2-40B4-BE49-F238E27FC236}">
                <a16:creationId xmlns:a16="http://schemas.microsoft.com/office/drawing/2014/main" id="{740BDB6A-9AF2-4A87-87CF-E9FE0417D2A6}"/>
              </a:ext>
            </a:extLst>
          </xdr:cNvPr>
          <xdr:cNvGrpSpPr/>
        </xdr:nvGrpSpPr>
        <xdr:grpSpPr>
          <a:xfrm>
            <a:off x="0" y="5363099"/>
            <a:ext cx="8265721" cy="4803293"/>
            <a:chOff x="228600" y="5681011"/>
            <a:chExt cx="8232321" cy="4626400"/>
          </a:xfrm>
        </xdr:grpSpPr>
        <xdr:grpSp>
          <xdr:nvGrpSpPr>
            <xdr:cNvPr id="54" name="Group 29">
              <a:extLst>
                <a:ext uri="{FF2B5EF4-FFF2-40B4-BE49-F238E27FC236}">
                  <a16:creationId xmlns:a16="http://schemas.microsoft.com/office/drawing/2014/main" id="{5D3948F5-3896-4A85-95E5-17C4B63CF023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55" name="Chart 2">
                <a:extLst>
                  <a:ext uri="{FF2B5EF4-FFF2-40B4-BE49-F238E27FC236}">
                    <a16:creationId xmlns:a16="http://schemas.microsoft.com/office/drawing/2014/main" id="{3D9C8D10-B119-4D74-AA39-D028ED367936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  <xdr:sp macro="" textlink="">
            <xdr:nvSpPr>
              <xdr:cNvPr id="56" name="Rectangle 55">
                <a:extLst>
                  <a:ext uri="{FF2B5EF4-FFF2-40B4-BE49-F238E27FC236}">
                    <a16:creationId xmlns:a16="http://schemas.microsoft.com/office/drawing/2014/main" id="{A1B768EC-3488-4C47-AE3B-CDED166EB6B5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57" name="Rectangle 56">
                <a:extLst>
                  <a:ext uri="{FF2B5EF4-FFF2-40B4-BE49-F238E27FC236}">
                    <a16:creationId xmlns:a16="http://schemas.microsoft.com/office/drawing/2014/main" id="{87775298-929E-4B3B-ACA3-0498A3491912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58" name="Rectangle 57">
                <a:extLst>
                  <a:ext uri="{FF2B5EF4-FFF2-40B4-BE49-F238E27FC236}">
                    <a16:creationId xmlns:a16="http://schemas.microsoft.com/office/drawing/2014/main" id="{D74872C5-988D-4B01-9F92-4F96611B651D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59" name="Chart 2">
              <a:extLst>
                <a:ext uri="{FF2B5EF4-FFF2-40B4-BE49-F238E27FC236}">
                  <a16:creationId xmlns:a16="http://schemas.microsoft.com/office/drawing/2014/main" id="{DB8125C1-BDC4-42B3-8690-9DCF1DE29327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60" name="Chart 2">
              <a:extLst>
                <a:ext uri="{FF2B5EF4-FFF2-40B4-BE49-F238E27FC236}">
                  <a16:creationId xmlns:a16="http://schemas.microsoft.com/office/drawing/2014/main" id="{18909744-08EE-406A-B938-AAB52B8370BE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pic>
        <xdr:nvPicPr>
          <xdr:cNvPr id="2" name="Picture 1">
            <a:extLst>
              <a:ext uri="{FF2B5EF4-FFF2-40B4-BE49-F238E27FC236}">
                <a16:creationId xmlns:a16="http://schemas.microsoft.com/office/drawing/2014/main" id="{F911AD5A-E75D-44CC-A6ED-131BF0A0082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12796" b="20969"/>
          <a:stretch/>
        </xdr:blipFill>
        <xdr:spPr>
          <a:xfrm>
            <a:off x="1485442" y="4933645"/>
            <a:ext cx="6691428" cy="403412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F0B30E2-69EE-401F-8635-564DD86E1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9480A51A-A57A-4A88-BD34-202995B394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2CEE25A-3ED6-452C-87E4-99D9C07CD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F5F29CEB-242D-42D9-A017-EAD35BCDA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1CB88092-D3E3-485C-A45B-659FEDEE2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6958D95B-84F4-45CB-A477-616118053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17" name="Group 16"/>
        <xdr:cNvGrpSpPr/>
      </xdr:nvGrpSpPr>
      <xdr:grpSpPr>
        <a:xfrm>
          <a:off x="0" y="5075465"/>
          <a:ext cx="8232321" cy="5082268"/>
          <a:chOff x="0" y="5075465"/>
          <a:chExt cx="8232321" cy="5082268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8FA87AFF-9D37-4398-94B7-49C0AE0FFF90}"/>
              </a:ext>
            </a:extLst>
          </xdr:cNvPr>
          <xdr:cNvGrpSpPr/>
        </xdr:nvGrpSpPr>
        <xdr:grpSpPr>
          <a:xfrm>
            <a:off x="0" y="5531333"/>
            <a:ext cx="8232321" cy="4626400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9F50288E-AE73-48A6-A62B-8B19AC9D4786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D7932C3E-E425-4E7D-B69C-1B6D1240FEE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18DC8B37-F974-4520-8921-32182469B854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C569797B-3693-45F1-A473-FDF9D2A4AD6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E7C1D770-61F8-48BC-9064-E0BD5E5B99F2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15AB70C2-D462-4016-807A-1732689BECAE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94CF351B-1E2E-4720-B202-F7A313F978B1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CBB0130B-980D-4DF5-A9DF-47AB2006A8D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12796" b="20969"/>
          <a:stretch/>
        </xdr:blipFill>
        <xdr:spPr>
          <a:xfrm>
            <a:off x="1347108" y="5075465"/>
            <a:ext cx="6691428" cy="403412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708592-4B3A-4892-AAB7-0DA381C48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D19AFBC7-DE48-4A73-91AF-D50EB30FD18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10445B06-A7EF-4845-A1FB-A979A46A1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B228467F-227A-47C9-8521-E6C7BF0BE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B72B7B04-FECE-41D1-AA2E-02528B79A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D28CC0C4-5C60-4FB3-95BA-70A0282CC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17" name="Group 16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367E4B65-EFB9-462D-9318-9950E68A200F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17CFB231-8944-45BC-AE89-60CE946BD4C4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B76A97B-8C89-44FE-936B-59E49846AC0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3C073166-24B5-44C5-89C6-25CC59C17D1D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6CCC057C-B73F-474C-A69D-0CA98D87BCAC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84EB241-4FB2-425A-94AE-39927B180048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7528EA14-03D7-4307-8842-BE6B01CF2CFE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B94ADA23-9DB4-4158-9012-BE35CBB70E42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7DE62175-B06E-491A-9D2D-0E71C4C7F94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315D9E2-8804-49C7-9D27-1F6C80E72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CA58F2A2-9FF4-456A-A8BD-39B85D5380F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3716D9BF-1AD2-4D78-8B79-5DCB20BE8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994BB853-8379-4F72-B3AA-71C9410B7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B77F6217-95D8-41A0-87C0-D45F4E591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B7DF0F9D-D25F-4C88-963F-04D3BF523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082724A-942D-4EF2-828A-F3BD81C33726}"/>
            </a:ext>
          </a:extLst>
        </xdr:cNvPr>
        <xdr:cNvSpPr txBox="1"/>
      </xdr:nvSpPr>
      <xdr:spPr bwMode="auto">
        <a:xfrm>
          <a:off x="166273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3A5A5C11-92DF-4A14-9864-C37C36DE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FBFA5B36-1938-4E54-8527-87C5F51B6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0" name="Group 19"/>
        <xdr:cNvGrpSpPr/>
      </xdr:nvGrpSpPr>
      <xdr:grpSpPr>
        <a:xfrm>
          <a:off x="0" y="5075465"/>
          <a:ext cx="8232321" cy="5082268"/>
          <a:chOff x="0" y="5075465"/>
          <a:chExt cx="8232321" cy="5082268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1C052154-9C1F-439E-9D2A-D5C5058C090B}"/>
              </a:ext>
            </a:extLst>
          </xdr:cNvPr>
          <xdr:cNvGrpSpPr/>
        </xdr:nvGrpSpPr>
        <xdr:grpSpPr>
          <a:xfrm>
            <a:off x="0" y="5531333"/>
            <a:ext cx="8232321" cy="4626400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940C5DE-48BF-4445-8302-44F6842D2905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C984A071-B2F7-43B9-B018-9125D3B6F7B6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B784A08C-E98F-4361-87AB-766B8B24A5EF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2F0A50AF-2250-4849-B415-DBD9B8D12603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5B11451D-2893-42F4-8E16-D8F75A5FC099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859A5D93-CABF-4EF8-A91E-28FAB941588B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4F5D017-5C23-43B8-A9D9-AE0BE008115C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32532CA-1A8D-4B52-A940-2575689B30A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47108" y="5075465"/>
            <a:ext cx="6691428" cy="403412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F55A5477-414D-449A-BB19-FA14D29D7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7AE58511-E996-4196-88E1-F9F3A287D5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6622A5EA-D3C7-4C9C-BED2-5BE836709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B88DC089-0A80-45D5-8FBB-7AB1679DB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861728F-13B2-49F4-B45C-5D2127147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36A91836-A69C-44F2-8E9B-81C657E1C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4C813F2-C4D4-40A2-9EFA-1554586C17B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E4789F0C-44B2-4C64-9FC4-5A09BB0B0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18C4496-1697-4C3B-B03C-2A43DAAE7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6C8DF6B-03FC-4ADB-B3D0-9BBA48044E00}"/>
            </a:ext>
          </a:extLst>
        </xdr:cNvPr>
        <xdr:cNvSpPr txBox="1"/>
      </xdr:nvSpPr>
      <xdr:spPr bwMode="auto">
        <a:xfrm>
          <a:off x="166273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BD261756-BA08-477F-A109-CC2D406B3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7D189C81-E7FE-42DC-8569-DD31EC96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75465"/>
          <a:chExt cx="8232321" cy="5082268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3C315D1C-B108-4B33-8B37-273592C423CC}"/>
              </a:ext>
            </a:extLst>
          </xdr:cNvPr>
          <xdr:cNvGrpSpPr/>
        </xdr:nvGrpSpPr>
        <xdr:grpSpPr>
          <a:xfrm>
            <a:off x="0" y="5531333"/>
            <a:ext cx="8232321" cy="4626400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4026DBDE-9719-4678-AE3F-457FFE8A50B9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B79921E6-C030-4F92-B1A2-4943FB93091B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4C8CF6AF-8BC2-491B-A093-AD2A92C70306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17EA3163-EEFC-4DC7-9403-768FD0E43EFB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F8E48E7F-2D2F-4EBA-956E-C539A7EA8742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31ED9477-4E20-4673-AB9E-ED8CEFE3752E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9B501AEF-DE79-4199-A519-1ABF92938ECE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977D019B-5AAC-4D7C-83B1-EE018D472D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47108" y="5075465"/>
            <a:ext cx="6691428" cy="403412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34668</xdr:rowOff>
    </xdr:from>
    <xdr:to>
      <xdr:col>0</xdr:col>
      <xdr:colOff>390310</xdr:colOff>
      <xdr:row>64</xdr:row>
      <xdr:rowOff>9524</xdr:rowOff>
    </xdr:to>
    <xdr:pic>
      <xdr:nvPicPr>
        <xdr:cNvPr id="25" name="Picture 27">
          <a:extLst>
            <a:ext uri="{FF2B5EF4-FFF2-40B4-BE49-F238E27FC236}">
              <a16:creationId xmlns:a16="http://schemas.microsoft.com/office/drawing/2014/main" id="{C63A8802-B19A-4C30-A5DB-C256A7741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9472"/>
          <a:ext cx="390310" cy="47373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369759</xdr:colOff>
      <xdr:row>28</xdr:row>
      <xdr:rowOff>130469</xdr:rowOff>
    </xdr:from>
    <xdr:to>
      <xdr:col>13</xdr:col>
      <xdr:colOff>457199</xdr:colOff>
      <xdr:row>63</xdr:row>
      <xdr:rowOff>152401</xdr:rowOff>
    </xdr:to>
    <xdr:grpSp>
      <xdr:nvGrpSpPr>
        <xdr:cNvPr id="2" name="Group 1"/>
        <xdr:cNvGrpSpPr/>
      </xdr:nvGrpSpPr>
      <xdr:grpSpPr>
        <a:xfrm>
          <a:off x="369759" y="5001826"/>
          <a:ext cx="7829904" cy="5192646"/>
          <a:chOff x="369759" y="5001826"/>
          <a:chExt cx="7829904" cy="5192646"/>
        </a:xfrm>
      </xdr:grpSpPr>
      <xdr:graphicFrame macro="">
        <xdr:nvGraphicFramePr>
          <xdr:cNvPr id="40" name="Chart 2">
            <a:extLst>
              <a:ext uri="{FF2B5EF4-FFF2-40B4-BE49-F238E27FC236}">
                <a16:creationId xmlns:a16="http://schemas.microsoft.com/office/drawing/2014/main" id="{2E1BB0E0-A39B-46A2-872A-1D548F182F7C}"/>
              </a:ext>
            </a:extLst>
          </xdr:cNvPr>
          <xdr:cNvGraphicFramePr>
            <a:graphicFrameLocks/>
          </xdr:cNvGraphicFramePr>
        </xdr:nvGraphicFramePr>
        <xdr:xfrm>
          <a:off x="369759" y="5475395"/>
          <a:ext cx="7824106" cy="119742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41" name="Chart 2">
            <a:extLst>
              <a:ext uri="{FF2B5EF4-FFF2-40B4-BE49-F238E27FC236}">
                <a16:creationId xmlns:a16="http://schemas.microsoft.com/office/drawing/2014/main" id="{1C02D78E-3166-4115-A999-1012445D92A4}"/>
              </a:ext>
            </a:extLst>
          </xdr:cNvPr>
          <xdr:cNvGraphicFramePr>
            <a:graphicFrameLocks/>
          </xdr:cNvGraphicFramePr>
        </xdr:nvGraphicFramePr>
        <xdr:xfrm>
          <a:off x="369759" y="6659216"/>
          <a:ext cx="7824106" cy="117021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pic>
        <xdr:nvPicPr>
          <xdr:cNvPr id="7" name="Picture 6">
            <a:extLst>
              <a:ext uri="{FF2B5EF4-FFF2-40B4-BE49-F238E27FC236}">
                <a16:creationId xmlns:a16="http://schemas.microsoft.com/office/drawing/2014/main" id="{E0D59F82-15C7-4757-9F2E-6ACA0EDD199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12796" b="20969"/>
          <a:stretch/>
        </xdr:blipFill>
        <xdr:spPr>
          <a:xfrm>
            <a:off x="1347108" y="5001826"/>
            <a:ext cx="6691428" cy="430626"/>
          </a:xfrm>
          <a:prstGeom prst="rect">
            <a:avLst/>
          </a:prstGeom>
        </xdr:spPr>
      </xdr:pic>
      <xdr:graphicFrame macro="">
        <xdr:nvGraphicFramePr>
          <xdr:cNvPr id="8" name="Chart 2">
            <a:extLst>
              <a:ext uri="{FF2B5EF4-FFF2-40B4-BE49-F238E27FC236}">
                <a16:creationId xmlns:a16="http://schemas.microsoft.com/office/drawing/2014/main" id="{2546F7E9-02B5-48A4-971C-AD3C4056A3DF}"/>
              </a:ext>
            </a:extLst>
          </xdr:cNvPr>
          <xdr:cNvGraphicFramePr>
            <a:graphicFrameLocks/>
          </xdr:cNvGraphicFramePr>
        </xdr:nvGraphicFramePr>
        <xdr:xfrm>
          <a:off x="380999" y="7834993"/>
          <a:ext cx="7818664" cy="12069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9" name="Chart 2">
            <a:extLst>
              <a:ext uri="{FF2B5EF4-FFF2-40B4-BE49-F238E27FC236}">
                <a16:creationId xmlns:a16="http://schemas.microsoft.com/office/drawing/2014/main" id="{FD1055E8-E8DF-4BEA-8966-96A5CC6451DE}"/>
              </a:ext>
            </a:extLst>
          </xdr:cNvPr>
          <xdr:cNvGraphicFramePr>
            <a:graphicFrameLocks/>
          </xdr:cNvGraphicFramePr>
        </xdr:nvGraphicFramePr>
        <xdr:xfrm>
          <a:off x="381000" y="9035144"/>
          <a:ext cx="7817007" cy="115932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34668</xdr:rowOff>
    </xdr:from>
    <xdr:to>
      <xdr:col>0</xdr:col>
      <xdr:colOff>390310</xdr:colOff>
      <xdr:row>64</xdr:row>
      <xdr:rowOff>9524</xdr:rowOff>
    </xdr:to>
    <xdr:pic>
      <xdr:nvPicPr>
        <xdr:cNvPr id="2" name="Picture 27">
          <a:extLst>
            <a:ext uri="{FF2B5EF4-FFF2-40B4-BE49-F238E27FC236}">
              <a16:creationId xmlns:a16="http://schemas.microsoft.com/office/drawing/2014/main" id="{C5BB566E-C7C4-48E3-A582-5BB772A3E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5818"/>
          <a:ext cx="390310" cy="48326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465311</xdr:colOff>
      <xdr:row>0</xdr:row>
      <xdr:rowOff>248905</xdr:rowOff>
    </xdr:from>
    <xdr:to>
      <xdr:col>28</xdr:col>
      <xdr:colOff>559487</xdr:colOff>
      <xdr:row>2</xdr:row>
      <xdr:rowOff>64207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366BB9F-0B92-4BBA-BDCA-828FE73FC59D}"/>
            </a:ext>
          </a:extLst>
        </xdr:cNvPr>
        <xdr:cNvSpPr txBox="1"/>
      </xdr:nvSpPr>
      <xdr:spPr bwMode="auto">
        <a:xfrm>
          <a:off x="16629236" y="248905"/>
          <a:ext cx="70377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8" name="Picture 42">
          <a:extLst>
            <a:ext uri="{FF2B5EF4-FFF2-40B4-BE49-F238E27FC236}">
              <a16:creationId xmlns:a16="http://schemas.microsoft.com/office/drawing/2014/main" id="{02802F00-492C-4C94-BA89-229132C9B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9" name="Picture 43">
          <a:extLst>
            <a:ext uri="{FF2B5EF4-FFF2-40B4-BE49-F238E27FC236}">
              <a16:creationId xmlns:a16="http://schemas.microsoft.com/office/drawing/2014/main" id="{E37E44DB-02FB-467E-884F-B4082B02A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465311</xdr:colOff>
      <xdr:row>0</xdr:row>
      <xdr:rowOff>248905</xdr:rowOff>
    </xdr:from>
    <xdr:to>
      <xdr:col>28</xdr:col>
      <xdr:colOff>559487</xdr:colOff>
      <xdr:row>2</xdr:row>
      <xdr:rowOff>64207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D63BABE-33A5-47E4-9247-C793B89AD24B}"/>
            </a:ext>
          </a:extLst>
        </xdr:cNvPr>
        <xdr:cNvSpPr txBox="1"/>
      </xdr:nvSpPr>
      <xdr:spPr bwMode="auto">
        <a:xfrm>
          <a:off x="16629236" y="248905"/>
          <a:ext cx="70377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1" name="Picture 42">
          <a:extLst>
            <a:ext uri="{FF2B5EF4-FFF2-40B4-BE49-F238E27FC236}">
              <a16:creationId xmlns:a16="http://schemas.microsoft.com/office/drawing/2014/main" id="{C03DFB1B-025F-47C1-8BC7-B6940F539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2" name="Picture 43">
          <a:extLst>
            <a:ext uri="{FF2B5EF4-FFF2-40B4-BE49-F238E27FC236}">
              <a16:creationId xmlns:a16="http://schemas.microsoft.com/office/drawing/2014/main" id="{562E0708-FE23-47A7-AD61-1BA779AFB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465311</xdr:colOff>
      <xdr:row>0</xdr:row>
      <xdr:rowOff>248905</xdr:rowOff>
    </xdr:from>
    <xdr:to>
      <xdr:col>28</xdr:col>
      <xdr:colOff>559487</xdr:colOff>
      <xdr:row>2</xdr:row>
      <xdr:rowOff>64207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0848998-BAB7-4DA7-BAE2-1D6884C3A009}"/>
            </a:ext>
          </a:extLst>
        </xdr:cNvPr>
        <xdr:cNvSpPr txBox="1"/>
      </xdr:nvSpPr>
      <xdr:spPr bwMode="auto">
        <a:xfrm>
          <a:off x="16629236" y="248905"/>
          <a:ext cx="70377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4" name="Picture 42">
          <a:extLst>
            <a:ext uri="{FF2B5EF4-FFF2-40B4-BE49-F238E27FC236}">
              <a16:creationId xmlns:a16="http://schemas.microsoft.com/office/drawing/2014/main" id="{703F4597-E190-4361-8D40-AED13B929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5" name="Picture 43">
          <a:extLst>
            <a:ext uri="{FF2B5EF4-FFF2-40B4-BE49-F238E27FC236}">
              <a16:creationId xmlns:a16="http://schemas.microsoft.com/office/drawing/2014/main" id="{0BF5832E-7513-4D22-8370-489C01672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367393</xdr:colOff>
      <xdr:row>28</xdr:row>
      <xdr:rowOff>122466</xdr:rowOff>
    </xdr:from>
    <xdr:to>
      <xdr:col>13</xdr:col>
      <xdr:colOff>451401</xdr:colOff>
      <xdr:row>64</xdr:row>
      <xdr:rowOff>5443</xdr:rowOff>
    </xdr:to>
    <xdr:grpSp>
      <xdr:nvGrpSpPr>
        <xdr:cNvPr id="5" name="Group 4"/>
        <xdr:cNvGrpSpPr/>
      </xdr:nvGrpSpPr>
      <xdr:grpSpPr>
        <a:xfrm>
          <a:off x="367393" y="4993823"/>
          <a:ext cx="7826472" cy="5216977"/>
          <a:chOff x="367393" y="4993823"/>
          <a:chExt cx="7826472" cy="5216977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33864C07-8C9D-492E-A0E1-7F08156798F5}"/>
              </a:ext>
            </a:extLst>
          </xdr:cNvPr>
          <xdr:cNvGraphicFramePr>
            <a:graphicFrameLocks/>
          </xdr:cNvGraphicFramePr>
        </xdr:nvGraphicFramePr>
        <xdr:xfrm>
          <a:off x="369759" y="5475395"/>
          <a:ext cx="7824106" cy="119742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4" name="Chart 2">
            <a:extLst>
              <a:ext uri="{FF2B5EF4-FFF2-40B4-BE49-F238E27FC236}">
                <a16:creationId xmlns:a16="http://schemas.microsoft.com/office/drawing/2014/main" id="{C9DD2F22-306E-4913-9A56-81F66E1AAA9C}"/>
              </a:ext>
            </a:extLst>
          </xdr:cNvPr>
          <xdr:cNvGraphicFramePr>
            <a:graphicFrameLocks/>
          </xdr:cNvGraphicFramePr>
        </xdr:nvGraphicFramePr>
        <xdr:xfrm>
          <a:off x="369759" y="6659216"/>
          <a:ext cx="7824106" cy="117021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51052EBD-D158-49D4-A8E0-620AC2852E2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12796" b="20969"/>
          <a:stretch/>
        </xdr:blipFill>
        <xdr:spPr>
          <a:xfrm>
            <a:off x="1347108" y="4993823"/>
            <a:ext cx="6691428" cy="417019"/>
          </a:xfrm>
          <a:prstGeom prst="rect">
            <a:avLst/>
          </a:prstGeom>
        </xdr:spPr>
      </xdr:pic>
      <xdr:graphicFrame macro="">
        <xdr:nvGraphicFramePr>
          <xdr:cNvPr id="17" name="Chart 2">
            <a:extLst>
              <a:ext uri="{FF2B5EF4-FFF2-40B4-BE49-F238E27FC236}">
                <a16:creationId xmlns:a16="http://schemas.microsoft.com/office/drawing/2014/main" id="{BB1D57EF-7E5B-41B8-B288-6BE97931C4C7}"/>
              </a:ext>
            </a:extLst>
          </xdr:cNvPr>
          <xdr:cNvGraphicFramePr>
            <a:graphicFrameLocks/>
          </xdr:cNvGraphicFramePr>
        </xdr:nvGraphicFramePr>
        <xdr:xfrm>
          <a:off x="367393" y="7837714"/>
          <a:ext cx="7818664" cy="120695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8" name="Chart 2">
            <a:extLst>
              <a:ext uri="{FF2B5EF4-FFF2-40B4-BE49-F238E27FC236}">
                <a16:creationId xmlns:a16="http://schemas.microsoft.com/office/drawing/2014/main" id="{D97C6E3B-835E-4D82-8F9E-BF07D41D63AA}"/>
              </a:ext>
            </a:extLst>
          </xdr:cNvPr>
          <xdr:cNvGraphicFramePr>
            <a:graphicFrameLocks/>
          </xdr:cNvGraphicFramePr>
        </xdr:nvGraphicFramePr>
        <xdr:xfrm>
          <a:off x="367394" y="9051472"/>
          <a:ext cx="7817007" cy="115932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12D5ABA-890A-487D-84A3-37606F5D0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623B3F9A-2413-42A5-AEAC-316786EC7C3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358AEC37-A657-4973-A05C-1BAC171D2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78FC19F5-8512-40A1-B308-CD2978601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D0BA34ED-2269-412D-8FB7-E1CA08EED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6569DD7F-9B38-40CF-A201-2D66BF6F7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8EAF4EC-7924-4B2D-99B4-DA60A1C549D6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9DDAD4A5-263F-4D60-90E2-B0A9222B9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21DDB25B-3A58-4F34-B4DF-32D65634F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989AB454-6854-4360-B1FA-BCC8F80E5374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787AA0DE-7CB1-4980-B972-E81CC6635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48458ECD-EB97-4A0D-B6C3-79BFA1F2E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C1151F9F-D3A9-4262-80A6-9BD147D85C08}"/>
            </a:ext>
          </a:extLst>
        </xdr:cNvPr>
        <xdr:cNvSpPr txBox="1"/>
      </xdr:nvSpPr>
      <xdr:spPr bwMode="auto">
        <a:xfrm>
          <a:off x="166273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3" name="Picture 42">
          <a:extLst>
            <a:ext uri="{FF2B5EF4-FFF2-40B4-BE49-F238E27FC236}">
              <a16:creationId xmlns:a16="http://schemas.microsoft.com/office/drawing/2014/main" id="{D20BE639-F9BE-472C-8D31-4156D6A2C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4" name="Picture 43">
          <a:extLst>
            <a:ext uri="{FF2B5EF4-FFF2-40B4-BE49-F238E27FC236}">
              <a16:creationId xmlns:a16="http://schemas.microsoft.com/office/drawing/2014/main" id="{6F7F0CEE-7FF4-4182-91BB-6185210FB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6" name="Group 25"/>
        <xdr:cNvGrpSpPr/>
      </xdr:nvGrpSpPr>
      <xdr:grpSpPr>
        <a:xfrm>
          <a:off x="0" y="5075465"/>
          <a:ext cx="8232321" cy="5082268"/>
          <a:chOff x="0" y="5075465"/>
          <a:chExt cx="8232321" cy="5082268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78002F98-3DA6-499F-AA14-50F2B68A4260}"/>
              </a:ext>
            </a:extLst>
          </xdr:cNvPr>
          <xdr:cNvGrpSpPr/>
        </xdr:nvGrpSpPr>
        <xdr:grpSpPr>
          <a:xfrm>
            <a:off x="0" y="5531333"/>
            <a:ext cx="8232321" cy="4626400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7C79DBF4-3C03-4D9F-817F-1C8DAFB2ADBD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59241D43-E3DA-453E-9BFC-D6A4CEBEE839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45AFDC1D-5E37-42F6-BAA7-7343EA2557C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5468BFD3-5B20-4182-A45A-78C759309508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BFBCEC59-6371-4AB4-A78F-4FE4A08927C8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AB9B9807-5A9B-4829-8035-F0F0AF905DE6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111F2C20-066A-4B35-9D93-1C6CF973E96F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49840335-203B-4153-AA94-3988833A8FA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47108" y="5075465"/>
            <a:ext cx="6691428" cy="403412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B9B21A0-DBB9-441A-93E2-673AEB53E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755CD255-BC7C-468F-9648-C967D4D23E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36EDD739-6529-4314-A08A-30E31B2C8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89662C48-FC2A-482B-8653-F0AC29FD9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110E0D5B-2350-46B6-B878-0A72498E7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97E2BFE3-A20D-4E6D-8504-EC73E7B26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C299921-0EDF-4218-B6CF-72992F0EB44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DD6BB9F8-E131-4F69-BE7C-D84D8BE4A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226A6A7E-09AB-48ED-9C13-D993D1C1E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E0C9876-39D3-4A8F-B3B9-E21C6FE3180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D05469BE-A9D4-438E-8B2E-B4AFA397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1D24852E-0173-4D87-908F-2E9B9EA20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6A08B091-CE4F-4DCC-8545-6345F07C65ED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FC623A95-9C9D-49E4-B3F6-F3C5C1E0909A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A2E6C29C-76F4-4151-8367-715F1E8E8B11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6CC33F51-8A50-4D6E-8A69-38F284886C78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BAEC055D-8052-4683-942E-D9F324B8F10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8B364EE2-BBB1-4A07-9FC1-1F0EDBBDDBD5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50A267BC-188E-4357-81B8-A2A42A964307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EEA8C9B8-7A68-491B-9633-6131C40FC34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82E01E00-79E4-4CCB-BC83-0714273B6E1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4EA54C1-5538-419E-8A5E-91844C65A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2BF64953-4B97-4BE4-9366-44EED569F2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9944D70E-336F-4C2A-BC44-B99582007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6D1034B4-6FA7-412F-8AD5-44BE62195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BA3B07AE-E570-43E0-B3CD-A31CCADF3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CAD65A17-220D-4C6A-BDDE-FD662371E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48C16E4-7696-45E5-BD05-898FC587D383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DCAD30C4-E4DB-4FA3-B981-218C86CCA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A9D31A8B-5A44-40D6-A25A-749E6557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D703221-3790-43FA-97A0-18B08E0C8E2C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6FB888F1-E414-4705-BF4E-36B3E000F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A33E841A-EDB8-49BD-97A7-9C362FCBB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8F213189-0EFA-41C9-9DE2-B53FFF6ED65E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89F9D260-F4E4-41C3-8678-67FF7A24786C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56D616F-F147-4063-ABBC-387CBDFCF717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81E8A320-449A-41C7-A72C-D8E1BC3119EA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BA2C0BAF-B3C9-4CA5-A3E0-3E87310263B3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425A29C6-CDF1-4A88-9CAC-4372DE2AD901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4460EFBE-4336-4657-8C84-BA191EC4641C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9FB55542-ACA5-41BD-9890-3890F3D1B09D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6DC0238C-3D20-4006-8851-F0C4BABEC9F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BBF897D-AF98-451A-9720-805BB23CE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4AEA9574-2FBF-4464-8C0E-5ACACF995F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E62E8D9A-4364-4CF2-9BD7-122B34CFD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248F6724-2CE6-48C6-BCAF-E2BD0A34D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639A6493-1C00-408A-B723-8B4F80974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E5D77D68-6800-49F4-9ADC-CAE67D120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B43638E-60E8-4DBC-8F0F-B8A0B42A3C42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54E46D61-9416-4EAD-AB97-0D4A6C3CC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556A4E35-179C-40D2-A2DA-9A4F1E068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85A7FE7-0D04-46B7-BF2D-E418BCAB9005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2AB1DDE0-E612-46B2-9819-0845BA263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D2C64132-974E-40E0-B429-99B6C46B5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BED61A79-3AF2-4BC2-A11E-507F1D30BBCB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C41C3AAA-0B0E-4D4C-826B-6894D1626C13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46EBC174-5749-435E-8973-357BF6094F01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B647B8CD-BA3D-416B-8FF5-20CE1680A1C4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F34A09A0-0419-4478-8818-F6A6BE3A9991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40D8F04C-DCFF-41A3-8EF8-23CF4CC51B97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C7343305-D460-4C67-8CF8-B1FA520EEA62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68881A97-E435-4B1E-B5B8-311A475896C9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5070E5BB-B5B7-42FD-9E53-BFB72946426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E6A007D-083F-4092-899C-E9A2C3523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3D70708B-2DAE-44F5-ABF3-DA16579B9BC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91BE06B2-23A6-4BA5-BD16-5FAC1DBF7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38653991-7AFF-4991-A62B-677F100C5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D06DEE73-240D-4CA3-AAE5-F21B814CE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CF10341D-97BF-45EE-8055-93C433592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FB8475E-92F4-4770-A902-7CA7E99FE28A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46AA194A-0B0C-4C5B-A59B-3C44EB84B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C0C44F42-CE43-4414-8D4C-BFB7DD4BA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7CD2258-F17D-4E51-A39F-D65AF24F7B28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2B3AAAE7-AB91-450E-BDAD-CB59355AD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F5BD85DA-F6D7-4BD0-B4C3-7D16BD200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66436A2F-F9A4-43F3-899D-7CDB49F6787B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82DA0F5D-D160-4DF6-9B2E-3F05996A887E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807CD5E5-2E97-455D-8897-334AB2F01E76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DF7E41F7-B382-4CBE-A98A-E38CEBB36621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99DAB959-8BC3-4CB1-BF78-AEEFE480762B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762AD6FE-F51E-4E3A-8B02-380C8DAF6E84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BD32253F-D91E-467A-8DCE-40D9C23F10C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CD624D14-BD9E-49C4-87C0-89AFF814A6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CEEDB849-1180-4838-ABFF-384A1371C17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BAB066D-7857-4A11-9CC0-DCFD7DBB6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1AFB316F-7FF8-41F9-BC76-D7066CC2F31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7A28BE18-5FD6-4726-81B7-A439317FC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8F07548D-96FD-443C-9EA7-E854C3EA9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1154E067-2220-4FB2-9867-406638E87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2E5E0595-9A06-4454-B4BC-CA775E9EF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E181647-91C4-4B30-BEE7-1F21E7580131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D5220E25-63B1-4A4C-93B9-3790319F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2859D9DA-748F-4695-A623-7EE390BE1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A7F2012-4C93-439D-A5D3-3468ABFAD6CE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BAEEB23D-10E6-4822-B897-28B71C719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1068720A-BE90-40B9-87AA-D2BA983B0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3ECF1376-F476-441E-A9AA-9E2C15760985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15FA2015-5215-4C5D-9134-EF2DEA5E185A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C66F65F2-E473-49E0-B05B-E6ED394B354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62B0709B-C91A-49FE-BBA6-B44AA9CB427B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1FC1D051-8857-477B-99E7-3FC2FEDEBF92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A7432F22-BA19-440A-BCB3-09ACDDB5CE78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8A9C8B41-3AF1-40F2-B9EE-ED6E0A8D2709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CD4FC1FF-487A-4B2E-9E6B-D2EEDB250A0D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AA8EDEDA-C576-4413-9A7B-19605E8DBED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B8D9A8B-46B5-4250-882C-BE837164B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8D4C313D-2268-4FC9-979A-4FDFC38F3A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946A21B1-D562-49F1-A275-9995342EB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3EB2C3B1-CCA1-4F06-9206-5EEFEA052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15B8E8CF-7F82-4B65-BFC4-8E7FC7BEF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EF81D05B-E319-468C-9A51-7DC033F29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4563089-30EC-439F-83BC-522F28186033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7A6E71A9-2AAE-4A10-8A9D-83CBEC9C4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777FB02A-7389-46BB-88A1-F03DA5DC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D741FCA-DB47-4C76-A386-FF15DB252DC9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D708FA4-8C29-4BAB-AF5D-9A7F9490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9800A68-C5B8-4FFB-8836-BDBBB577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62E143BD-6C2F-4422-BF5B-416FF95A9C0D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F678EA7E-F15E-4C42-B9C4-A876B906066A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6436CBF2-5848-4D62-AB35-C6AAA9381E3F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D039E426-E2CC-4E93-87FF-5C5E8BE59D63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8A4998B5-C395-4D4F-94DE-A837EA181706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25AA5643-F86F-460B-9F92-4F99E5E5E30C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8FE8882A-709B-4D58-A93E-74A0D6D3F278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72A8B4F5-DA59-4763-BC25-4740A2DC460F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D264EB32-C8A7-43D0-B29A-815E59A03F1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412FD4E-C425-4798-AE31-204E2AE26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F6A0FC56-19EB-4CAA-9708-C1CF310BDF3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56B654E1-1A00-4B7A-8FD6-A078D1D43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DD44CEEE-3A2B-4F1C-A285-FA620F5C8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CBD3C2C7-4418-4B6E-AD3D-A9F0738F8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31E59336-99DE-4718-BD91-C7726144E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65C330F-A2D5-48E4-8359-C5D445121A43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6BBC7F44-AFB7-4993-ABD6-558DB7EEB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3C75AAB9-C48F-4822-B32E-AA985BC1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545D110-96D2-4D74-AABC-32DDA9135FD3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8FB6CF90-1B20-4FFB-9707-38DDF97DF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C308D0C7-BE77-4486-B101-0AE860D67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63B4863E-6EE4-4AFB-B39A-E43F18F3D0F6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413A9438-C6EC-41AA-89E8-9AAF109C5F46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3E658617-EED4-4087-9416-5735D63187E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8A1C323E-E066-498E-AEFC-44742E42D2CA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A8236FF2-DF76-4E79-ADD3-BEFC1A7258DE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B49E8760-2455-4E40-95F2-092612F83741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BD2625AA-F75E-4E1D-8F3A-04888B3E27EF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C16B0C11-6E6B-4F83-BCC1-FFE9F52F10B5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E0C1C48A-D72D-4FF5-904A-BCF515A7477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F127068-9ECD-4235-9F79-AD762D1A5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5D9FCB8A-7559-43A6-9839-DCE7F08B2F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78365B1F-6FF5-4E9B-8615-031B498FB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3F64B0FF-7E6B-4288-A7FF-09BB2A28A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9BDA3869-25BF-435F-A6FE-1BA2C333A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6A891825-8ACE-45B2-8588-12D9483C1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09403AB-B3B0-4E53-95E9-11CBEE9D8B05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1E2B2791-1BA3-471A-BE25-97DE8E193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B3DAF583-BBEE-4206-8AE4-0435E8139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03D448E-F5C4-4EE2-9042-D6FEA2D30533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8EEEB5B-5731-4146-BDE5-C6633715C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42E2DB96-9AEA-48C5-BB60-F990BF704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9B0C0133-2AB5-4494-9CCD-9187AE980C17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1C8FE6D6-9BA9-4FC0-BC93-012ADA28069C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20500BCA-F46D-45E0-8478-DD0E0C09FE7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16C1F49-A2F9-41BE-938C-722DC91E7E15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387007BE-5CF5-43A0-B9F1-5F697F4B2F22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E1B936CD-2BB9-418D-A276-4F5319740CDE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5BC70602-77E7-4CB0-B993-21479853B58F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31046C8-8CD5-4E0A-B8F2-8976D7B392D1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35A2EA39-416A-4370-8CF1-6D52B2D35AE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38A0966-C2A6-4987-954B-110E00E52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1250100B-C6D9-4B79-8791-1758B10D9D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7565D5DF-2F71-4553-9BA3-E81830DC7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495325EC-AC9B-4E2D-A5EE-A009558B2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9E543616-B72F-4512-9DFA-C0B9F515F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10FFCD3E-CE99-482B-8722-09F88C183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AC21AF6-5D28-4928-B8B6-CA54D4C30EE2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B8D9DFAE-42B9-463D-9C4E-72CA8E988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89D2ED6C-FD48-48B7-961F-21B5E472C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0ECA5CA-C57C-4481-B938-E782D4A8F98A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277863F7-85D6-448D-9308-585C3B65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B87CADE6-2DED-4F42-BEE2-595BF72C2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90E13B39-36A6-498F-8C84-ED044EDE706E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DBC1777E-804E-4B49-A83E-3829E1D0EB77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855B95EF-314B-480F-A980-49D1A561517A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CD337A77-F791-44B5-AD0D-9CE8C15CF15A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6C0DBFDA-ECBC-4B7C-AC9A-5AA922BA3443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775E9A5B-E221-4B8D-96A3-70CD45CB7465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4437B776-CC82-4615-8E95-D9B648007C13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ED31490E-A7E1-492F-8F20-B511159CB924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DEC0D4E7-496C-4327-9890-4DB47AC8250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7B18F5D4-CF36-442A-8992-0D4333A4F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370FC40C-2153-458E-8D30-B978C5E3234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3B2A470C-8EB4-47F5-A68A-F6AA965D6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83747CC4-BE5F-4607-8BC3-42B52AC30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C546D9A4-3A89-4A36-82FA-9CD9CC10D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9F3EA6F2-5C12-4E68-B229-A2F3EAA0E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AE99270-A147-4BA7-B7D0-11F3D45D3BD8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829138B6-4C20-4A4E-A844-C0E7679F9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C0ADBE6D-0815-4FBC-87BA-E61C15D0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5C289BF-E674-4BE0-AA5A-01B19D7214A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223B5FE1-E668-450A-8AFB-AEA062491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6E3CC58E-D806-4E3C-8604-FA3A4EE3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EC0B1ADF-F197-4D92-8AD5-F0BB26BFCE03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23C60DDA-9262-4E1D-A99E-E1BE145DB8D2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45A9997F-BE68-4636-9B0F-472573036E0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EDA07DD3-45C1-4554-8F4C-37872E14A3D6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79C91DAF-434C-43B1-9D43-0D0FAEF0961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CA5C953B-D8BA-4794-A833-307014228128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10117CCE-EA5D-4A55-97EF-02C5E75B11F5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43F52B71-FA7F-4483-BBDE-0E5776D69157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503248EE-DD72-4F19-98FF-1DDC3D6896B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2FB12D6-0844-4240-9D43-566FA1FE9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F3C3B3CF-04C7-4632-8DB0-F8BF951EAC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3B8D5277-0D47-463C-80E0-93CFEB7FD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F7C997E1-EDFE-4C38-BD11-04B0B384C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8B719913-5ECF-441E-8C93-CD1181EC4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B1A4FD94-D5E1-4425-AFC2-F6A82DE19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FE005C2-6E3E-4A7F-8D0C-8F3377B26A8E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B5E74CC1-61A4-4C5D-9716-078369C2D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A28AD145-85A4-4C40-85D8-FCA660132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1DC2F262-7040-42AC-881A-085CCECC613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4D73CC9C-4619-4D88-9796-B6025762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68FA2A0D-8F81-4F49-BCF8-13238F679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10ED7C65-F005-4498-BA18-76607D8F70CF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1B16E445-12F4-41CE-B80C-272603474EA6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C6B26BFB-5C13-4BAE-A295-AF0D02781AD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640C5BDD-AA9C-43C8-967F-35D928C92BD4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2A9352B7-1598-40FF-A70B-28100800D9E2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9F61875E-6C34-462B-965C-3A4E69317902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88839F63-50C7-4FCA-87CE-C223C8A6DAE7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FBCE8FC0-8782-4CE7-BC27-7F290FAED25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C041AE56-3D75-47D3-8B07-A00A2E416F0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593921A-F47E-441F-9AAA-C84C017CA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172CAFA3-C282-49E0-8DD9-970F626058A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F6A8510B-C339-4458-90DA-E64B10FA4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D312D4B6-73D3-46B0-8B98-1A4268453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5ECCA2D0-1A23-4F2C-A864-421CD53C4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EE754175-8559-4BB4-B70A-A66F24011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0CF68F5-68AB-4014-A8D1-2720D8F3D694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3AEEA958-2F93-43E5-B822-BA231423C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3F9EEB67-034B-456A-8309-10F17214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40B0A2B-D0A0-459A-89F5-0B9E94AED216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AD9AC0E6-519D-4122-B1DC-1A0B04B10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43C1FED7-0DD4-4B31-B54A-369F9C5A0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EB9B5A8A-2547-4E4A-8E88-5F4E336B5927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64E8AC82-D495-4BE2-BDB4-9D176EBE02DF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60A1EA3B-0C93-4DD2-B2D2-269436C88F15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785F619E-9ECF-48FF-9E70-85A7A8DFFC0F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A7472776-B17B-4643-8E27-6218E62D73F2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39C20772-5853-41E1-93A4-B7BB334B32A9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AE1B5617-1CFA-4624-9613-B19F6B566FE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B5861F83-8A2F-4075-923F-C32B2512A1BD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827315A8-AFC4-4B27-BA48-5E04996D4FD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12CD93-D30C-434B-A069-FFC8C1024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FA6B09DB-6402-4632-A608-B8E2FDCBE6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388EE8FE-5625-404C-9700-999EBD236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67FC2A89-E6B0-4F01-9FBF-9129CE8F5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598B9EE2-4D92-4FAE-902F-38E7F65FA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8F6ECFF4-9F99-4D44-9663-C18FE5CB4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350D8B0-D756-4A02-A23B-A7DE6E3AF455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C3DB5A1B-6071-477E-84BD-88B1EA385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2548B9A4-6731-4222-BAE8-900264FC7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8FFA5C5-E6A0-4024-9DFC-F88A59779698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FE8A13A5-A1B7-448C-96B5-946F5B526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BAB659B3-58F5-4609-9211-7D33D2091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7CDC5FDC-3218-437E-8E97-CBEB5FC752FD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45462F6F-811E-4760-85E4-2E2AB6CB3FD3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059A1605-770A-4F80-97AC-5277E02DB579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CCB87278-B374-4ED6-B0D8-FDC1BE8263C2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335C6AB-7574-4195-8E25-2A426FF443ED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72B2BF17-DEBA-4C10-AA3D-CB81D7578D8F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DC5626EB-686B-420F-A886-CF28C1C890AD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A7FBF9A8-A02A-4EA5-9DCE-88FA12AC0101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78112D23-7605-4789-B1E2-6C38FEF6DE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137C8EE-109F-4ED2-A4C0-4DB9847FC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7FAE12EE-2839-4063-9894-181A462F0A1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F1440DAF-AEB5-481F-9763-63687D205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504A9810-C5DF-4869-9A5A-C4ED9DC05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371E7492-1F93-4B62-8009-56CBE9674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FBFF9149-5A30-4DEB-8A0E-B331C9A6A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A16B3B8-85A2-47A8-9D2D-69C61743A925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3C632B41-2D5A-4148-8EB3-65E46527B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438DFE18-C1C3-44C4-B868-02656511F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3F1C655-8864-4FF2-B125-391B02CAD486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D6BFFA44-49CC-46BD-916A-EB1224583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25399AE9-AE15-49A4-8574-CA452ED98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7B1D52F4-9C42-45BA-9B1E-8686C609800C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9EFE66F4-F9EB-4CB4-84E4-B0D22F7786B1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71A18819-581F-493E-955B-EB96F59311EE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682C1AC5-6248-475E-8891-63A200C22DCC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58F1624E-CA21-4A76-9777-7777852C2BD3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85B61806-C174-4BAB-99E1-95BA7C40D762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4C0C01A5-F320-40FC-ADD2-BAD11033C38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2DB02873-4E41-4DAD-B443-7EB56145078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D40690AC-8305-4B7B-8D47-6F54BF24D2A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DD71E32-1189-4871-AB1F-C43B8A6F3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5ACB5F6E-8985-4E49-A737-AAB57A23AD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2EF8C87-B4CF-49D8-BD3F-F8240BBC9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C327CC42-7973-423D-85EE-AC376FA93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2F5108BB-3FDF-48BF-8A2B-84477855E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2A7AA29F-EF81-42C8-9FB0-C41E3935D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39AD93A-79AC-4932-AE64-E281808FD38D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1633B86A-2ACE-43DC-B549-2B5EDE8AC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940CBF8F-8B52-4AC9-8EE9-0C125AA6A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CCA9F18-5F31-466E-9D59-ACB4A4F33FF6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50D43884-B7E5-4165-8E56-16681C8DF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F63664FD-79CC-44E0-9894-9B7325DD3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9A8621AF-DCD6-4153-9B62-5D2D61879929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8B4D3A44-F4F3-4120-A264-0EEA13B88C43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782FDF70-4D8F-4877-AF30-78E3E6B308C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F6374C1D-9943-4649-8E2B-DFA32A5C156D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470CB523-5DF1-4454-8BDE-71AD7D44EAAA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D1C8F0B2-07CA-4580-A1AD-20C149D32704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FC10D884-8BB3-47AD-8BA6-DD08A0872616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1E31E099-FF77-469B-91E5-42B3924CBB33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F5BCBCF6-AC42-4FDA-BB30-0A06917057F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D08844-8C23-4751-AD9A-C5E4D29B9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890AB124-2B92-4624-BB6F-D78060BE631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1DCDB35C-BE66-44C0-97A0-9FAAF455C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B25169DA-A41F-4CF6-AA62-ED75EF8C0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717053CB-7CA0-4330-AFD8-B1A1AA5F5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21EBC982-F333-4EC2-AED1-70DFE334A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B2B3AC4-F2B9-4036-A983-3AF6BD006933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AE630763-AD09-4BA5-BCE6-73EE7E08E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A4A2A9CA-4D91-4C9A-BDBE-88CE9B613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15C933C-9EFA-426D-8043-307A233FB7D8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2DDB2630-C4EE-49C1-AECE-392F91C7C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58E24874-C340-45E9-999C-C78ABE3D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E200A794-E293-46CC-9E27-C8A9F3A645DD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8FD461F1-2E6F-4B43-AC00-DD8723D25FCF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283E0B6B-8C4B-4E1A-BE26-65C1A0A526E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C3A6F34E-9655-4074-9CE7-51250D8E94BE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43954D11-9574-402C-AD06-2E5A54BA0ECB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4079CBDC-7B49-4186-8899-E5F182737E94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7CC8C54A-078A-4AA3-AE38-03FC8376F794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C52DCC61-6CBE-4E88-887A-30139B5A1669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ECC512AC-546A-4AB2-807E-A8640D8E663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9943EB0-1B26-44C0-BD1F-C8E6E8832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2AA606DB-B4CF-44AE-8F65-4B53D78323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5587D51A-5F4A-492B-982F-3A64EDE43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DF376EA9-02EB-4C95-AE60-B9B7C8822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835D5BEC-5D4B-4247-9A93-F6EA400C5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3F44C2A5-7E67-4D8C-859A-1BFDBCB40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6714296-5DC0-4AE5-9D11-B9DCA8739666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960ACBB3-89B2-4CC4-8ED2-6EB19281A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EE32A76B-458C-4C9C-9135-7AFF8EF7C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F44810F-9834-438B-B4EC-98040B70005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D4AB0251-7AA3-4C27-A2A7-377B7543A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75581CCC-2DD5-44C1-9A23-417499D3D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33514E2F-CFDB-4589-9E32-4550BF1A0DDC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3B7D7768-81A8-4FC9-BA4D-97FAADC1DD6C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FD18E0A0-C703-4AB7-9A8B-0E403CB6914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55E6768F-A474-4D61-96C3-661B898D545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F7FF6D83-D0F4-4CDA-8B38-2F3E9D6280E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5C9F990-009A-40EF-90FA-60C74B68CD0B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ADD0D89D-805E-464D-8992-88B97C319A6F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50A58D41-B472-4568-B441-520958723DFD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16C8638C-0CF2-408E-A239-9FB9338B0B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00678E6-66B5-4A7C-B07A-D1CA76959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86008437-32AB-45FC-A303-5E7614167C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A9209AF6-176E-4954-A8B0-B9B2ABCD9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88682018-BA34-4F54-A527-DDB16E2D7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6474C447-D2BD-4A88-9F53-1292E2835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FD5CECEC-F2DA-4421-80A5-5A272B684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F4A4340-4C10-4815-8968-46368060AC3F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CE561E7D-AF48-4AA2-8E3F-9F884CF46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3975ACF2-CD7B-4076-AFAE-B93B6B8B3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FBC6A0F-E11D-4101-848A-326744F95BA3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8EF0F155-7FE2-4752-A191-D5676DAA9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5D7C017E-BB1E-4910-A963-EE506940C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38D01370-BDAC-4DAC-ADC7-52F56C05AFFB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8D66D4D4-5DB9-45F1-B187-B3BA4930AE31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C8A5C70C-5DC5-4F4F-A3F3-A40A3C1CA426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A86CFA6E-8D4D-45D0-B864-888A815EA07B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A03F65A9-729C-4163-9C30-4AFB01381AB3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B8E9A424-5AF1-4DD7-A386-F714B40000B2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4B35C59F-DEEB-4831-A782-7274675D9CD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6D462376-498A-471C-95AD-AFDDF45A10C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6DB38E2D-55F5-4FC6-92FB-C4F5EB21902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5F5209F-2C9D-44B2-AEED-694EADFB0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19BC267C-BCBD-4DB3-A8B8-1EA174028F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7C674C46-CB29-4505-8B47-33A18E0D4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C4952A8A-F40A-4855-A1E9-9123D5BB5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68267545-44B3-4735-BA6D-7D26D436E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3EC3431-AE86-4469-8F97-92FB28970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2727930-9ABE-4E21-8EE8-DEB5CD56AD9C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507BCDA2-F39F-4770-B927-42B1834CB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43CA76D4-C910-41AD-8496-782C791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525148B-2228-460A-8E45-7E2219A9CF8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6FE4F9CD-56E6-4906-802B-3F16CBC0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5E8EB786-2E5E-494D-8BF7-C1381A86A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7AA1E12-7D40-4C07-B7FF-5ED0E5EDDF74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150EE225-D906-45D5-A0D1-E84EF51A1AC4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B7DCB121-EFFA-4EFB-B576-8D9C53309E7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688CCF27-37BF-4369-81D3-692750982651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8377E255-FD65-49DA-B7FF-96D2E59F6B0A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073413D-B7E3-4EAA-9747-D9989E4E3F29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FD9D568A-E0C5-45FE-B7F8-08AEBF8FA4B5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AB53371A-7268-4728-A9E7-A4BF62B4015F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D1967400-FD7D-4575-A6C2-4A45C835840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E84FA428-F5E2-4711-999D-5B7624561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21284DA0-7E7F-4C63-A8A2-722DE221E2D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6B1D8295-E770-4A51-A5B0-46C644FFA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A7E8E6C3-0564-4A72-AB1A-4D99B3465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1C033591-9A1C-42E5-A6A2-092AF59BD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1DAD8E7E-032F-4A8F-8B53-EA337A3A6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A13DDDB-2924-48EE-AD13-602FDBD58495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6F4F7066-33F6-44F5-8CB5-87728230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20E757D5-7D22-46C5-AA2C-E46F9B2D6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0545813-BC71-454B-911B-ABDF28EB19D7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8B0A4AA8-7F55-4282-AFBF-9D308D3C3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6127891F-4A51-4DB9-B08C-67EBA059D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D9121D46-4E61-402D-8462-881862E3B556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ECAD0F6E-D00C-46E7-A7B7-72B3F9792D9D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F593155B-12ED-4C4E-BF05-2AACA83821E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6159E8ED-75C9-43A5-BD3E-0B9FBB262AFB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B19400A9-7536-4810-8A9D-44AF7C5CDBCC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1FA6F2EC-99B0-473F-990F-BAFE503D683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B260889D-54E0-4E0B-8304-FB45F4409FA6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7D61B2A9-7259-4B8C-B67D-3BF56898DDFA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9738E242-5692-4DE5-B97A-37B18EE912F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5AF71FF-CC40-4952-B635-F26C716D9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331A6C69-F9CF-40E8-9885-5FF6E18A0A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748E5D5C-AB09-431F-9058-73034D88B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F08E9ABB-B7E1-4168-9F6E-47CB0E00B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69B5129-2403-4A46-94C7-B98E8DFFC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4BE04CE6-22D5-443F-A439-F94CF4AE9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87C19A1-D2C8-41A0-BD48-21882F3F66D5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206F3CD6-8584-41AE-A082-C3E7E65B9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4392CD29-1866-48DA-A0EB-4DBCCD39E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1AEE153-4CEB-404A-8A30-B3F14CE9B2BE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23C4DBC-0E41-4231-B21E-1618ACE2C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3E0A0A08-57CD-4461-9E90-DCAF894A5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823126A8-D29B-484F-B858-9BADD279EF13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F151CECB-3A1A-4A2F-9D2C-93F0DE5071DF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620358B8-EC9A-48EF-A353-256D1A5D8D3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54AEE280-24BC-4448-9D8D-A79E696EC9A2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2852B4D-C307-4769-BC09-162F2503CE4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10FB7F84-82C7-42F1-A0BC-13FE20568C93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290FC541-A16F-409E-994B-4AA4E15B47E9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EDEA01D8-D205-4799-BB19-87F5E5C2420E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B8729F4F-9DE3-4DBA-A778-80E4D035A4D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7D6926AF-068C-4FE0-8C17-70E32D1AB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BA1A3723-2EA0-4EF0-B057-1BF32B65F13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102062B8-FCFC-4E7A-8628-3ABFE741B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83CB4FEA-8335-4C50-B854-88653F3EC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1E6ACAE7-A268-4473-AC0B-EB368B52B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A5EC7CB9-7CB2-490B-AD8B-B68791C1C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26D63BF-5FA8-4489-AAD5-5A57973B0CB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24F519B6-9E69-4CE7-BE82-0DB3F50E3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3647131-6848-4527-B1D2-DC64FCDE4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4BB0BB2-EBC6-4FBB-9FDB-A1AEC50BC642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2511D125-007F-4468-ADD9-9EFD2D01C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2BA8A79B-5C67-4DC0-8632-86BA85A45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81260A96-A22F-4522-9CAA-1AB3E5E2A746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D4E25B13-2B73-49F6-8E66-E8908246361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3EDBECF2-AB1E-4EF7-B91A-5873C3E08733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C0F7D026-4D86-48E2-A546-246A2D4C103F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A6FBC8A3-B997-4362-AAA7-BA98CBD730C8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AC99F033-8DFD-41C7-8060-890D628E302C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571A6B92-5CCB-4265-B4C8-792641241285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8C151596-FE8B-45F0-BAE3-5AD6DBE78DF2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E9210622-2740-43F1-98B5-BE92CD3BB7E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C831012-0E13-4317-9980-2C86FFFB0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7EECB031-41B6-4FA7-A182-F20E70E610D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2699976B-3106-4116-99A7-ED7148BEA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8B002B23-D0AE-4B87-8C5B-BA40C1916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02A3A5B4-E850-47D1-AE62-9786B6341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8403EAB1-543B-4F12-9C42-6A5C15C1A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4C6E8B7-C838-4E61-9850-F0BFDED854AA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AEE7515F-70D5-4C68-92A0-CFECF0194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5CB24F19-4820-4BBD-8F77-AAEEC74A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8499EF2-BABB-4C6B-9DE3-06A00C544AFD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47C86D6F-C9EF-4BD6-AD12-C1C31FDA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38924989-1BB2-487D-8B1E-DB4A72457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CBAB749-2C7F-4AC5-95F2-D2F6432D8907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FE2AD7B-E413-4C3A-972B-D547E6C7A59A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B511C736-707F-42A2-8173-5B5345B2529F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77B7C75-715F-4C41-80E9-8C1B3D2E9F0C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AAB94CFF-0EBE-48F9-BEDB-6EB6854ABF55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E1AAAF8-87BA-4883-AA84-76DCD6809E3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3FC1990A-F336-4992-8A43-E3CC2AFC790F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38438E7D-D216-4D52-8C04-E53ED783C2CC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F11DCF04-B9C0-494C-A978-6A3561EEED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347253D-36BE-4801-B3F2-4DA0AD63C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906E53FC-E5D7-4ADB-AC1F-71D5402781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D599802D-EEAF-4DDA-8CB6-ECB1FA44D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8F9382FD-C922-4549-9709-7FB633955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1F50991D-D0CA-443D-AAEE-E42328817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65F134A8-B723-4688-B065-4F9D4A823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350A5C3-9091-439B-ACE6-668C7107962D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F6851C1F-8642-41BD-8CB7-38B942373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7C9F11FA-B3CD-482B-828F-8D920258C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A48AA41-4006-4D3A-BA4C-811392581FB8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6B964024-4D81-4D35-9F8E-7B6A53CF0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D0982049-2091-4EFE-8E42-702AF1861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928C9288-FCE3-4FEC-BC41-5D005DEC94FC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71308E52-7E46-443E-9768-A6BFA5269701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EF7632EC-C618-4135-882C-E7F9798180A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F152576-2859-4F33-9C29-B198E72A1B45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BBE2548C-03A2-40BD-8BEA-909533C6ADC8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49663BD8-F953-4485-8D58-34D40820B4B7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D8EC2DB6-2EEE-4996-8272-ADC6CC1AEDB1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402332ED-7242-4D1C-89E2-A594231761AF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DED88795-0A95-4DB9-89B7-146F69A8934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56971A3-DAD5-40F2-AD51-A8C36990D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A7B06072-220B-4001-AD94-9E9FBF242D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ECE54E2-9598-4088-B4F4-C2A3EC272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ED8EE0EB-1D4F-4C66-9CC3-B1CD92465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15F7C8DB-CE2A-4DA0-A91C-3A658E2BD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F273DF93-32A4-4582-9B13-1B690A7FD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367736F-6BE6-4FC2-9922-63E63EF7BA6C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5B2A1C41-2CC2-429E-908F-C761DD1D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E77810F2-06B9-4B02-A4A3-6C81B839B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E353617-8449-4CF5-A6CF-AB161D8A14B5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E818A57B-EB9C-4F9A-9C83-016A87821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9B9A61D9-DE7E-41F2-B643-58887CA59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19390AB6-6D12-4572-AB11-E73362320CD6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C6E67F2B-73C8-482B-BE35-20B759FFB503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5626BA43-9055-401F-AC30-0CC91066A133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E0F98FB2-BF2E-44F6-85AA-9BB12FD72065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E63F3A6A-4D84-4C34-87AD-B3EFCEF8BB71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F32B0229-E641-402E-937F-EA80E02F31F1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CCD74354-078B-462A-962E-34FDF9F6EA85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986046AE-D683-4D94-9165-FF9D62AEC04E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8D48F608-836E-40EC-95F8-75657577246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7EC24A45-F64B-40E1-9A14-434C64998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2B6BE5E-3EBE-4286-88F8-6EEEF318721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2557707A-E573-4ADC-85B2-1F2967719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B7CFE5A9-8D09-4BEC-8B82-46448CC9C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5B4F44EB-B309-4337-B975-B4215A06B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6165925A-3FCE-4D33-B94C-C11CC03E4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A5305F9-5106-4C03-9568-71CE5745683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1A834FAD-03F9-446F-A0E7-EF4CCC2D8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4A758EA7-3637-4AEF-9F10-34850835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63587F2-346B-4BBF-9595-6C9BA945CC0C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DAE0652E-92A4-4BBF-ADF4-527A3E119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27A29A1E-4BF6-4A86-90D5-210545429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D25DEA16-A1E1-4461-BD15-D1E6E4B5F90B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19B96CFC-7DCB-483C-9838-7227C44D140D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251DBF07-C711-47B9-A047-66A0B0F9A403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4697B701-CCFA-4483-8BF1-81925FDE6CF6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61FAC65C-48FC-4BA6-9253-3C29B85EACB3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78A237A9-81F8-408E-9640-B73D94C6CF0C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FB25F620-D74C-4254-A37F-2020CFF43BC7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416330F-2BE3-4208-9349-D08895CB7CE1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55533216-9156-412D-88E9-CAB743FD1F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BD6056-D3F5-4E48-9FE3-1E482B2E4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3F6331FC-24E6-4139-8125-0D6A7E4164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3D762970-F39F-4E3F-BF93-93C322A44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9143DFE6-F76A-4722-9CF5-6B45462F4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E64008FC-4555-426B-A4EB-2C25B1A18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7BC8A66D-9A3E-4DCE-8CDE-7E7DA16BE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17" name="Group 16"/>
        <xdr:cNvGrpSpPr/>
      </xdr:nvGrpSpPr>
      <xdr:grpSpPr>
        <a:xfrm>
          <a:off x="0" y="5075465"/>
          <a:ext cx="8232321" cy="5082268"/>
          <a:chOff x="0" y="5075465"/>
          <a:chExt cx="8232321" cy="5082268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62861A4E-9D6F-40AF-BDA4-3A8D2D12B87E}"/>
              </a:ext>
            </a:extLst>
          </xdr:cNvPr>
          <xdr:cNvGrpSpPr/>
        </xdr:nvGrpSpPr>
        <xdr:grpSpPr>
          <a:xfrm>
            <a:off x="0" y="5531333"/>
            <a:ext cx="8232321" cy="4626400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A5241491-278E-4AED-8A79-935055F5D1F1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3EF9C97D-C75B-4F58-9798-0434406F705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8A076A76-4EDA-4840-A8EC-E413EE9E1E3E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EFE0D690-8044-48E5-B9C2-E9587883848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AE8FB461-7CF4-4CEF-9A86-6D07AD52D486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4F632DC0-9EB8-4F57-BAEE-2CBE8884B82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920B2F70-830D-4CD0-AB89-1E36B9D5200F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DB9FDE04-2209-43DB-9FD9-96A021ABB16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12796" b="20969"/>
          <a:stretch/>
        </xdr:blipFill>
        <xdr:spPr>
          <a:xfrm>
            <a:off x="1347108" y="5075465"/>
            <a:ext cx="6691428" cy="403412"/>
          </a:xfrm>
          <a:prstGeom prst="rect">
            <a:avLst/>
          </a:prstGeom>
        </xdr:spPr>
      </xdr:pic>
    </xdr:grp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5E7253D-978D-441F-8792-DDE867A2D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90B0E194-3F67-490B-B682-D09F58C422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199501E8-82E7-45B1-B10F-53CD15BD3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724F9EE4-F4A2-4326-BD9E-EFC917372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26C1DC61-95D8-4EFA-8510-1BA6884ED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58FC4DBC-1D0C-4913-AFAF-6662D55C3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9D91F1B-AC1B-4C18-BBEB-D75C8149877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9AEBAD7A-736D-42DA-A9D7-32A841135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6F310DA6-8D17-42BF-A16C-FA8E22654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E31ACB7-9D0C-4DC9-B231-8E816EF9807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DC86020A-D5B6-4222-91D8-055289ABD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24420AB7-080D-49A8-AED0-04951E1FF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8B9FE85-495F-4DA9-9306-D22658C43B87}"/>
            </a:ext>
          </a:extLst>
        </xdr:cNvPr>
        <xdr:cNvSpPr txBox="1"/>
      </xdr:nvSpPr>
      <xdr:spPr bwMode="auto">
        <a:xfrm>
          <a:off x="166273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3" name="Picture 42">
          <a:extLst>
            <a:ext uri="{FF2B5EF4-FFF2-40B4-BE49-F238E27FC236}">
              <a16:creationId xmlns:a16="http://schemas.microsoft.com/office/drawing/2014/main" id="{46C4A55D-4626-4879-836D-9B0EEA234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96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4" name="Picture 43">
          <a:extLst>
            <a:ext uri="{FF2B5EF4-FFF2-40B4-BE49-F238E27FC236}">
              <a16:creationId xmlns:a16="http://schemas.microsoft.com/office/drawing/2014/main" id="{B9EFF5EC-1E69-4FD9-A2E6-6FAD90DD0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304800"/>
          <a:ext cx="4667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6" name="Group 25"/>
        <xdr:cNvGrpSpPr/>
      </xdr:nvGrpSpPr>
      <xdr:grpSpPr>
        <a:xfrm>
          <a:off x="0" y="4915381"/>
          <a:ext cx="8199504" cy="5292778"/>
          <a:chOff x="0" y="4915381"/>
          <a:chExt cx="8199504" cy="5292778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BFDDAC1E-CB04-4FE1-B42C-8D457D1C6EA9}"/>
              </a:ext>
            </a:extLst>
          </xdr:cNvPr>
          <xdr:cNvGrpSpPr/>
        </xdr:nvGrpSpPr>
        <xdr:grpSpPr>
          <a:xfrm>
            <a:off x="0" y="5371249"/>
            <a:ext cx="8199504" cy="4836910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AA5129FC-5D05-48D8-8478-E2451DB8CDC3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3A4142FA-0DC9-4B28-B546-E3512810D9F9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D7169985-1844-4DE4-A77D-7BF1C31984CA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FF41E3AD-8DE8-4F76-8DB6-9A6118AFE051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85497613-FB73-4C13-900F-3FA7A6D3F94C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F83D494F-0E8E-419C-A0B4-EAE546B84767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D323333D-27EE-4320-9A81-420B0412B124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B6C2B945-133A-4AA0-AF78-BC0787904CB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40704" y="4915381"/>
            <a:ext cx="6665015" cy="403412"/>
          </a:xfrm>
          <a:prstGeom prst="rect">
            <a:avLst/>
          </a:prstGeom>
        </xdr:spPr>
      </xdr:pic>
    </xdr:grp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3EB01C-D0F4-4B0E-8861-1F0ABF819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B82936D4-1329-44DB-A5E3-F0EB6B760C8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6D452FFB-5607-4811-8C6A-0817F58FC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30C064EA-AA20-4A9E-B0FD-9427D4235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6CB899AB-FC5A-4FBF-B828-E66EA9E4C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88F32778-3A06-4607-8C81-F9B014782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C204F60-5E44-4F2E-BEF0-8BE1F6EE684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58AD5122-B489-4D07-B599-9222057A5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2EB069A8-A73D-406D-A86E-9C31B553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96F7FCE-E55B-408F-BA68-30E9469D99CF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49DB3D72-87E0-4DDD-8C4F-B462ED8CE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F6C412D9-3734-47F2-BE80-A4C2C3D7E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3C1C7CDC-041B-4546-86DF-14E68967716C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67616C98-DC71-4E82-866E-FF6C642B15FF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4C78239D-53C9-4891-958C-220A4BBC451B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9E7F87C0-DE49-4ABC-AEED-B0935604F606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EF2B24D6-B40F-49F1-974C-7720B8DCAC1C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84E8BD09-6768-4EF1-BEA1-17F712203FA2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B8F3D9C6-15FE-484E-8908-07DFD6801277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6BE1FD32-13C7-4983-9648-29EDEB4C165F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5B004F6-7310-4B12-9102-7E5FBE8C7D3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FFC70F-9C72-4E75-9C84-C7BCB38B6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17942E99-F4FE-4ED7-A185-1439D00C42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3EE0749D-D880-4B4E-8294-80C0DE69D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C02AF37F-F4F5-4AC4-801D-E19AD7126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B4BB3525-EE55-4EC7-B594-5A66EEC51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D09C0DF7-0A7C-4702-A2CC-EA3339162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65CD014-5864-412A-B4E6-315C81B460F9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BC323548-3FFB-45CB-A901-CC4946B45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FAD12B93-8C19-46C2-95A2-1FDE46892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D321D4C-A4D7-4F4C-AC72-BA5878CDF1A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C72E2B7B-E534-4488-AC15-DEAFF87CF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E4BC58DA-B7F9-47CC-B1DC-8B396EAB1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F51D5A48-94C2-4F11-9191-9AA30D31C657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1432ADC6-6583-4F38-9DB2-121F4CB54465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72748035-EBC2-4011-B873-1D8EB03BEBBB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459E8BA2-375B-4004-B8E8-D20C076FC5FF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92B52F61-13A0-4784-8609-C36ACB011A2B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C657A3E3-D198-4BC4-A008-D64DBDCE9C6F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FFCA3E43-4021-4522-BA78-1A1D0A91DD65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FDD79E0F-B4BD-492A-B80B-2370250E0D1A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FDB30B58-303D-4345-91D2-EC9D23BBF55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2F0E870-4A82-4237-9461-EB77EFD67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533BEC75-E405-425A-8B1C-0FD111D06BC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1B0DA61E-03D8-4A9F-867A-4F9E3DC07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770A9EC6-7734-45A5-AD84-930CF9547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6A6DD92D-C900-493E-A4B9-5CA777D45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43C9FDA2-ABA0-44A1-908E-118A3C157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788E5D9-F80F-4446-9F4F-00F21D69F236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25C9CC74-0EDE-43E0-A753-9A5FF5BC4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43E0B733-7214-4E1F-ABF3-EE8D9D789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BE56FB75-E2C2-408A-A90B-902A5DB0752E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7FF62930-B2D6-4F67-BBE7-89E844B97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2996A5F5-1834-416F-BD83-D4E5CF1B9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B589BD3F-AA84-4385-A0A0-DEC911866613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19D2704D-FDDF-47C4-9151-5DB74344C318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6C3E4CA8-B8BF-4856-B253-4F660FC85A7C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4F93070B-7FD7-4E8C-B047-1FE241C206C7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37D3ACEA-E361-4A51-875C-1EC0BE23FBB6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50654EBA-E821-4150-9CAA-DB39322B0B0D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6EF14518-6AB4-4698-9544-56BE5D6E229C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512BF8F0-7BEE-47BB-BB59-E17187944903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8B185F9C-0E3C-4B73-8C47-93447EA0F2D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3B11E51-C063-45DD-A8CE-C3D724E5F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2E5182AB-314E-47F2-8613-7753D8CE305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8F0724A9-939C-4D45-9FC0-6E552E7BD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C987F9B7-33D7-411F-B49A-41BA4F745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A217C8EE-D13F-4863-A8B6-14F06CE07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4AD3BE52-C867-4510-8C8A-CF86ADCC1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35A59E0-2E8E-4DB1-9EDA-44922EBDF12F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835B1F8D-B741-42EC-8BCA-997C3AE29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E40A34A6-C85B-4AA3-ADEC-32D87EBAA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40B2394-4876-4AFE-9FAC-47AA39F9B04F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6580DD99-2CF2-4528-8652-99E67F647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2E85111D-260F-43E6-B954-AF280CB05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B4188290-9BC5-4EC2-9C2C-F7C1532BF455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13278C51-CC31-45D6-8AB9-4F9AA4335669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8505DE9A-A8C3-4326-8A0D-CC344BEB1BDF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73E58010-9ACE-41A9-8842-078C0EE04A2C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A2E1250C-96FF-488B-ACC5-199ED6BE5D4C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725BC6B9-AB70-4274-8CD4-6DD94F71056B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7581A2CE-F658-424C-958D-BF1085C40A23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2919CC50-35F4-4229-AEC1-EA9EB9F9FB0E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C042F1BA-9705-41BF-8277-20C9832F74E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56AB8B-BCF0-4587-B14A-C5C93232E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7368350F-0965-4EBF-B89F-C2D75FF5467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020CB26-32C1-4422-ACB8-96B21782B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7BC16F30-7EDA-4E31-91EB-6407EA09D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F6001731-6793-4470-A9AC-F2BA0D364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61DD3316-06F4-428B-9643-C5403D80B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26219AC-3B42-42FD-8487-9E4BA340AD5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D25610F-EEDE-4113-B403-26659681F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2FFFCFC0-1ADB-4FD6-86AA-1245DC6FE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12FB6C6-03AD-497E-A3C9-04BB4CC6269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A9F2C9FE-CBBB-47D5-963F-9FC2A225F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695CF83B-7284-4868-BD4E-0BD5D1AF4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4FDC035B-52F6-417D-A7C5-1877D5BF6588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9F7E0AD0-AE70-41AF-8899-989B22457881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C6DF0F0C-7A97-4B1F-B88A-8BBEBE31F203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81873756-E9D1-478D-8EDD-2CBD148F37CD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78C0EB4F-CDB8-4E02-B266-DE6C50A9BD18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C96EB73E-3213-4103-B148-DC5D2A5F75DA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A39656F8-AC5D-4784-A274-939B8D4E3639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59210100-9B96-41F9-A81A-2ADCBC21E13D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D20AB0FC-BD27-4BE0-9A87-316E2DA435A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220186C-F72A-48DD-B5F1-FA1560563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EB38DE9A-BD61-4984-9C93-2427C8D8875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477205C8-C678-48B2-8E88-AA0019335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4E6A1611-1FBC-45A1-9D2B-5A36FD136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D26D0B55-E3E4-4295-BAF7-9A4F738AC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2B515F97-ADE1-405F-9E34-185BBBE77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269A9E9-3FCB-4E66-A66D-22A98090FF0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552137C-8E78-4A19-AA78-B3DDF88C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AE533A1-3656-4D9E-B00A-8EE1EEE94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1F441CD-A346-4C1F-B10A-5CEF5BACB8A2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B57A968D-4FE9-4DB8-AB30-284C7FCB7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A4E61EB5-F534-4906-BEFC-2E1D31840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873C0DE6-7A1F-4F23-9DB2-A40C5CDDCD34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253738A9-9E82-4604-B97D-F9293AB37781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78648B34-4BCC-4B46-8320-4B918F413A6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BA1EFFB0-8944-4522-8E3D-95DDCD11650D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F2EC2A54-AC9C-4309-B8ED-46E785555FAD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6387B841-DF61-4335-B717-9E77CF0BD6D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D3FFC4C-4567-4B22-A654-3F53BE92B994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669FF3DE-91D2-40F0-AC62-5EA478B7970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A1295AE5-2A5A-4933-A729-859FBD8CD0D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09AE914-661A-4F60-8AD0-4C6268550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136B99CC-D8C1-4C83-89DA-A2B9C0B66B9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7268BE15-D422-42FD-AE6E-FA35E9F30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A8180AA2-AADF-468E-97FB-841902245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EB2C53E7-107E-4283-A2A5-64A5C98E6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3C9AE037-E8B0-4872-80F8-195806DAF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6143795-CDFE-472B-BB5E-37D42F91B946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22C5C553-B8E9-493A-9811-123BC3A23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46A2EAC0-0641-422C-BBAE-4A41843C3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112FB4E-B440-4E3F-8840-D50056265DA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7E7F90F6-C54A-4310-B461-B0B27D7BA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82355EF2-3C46-4716-B36A-0B3E41B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5CED814-481D-4EDD-B05C-7DDABBBE3CBE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A0F00ED4-BFA4-4BB1-BB84-358C4A0B8116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A84C2478-BD51-495A-8134-EDAD268F8AE3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A82FDB36-5D6D-4909-B163-70038EF05831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65121CA3-E21C-4909-B6C1-695AD11A0619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B2C6CDFA-3961-4DF3-827B-E5DA5DD16A35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25F7CF3A-A5B1-4B0B-A7B6-BDE28677D377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5086C828-C9FB-4E90-9B48-AED259752235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5F61D01-E9AC-460B-B810-3C803FCD130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FEDB8E-19B7-4027-861D-7D7DBD2AA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AABC4C6D-6F66-48B5-A44B-F6F25EE9BB3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8569B45A-FEF2-4771-AC37-54A793051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3275413F-78D5-47A8-97AB-E02F8986D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2129F677-E4CA-434D-B39F-3C87A18C9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36F44ADD-A01E-40D9-A44B-D0EC59E80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6E6EB7F-7E26-47BA-BE9D-0C70F5EBCEF4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B262D058-512D-4ED3-A684-8DB83AAC1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42F3D511-362F-4B48-8946-A6E4FE68B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F9516FA-8B5D-4D48-8FA4-A15396D3F984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BE169C06-1F99-4906-B5EA-DE666FC7A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FA6B5784-5C7F-47F2-88CB-3C8557C28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6542A973-3F59-4163-8DD6-4FF1ABBE0229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7C969D50-9512-4EFF-828E-A9C377F6FDCE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D75F2C08-63B6-4274-A87E-A826E4F2765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A8B4C43A-0D97-445C-9CF1-67C3437D506C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754126D7-9017-498A-B3AD-5FC977288682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3E314629-B6C6-4D0D-846D-B9B0738D6D5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A77861ED-A108-4D64-A4EF-399BDB156881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F010688-C995-49F5-9ECB-543E76CBA0FC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4A1720BF-53DA-43DE-AEA4-9D017BA0C14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E961C65-6199-43AF-8CA5-32AFE2798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D8A19AF7-B7DC-4610-8393-473BA39E2BA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DF3541C-3C0E-41E2-92FD-A6257300D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B0B6C78C-FE5A-4901-8318-F761E1626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88FD4AD7-4664-4D3B-BC33-17B587943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31CBA2C0-0B6E-4BF1-90EF-DCEE2FF9D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851646B-F9FC-4144-8196-8DE49A3E42F1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47B25B38-74FA-4C11-8AB6-5F944E88C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129114A3-BC1D-4A63-A07B-35C440D50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140DF029-91BF-4003-A167-BA417D6F35F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C34C9523-1AAE-49C9-B3B5-03D7FAAEC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2A77D7E0-538F-477D-938E-E6B7C862A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3D7C6BE5-807E-4F63-A636-B7AAF185578A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22843D44-444C-466D-AC41-421BCC6A4378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35D8408C-29FA-41C3-BA1B-5D10ABBD0843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5B520450-1D44-4620-85DD-F7AE68EB1D29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399C034B-1AF8-41B1-BB68-8F7C7A264207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79AD4FB2-FE92-40F8-9CB0-C585545D06EB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BA47C8D6-AAB4-4166-B854-719D427DFA26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47CFEE91-91F2-4984-9701-C0FE9D6D21DB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22128F66-2626-4FD2-81AE-4A08CE99774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207436E-764B-48D7-A678-B75BFA3FA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982A9567-3BA2-4C16-8B33-CCEF0EFC341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5F00BD0-364A-4509-9E39-ECA4E0950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CAD961F9-EE42-40D3-B881-FD952E332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4B91FB4B-525C-4B12-A088-6894129C8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2241B999-B5B2-41BC-AF34-78632C75B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BF5EABB-2855-4ED7-BF50-FBD783AC3C1D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716C478-E506-4643-8FAB-FFCBC2F3B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AFF40AE5-524A-4AF7-94D4-510751E1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3C9AD68-49E2-4820-9D2E-E244066181B2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921A9A85-BF9F-476C-8DB5-13E86AC17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16AF6487-6995-454E-90F4-FC3DB9AF1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69E1B09-2F45-4365-B03B-9E910E9CF776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F5BDD597-74A8-42BA-852A-0470F50492CB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9CEE4843-40F4-4812-91A3-68133CE5B7B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80A616C8-F9A8-4F46-ABD6-873B9BE583BC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78047B7-45D9-4186-9368-E7D171ECCC71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D60D84D-F25E-4AB7-A215-1C20595A8889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610C3598-C9DE-48BC-9940-C1A80B8890ED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ED600137-CE90-45B4-A516-9B8EE02AB37A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A198D925-3615-4D7A-8420-79608A99CB8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E9A02BB5-22E7-4825-8358-0CC6813A5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5F58613F-17B7-4F03-911E-7FB55218BD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CFE5778A-8F14-4B2E-9DA4-146076655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B5CAE90F-5D76-4DDE-8720-58222FD9B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2B004496-26ED-4F3D-8434-F61DED09F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E79D9F58-BC7E-4DC2-AE73-4DDE2D977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89DF48C-BDA9-44AA-953E-6F44D431C293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65954F2D-C090-4040-804B-A7469AD79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B45F9E55-634B-4B92-A6AF-1947DABF6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85C3EB1-B8BC-4BA6-81AC-73C20CFDF78E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B062B865-222E-4BF3-8227-61AC2CD20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A67B4B9-BBF5-4124-8C1F-69038A7BA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F319A172-E89E-442B-96DC-035ED81F71EA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1116EF8C-47F7-4123-BD56-E8DC048C27C3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6FF4C46C-0A42-41A9-AA81-2BF4BA03C91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6A9EC259-3FDB-42F9-A44F-CD9F8298CAD5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F91BD1A1-FBE3-4BB9-8331-BA199D6EC6B8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C379FAF4-6C76-474A-9BE1-16B8F179980F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1691688E-988B-4F4F-A9B9-957DC7D20111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E4287537-0E6B-4438-ADF1-415C2D4450BA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EEDF31A0-265C-4692-AC1A-7729231AE87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44D482B-EE31-4E75-B129-451839EF1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F270B689-8B19-42C0-9500-E659646AFAF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76A8A756-844F-4096-920C-81F7A5D7C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A119E03D-4523-46FF-9B53-4FE85982A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4EABD32D-4472-4E41-93A4-9860B4453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AA3FC1CF-6364-49F6-A423-58DA39580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1A8AA05-6A42-4921-A92E-6D4CBAFB14CA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BBBA883E-AC0A-4F4C-9955-3E73C0815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8676534-C210-479C-856B-65EB86442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54DBEC7-3BB9-4C15-AD4D-2BE96FE0E32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3BAB6FC2-2C37-4D2A-8580-D7DBB83B1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DE938442-037A-40AE-B9F5-646BCF2CC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EC3689EF-B4B9-4BF0-A0C3-B34B0C488014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4588C6A2-1E9A-4FA7-A7A6-62DF549EEAD8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87D827E0-C87C-4A3E-8F01-A3B406CFB16F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BB7238F1-8029-49FE-855E-DD518306076F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47543148-F7C0-4EEE-BC60-47FED2855C8B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48B4892D-60CC-4EC3-94FD-84C3258EB656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A704D10A-0161-4EBB-8955-8331FF59AE11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1ACB341A-11E1-473B-B6C8-AFE9AC987662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40B731B3-58BA-4993-AACB-26FAE9D9C3D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403A03D-6925-4A07-914F-A8C5A64F6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CEF21680-40A0-47A3-A869-573992B8F7C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F41DC2DD-77D6-4DF5-89F3-997D0719D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3CD2DFA9-8BA9-45BE-8CFA-99DAAEF79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ABB27635-852E-4018-B913-6516B698F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63AE9AAB-F645-4E0E-AD2D-6A73DAAE0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FFF6EEE-FBD7-4BBF-A8FD-106DF1193BBE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4B73D086-E06A-45A4-B315-97F84EDF4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FB928033-5A8E-466A-8785-8D108D228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E87251A-BBD3-4583-99BB-EFF8DE8EA774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2FA8C1B6-1B9E-42FD-8DC8-5FC2A5C66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80F89595-680E-4D7E-B787-86D707244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3835B6B6-B2C5-4C65-B74D-732D550C588C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7AA95AB3-2CD9-4B2A-B4F3-00BC6B7E495A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BB12BCD7-520E-4033-A8B1-4480A931EAAA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B63D9F54-2E7D-450C-A1BD-557D3F359E3C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B057BC8E-150C-4FE8-9B61-CA4369374C28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8BD64428-270B-468F-9B2B-F819C8843AC4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48DD2EC1-EF33-439B-ABB3-8BFA60A0B95C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D016B666-2348-4BB6-9026-CBAE5F2C962A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D97EF95E-1AE9-4625-8A33-AF46D2A3CFC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6324101-D5B6-4DE1-866D-092A5CB3C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FBFAF530-CBFC-4BB3-86CC-6277C029E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F5F0F927-49EA-4134-B51C-E4BB83ECC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1BA10D43-E693-469C-A99C-C253774D7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C1C53518-997D-4BDC-8C46-B6521CB01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69A2F4D8-E92D-4076-B25F-BC1593A13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CAD3CD8-23F6-4299-AD98-3E95A3655DCD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4A10B9E-1888-47AF-A964-AB2D7FB56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1763B133-3AC9-458F-B26D-667A3F9BC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7B8B629-5B37-49A0-B1FD-44877234148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40576DAA-7E4A-406B-88A0-D7F0CC650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FC8E5870-90C8-4B3D-B0D0-FD9CB47FE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E01AC857-4F7E-40C2-9887-68E3CCF75AD6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456A7426-9A4B-424C-A83C-B0F89D354066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711F7C10-8613-4445-BDC8-6B228B3B40A7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D1F891AA-7730-446E-B5C3-CD1F07332D25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54DBCE5-6C9F-4159-ACEF-090B466B3277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DAE225B-878D-4AB2-AA39-FE40218595AB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D1A7AA3A-3562-4B91-8469-302A469C8953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EFC70BAF-0097-4A93-920E-D475A2C3E915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48B8E618-8CA1-4E84-916C-E1005535334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55DACEE-16CB-49DD-A10D-7ED22B439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1D63C5DC-B34B-43B1-AF6E-9C18DCB333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6966EB1D-BEF4-4B66-90A8-A6BF17E78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A85D0BBB-B4CD-4A2B-BDCD-A377B02EF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189CA308-40A3-49C6-A1EF-6E9CC62D7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7CDE1F69-C7C2-43F0-AB1F-491480DB6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E06A0A0-A9C7-4C79-A7CB-C2404A4C0D7E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12203FCA-59E4-4A2A-824F-EAA59F337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97BEC7EE-6B9C-4F86-AB3A-7A7F99A7A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A2413A0-F768-41FB-A871-92BF4F2F819A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C89036EA-E742-4241-A2C1-CC00767AD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EBD3B02C-1712-47CB-8334-655E32F0E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88198E95-690A-4FCC-84E8-C9A744145ED6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F6992EA9-CD31-4E9F-AB58-A71FF099FE5C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C1946FDE-03AB-4B3C-B4BB-2E7FEB2CF4B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24DDDEC9-6272-44B1-BEB7-EBED807708F6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5576FD82-2ED3-44F0-814D-5FA6D1BD3239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263E046B-5A8C-499D-B6A4-D39F9918CAED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A4AD565A-2A70-4F4C-AE5D-76CB6DCEE7F6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E91EF5A5-9330-4D82-BC95-0E713F224D62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1798E774-0184-4427-A0A1-7F08BC42016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666C008-2A64-4152-BF7F-824AC0DC6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EF946F20-9E17-4BC5-965B-2CDD9C163B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8993EB6C-16CD-447F-AB48-29898E2D3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4CC7E8B8-93AC-4BE3-AAF9-1403ECD89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25E743EF-5C38-42B9-8132-1FC5CB43D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D7B9BCE7-A47E-4548-8E68-018357BC6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C03A21E-2F10-49F8-B3EC-E3E36D0C27BA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EBBA8370-2278-462F-8D1C-A0621A489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80A774CD-7DE5-4BEE-811C-78D350A6C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BA3C7A82-9754-4DCF-89FE-B0231209F6BA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D4EAC428-61E4-4C1C-9FEE-E99AE5375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3EFC79EE-76D3-4813-8C15-0A0A635B4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CB483BA8-7321-4875-90E4-A09480D9DD61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4CCD17F0-286D-4826-9F65-71413449D855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638151E5-44C1-4B45-B7A5-F70132B0BA0F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4CAE6160-5A22-4AF4-9D89-3FDB1C2E6EF7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16399851-FD24-410D-B6DD-A0A4DB64F0AF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6B824A44-548D-4F1A-B307-54D97B6B825C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C6DD20A4-24F0-4633-9AE7-20495C2E8B81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C9E93AD9-418C-4B35-9081-5629589ED501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62783163-B74B-4772-B75D-E6E96C7C0C4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F38B3AA2-C0C8-4B54-AFC9-7C2DD1CB7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2345E6F4-AF72-4254-8050-E0E8530FED6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99347E07-7910-4983-A3C6-C6E596562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A34E7DA4-6EE5-4769-A229-5E953A500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3CFD1867-7270-498A-BD19-6AA9DA4C3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91915C9F-13FF-4DF5-8500-77F958172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454E086-9347-46D8-B3C7-0EF25CA4B1A2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99D17C9C-C28D-49CA-9D6F-79897126E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C9765573-1783-4786-8ECD-77E10C739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D413D2C-2927-4613-AF97-FFEB7C5C1B09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5F19A309-FADE-4D5C-B7E3-7D27B54C9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D7FD74A3-E60E-43C7-8763-A9327945F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8D03F498-BF37-4601-B612-E9046D384292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FB649AF4-78A8-40CE-9695-106BEA5285DF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CDB4E590-353C-4B55-BE62-6008E412A227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49E3DF0E-C277-4FF8-B2FC-359F64AF43E1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2A234B34-A66A-4A91-BAB8-81B03318F9B9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9A754E05-E688-4185-B24C-F9BFA2FA6C7B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8A54402C-3030-4A33-AF04-D92E9DAB438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2BE5AE60-3C51-449E-A1A5-2FF110E54D15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E5E79921-4EDD-42A8-8EDC-A336A71B5EB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BD0436E-9392-4D00-B5DF-7507673A0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11D59C4F-1FE6-43A3-A7D5-B44767EE38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0F654093-BFEF-4B21-ABDA-350214A66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9AB9A563-B426-42CF-A599-8EBAD1A35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852643F5-9CF3-4284-BD63-D27BEA0A6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3286DC2D-738D-40E1-9718-5E48DF96E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CB0915A-D41D-45E1-8F8A-34B9A158A791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A209AEA6-C69D-4396-9A70-04B987057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F83B5FCC-9A5D-4A63-A5C0-502A17F86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BF88C4F-576C-4948-A600-E33FE03056A2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3DA1B8DE-46EB-4EAE-BE1F-143AF2FCF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2A47DCE3-44E7-43C3-B08F-0856900D3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C8C76C2F-85E6-4D7C-982C-5BB589CCAD03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1CB58B5B-19BC-4B97-B0F8-E4B3B92759B7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A088860D-489B-4458-AC70-A0C7424E1245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DD1516F7-5816-4882-83FD-DAE99797ADF8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5849AC90-C47B-493F-A752-1A9878B854A4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A4CE78CF-4729-404C-A1AD-C0C6874DA7E2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080D5AB8-5DAB-4E71-ACCC-2EC3B07E89AA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F1973F2C-5542-4704-BAAF-36CBFC65A9CF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99768032-E687-43FE-BD68-F5F318B805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7CA4D6B6-C2AA-4E3B-854E-B17BBBC1A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16F3ADC8-4D09-4CC5-A7C1-0DA002ADBE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FFE9DADB-12A9-4A69-879D-8E276761B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157592E1-C420-4E80-B732-140D1413F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6022FCDA-AE92-4E63-B968-683C06F2F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A797A1D2-E580-4C1F-AE66-371B7963F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80F4921-4249-4375-B6E5-0B30474068F2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4FF830D4-9587-4EFE-BF80-EA6D3AEE7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EADD4F01-A4A7-43FC-A8E9-9AF57DE4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107662F-D040-4B54-8E4F-F0B403ACE759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6C70AEFF-22AB-471B-9BB8-36485C91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BF82476-0815-4CAD-8230-20B36BD2F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2ABE3AE7-A996-4B3F-94FB-60504CDF660F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E30A3B54-544C-4AFD-B2C0-BDDBEC272442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803F366A-9037-44C0-A342-8F1682C7FB55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1FDCA954-5478-4879-8FD1-F3C217B399EF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E01AC0D-CEE0-42E7-AD46-599BC96D9A85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BAEEA1C5-9351-4325-92B3-BF125D91D465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EBE518BE-6A8A-4508-9AFD-9F4DFEAE849D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54568771-A5B3-429D-ABDB-6F929A5E386A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EF57595A-AD42-41B0-A40A-57CEBE6E9F2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EDA332B7-EE60-4A7A-850B-3FDCE543E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57266520-9CE0-42CD-AB70-5617BA7FE7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86A445D2-247E-473F-8145-3C64E84E2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CB6BBED1-44EB-4595-A8E3-20CC1BBB9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9D258F42-24E0-4A4D-810A-CD1CD49EF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E49EEB9F-6C17-4A87-91BE-F4CA539D4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2235068-91BE-440A-A4E6-CEA3264A8721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27631F68-18C1-4096-B515-C63394088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55D9696-6FDF-4126-AA6B-F25809B16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9297FDE-8D0B-4C45-97EE-54E08395EF07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D135F552-F19F-4710-84D7-AA1C3ABA2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7D18EE19-2D91-49DC-B6C9-E1CAE06E1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9130B817-33CD-4ACD-A05E-BEEE4825F561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020E758D-0EB1-480F-B892-F7B040B0B6E8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DE1F740B-9CA2-4A31-A213-7DC18EDE355F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58002A0A-C426-433C-81AD-5667D0A1F12D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9ED79CBE-3489-466D-8171-7B88474C6B71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17C30474-F4EF-4ACE-A3F5-08BC67C7A31A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B96C0DBB-ED7C-47D2-8F2A-AA306E6CA372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D048398E-1239-48D2-B930-550A5836E8AB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6751E711-B11F-4515-8EF2-7CB83B06F20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AFBEE73-2370-4307-A6DC-843C5B592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46AF19D5-BB51-4DC4-A632-92690BF9D43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D6329711-6BA3-40C7-BA9C-4FA8EC537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9B9A1FFE-5462-42C4-ABB6-5707BC450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B199D87E-5715-4BA8-A598-B18B04DAB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C59A7964-5453-4F17-A2A3-1FAD38CF3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E33F858-8F17-4A16-ACF9-2EE74CEB09BA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53B50848-AB18-403E-B150-2A3C85E25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C1E8C38E-E8E4-4D66-A02A-E8B058CFE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45682AF-BA22-4DBC-8A6A-958617245B2D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4F4776E0-4B06-445A-8B32-46B80B533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2BB99458-C3F4-4B88-8CE5-04C6AA808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77E70E30-2B0D-4596-AD50-EB250C0EF624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3E1AB72F-99D9-4313-A93F-C4D5C8B4E6E7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8A23DE70-5049-437C-B6CD-F432BCFFA645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C06D9CD5-8DD9-4CE8-BB1D-14FD6AB0A244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30EAAC32-6057-4DD0-9208-BABC489ABBC6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780FCA91-AF70-4B36-90D4-69EF436DD9E3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2A66D46B-54D2-4843-BB8A-D9CBC14B2B35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6903725B-BE1B-4867-B502-116A370665F7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999FA1F5-A3AB-42BE-AB23-74BE9156260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FBEE928-C0DC-4A2E-8813-CFD066068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651FB577-9EFC-423D-8D3A-ADAE3A2B7F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D1566F7B-556A-4D6E-B83A-06C8B93E5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2B6CA775-8049-4118-AC11-D64E2F190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6C13B2E3-8A08-4E7A-8893-8C87EE324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8228FE63-532D-4635-842B-09BFCA0CA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1C8B71E-65CD-4121-B0FF-7E44F32056FC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192671F5-46B7-40B8-9242-9317B7F4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08A8D911-C915-4EAB-8999-7072636F0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39076B3-BBF6-4375-B984-DD358789BED4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7FD52EF4-C761-4479-B867-E344BB14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50F59706-ABC0-4917-B910-834018A5C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6C2B6E08-9C0B-4A76-B555-8F24339BC204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C1F9DB09-A6B4-4433-AA85-156C69F2B8FA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F57CD2DE-E438-4215-BA36-2530A7ACDDE6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3A9DF823-B58E-489F-8466-D1705A8DCD7D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AE5E2619-05FC-4EEC-A36D-B70929BD90B5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C6670EE3-1B8E-40D6-BC0D-CCD88CA10E2F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17ADAB5B-6CA9-4F70-BACA-40DAE40B223C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159F7B0A-43EF-484A-B9BC-D2431BA77195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E700691E-3327-4F55-863B-B903E0DBD4F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5F7356C-584A-406D-B22F-352BD9A5A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40627E95-FB5D-443C-9E12-BEBFC6B2D50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27DC51FE-7D0C-4378-9C87-1ABB40B3C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47E1B58E-48EE-4133-9906-2E2304C85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EDD9164A-AF0F-4103-8174-00837939F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2CCF54CF-E66B-41F5-9808-9104A291C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D1DA57E-1293-4DD3-B606-A6419D026E74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A01D61B0-A653-4FA0-9ABD-DD7909712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C26501D9-F3D1-41AF-BB28-6BE1E1D00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A6A95C0-9809-4A4F-9674-41F70522CAE2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631F5E05-454A-43C1-8E4A-D01780FF6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6CF443DA-8F46-4927-91F6-F2EFC101E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15DD8AD1-8C0D-48EB-8F01-6698031A200D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4FA631F4-45F6-4693-A81E-2CFBFB7870C9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EFB2D400-24BD-4EF8-A6A3-AD9097F79635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891BF096-6D7B-4BA7-90A5-75120B799F5F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22FA2703-190F-4A9B-893A-D1DD4C9E5F2D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C9BB3DFF-5630-4788-9C1E-A5B9FF9D5DDC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859F568D-293B-4FF8-BAEE-C379262B858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071D224-BF82-48B9-B1AF-39DBCE890DED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632E0A1A-D1A3-4E7D-87F1-D61136769DD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BDE7E96-2AB5-4D69-B0CB-7B105F823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7FD95D04-1527-4B66-92B4-753740FD07E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42BC8C2B-8668-43BC-8459-78DCD4437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C3948533-9054-4CE6-8EA7-79945A786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538C65C4-EC5A-4AF7-9AB2-54D183F63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85FEBC7E-BDC2-47EF-9D5B-08DF52D94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B2695DD-1681-4AFA-A905-054199B165DD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7080CB6D-1C96-4E3E-A8EB-71388FE4B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C576660A-37EA-4B5C-A72D-F509458F7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119C3937-7E76-483C-8EDA-3F7DDA836C48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10BCF984-4109-41A9-977A-84948E901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655ACEA5-D07D-4656-A967-737E6D8C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7A21747F-6496-4680-9BB9-E102361792F9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A528AD93-CC9E-4D1D-9AC7-93A5457E0A57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B0D78754-42F3-415C-AAA9-1002C0B2170F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793279FD-6C6C-48B4-B29E-D9BF85E6FF77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14EEBAEF-FD66-45EC-9D9F-8A0EC7D52005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C3088535-B38E-4958-9318-9611E5B61AFA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A1B7037B-D1F6-4063-AA9C-A51D60CDE68C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C940CFD2-8C64-44D1-825B-8DFA46A2B0B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9CC8EE5D-D8A1-4A24-A3A3-0F212C23A85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4419C34-4A07-412F-A3DC-2414126F4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91AD4AEC-957F-4BFA-A794-8DAA848B302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1DBA70C6-0C20-4C4A-A717-FAECF76EE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A714AA89-A2D2-44A2-84FD-04EC5E5CB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92833275-2BA9-495C-989E-AA9C2A0C9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65DF9D1A-DE2C-4F48-974F-EF8B0E033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6CF94CC-6C2B-4FC6-B453-63FBA662167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15C216B1-C023-47E4-8CD4-390FF30D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E88BAFB8-947D-4234-AF4B-179232E6B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239150A-ECB8-4E5E-AE9F-24821561E4ED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FB0D71B-00AF-4187-88ED-952BEE884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0A513F23-EBE6-4D50-B955-4367EF1C5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BDCAD05A-E077-474D-B799-A30E1D6BE54A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59FEC99A-C75D-41DA-BAD3-24BB56787178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F38D3C88-BE7A-4B24-996D-7992A4E07617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C5FBA049-6AC3-4EBE-BCEF-0BC0007393B0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D90328BC-C37B-4771-97E9-CA4B1F386EC1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EB757611-4FBA-4C5E-9934-EAFB17E0417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811F5DFB-8621-43C7-850C-88021E5D3EAB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95D004D2-0E67-4227-B2EC-14F031877B8A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7E7F79A3-44EE-4312-82F7-CB0506EEB44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7B707F81-B179-4B39-ACD8-2AB2844C5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26E43AEA-59BE-435A-B0AA-B51301F704C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9ECF8252-73D8-4C4A-A820-C982B94CD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99008525-800D-48DC-94DC-F6C27891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AC47C7E9-0DB7-4C32-8604-7C40D4668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38044635-8E67-4276-A236-443E6AA1F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28AF4AF-F874-4C23-A4A2-9BE7FCFC4D92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5E7BFECF-C023-4E6B-B313-9BA04D7AD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4502CD47-99B1-46B9-9DBB-2B0465BC0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719ACB5-76B1-4D8E-8583-B9DE3FE8474A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C8F37975-3A27-423A-9011-596E2ABD4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87E33F87-FC1A-4631-B81C-6BF613CA2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4" name="Group 23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98755F72-6944-4373-9A68-CC75E7D21328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74AF81A8-36C0-439A-B290-ED802055277E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89F905ED-AC98-4A7B-AF70-AF4930FDACB9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D955358E-AB54-4F14-811A-79195B05F662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4E43CD61-37E9-4C61-B2E5-837A585307D2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432FE4FC-5CBA-47E8-8A2B-9E6005082EC8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51E64427-10B0-4DC6-9188-9BE52BB1441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811B81CE-0540-407C-843E-3F8540386D3D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D8DBCB55-E7A1-42FD-B729-9521E2F72D6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40822</xdr:colOff>
      <xdr:row>29</xdr:row>
      <xdr:rowOff>40822</xdr:rowOff>
    </xdr:from>
    <xdr:to>
      <xdr:col>13</xdr:col>
      <xdr:colOff>296072</xdr:colOff>
      <xdr:row>32</xdr:row>
      <xdr:rowOff>63234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B546B0B-8C2E-45AE-933F-BA0C67CD4C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2796" b="20969"/>
        <a:stretch/>
      </xdr:blipFill>
      <xdr:spPr>
        <a:xfrm>
          <a:off x="1336222" y="5031922"/>
          <a:ext cx="6646525" cy="403412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F4FB043-FDB9-4B5E-9153-9FBC44016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E3B69ABD-2FB8-488A-98A1-BFD8E09F9D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B3960582-67FA-489E-9079-F0E2CA4C2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393D458D-58D0-45ED-8367-0569C737D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72DF15B7-F4BF-4318-BE37-8C5889066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2508A780-FD4B-4611-9132-4F39BADB2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56F5E1B6-24B9-4207-A99F-9CB17400195D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C5A7546-6DE0-4DC7-8753-2DA8DCD3A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6CC9A432-07CF-4248-ADF5-3C33F4C3A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97A8ACC-D300-46A2-B939-7A22DF12519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E1B1E5F2-6841-4A28-8E43-DEAC36797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BEF784EB-1705-4DA1-A86A-85B9B29FE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134B0AB4-EAFD-4166-BB57-463165A71CAD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6CA6A232-B98B-400F-91B8-07BACEFA5574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12DD5778-088C-4E1B-A9F7-1C449A7896C6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EE1B5AD-5CD1-487C-B64A-426EAA343387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D0491EB8-D058-47FB-93A8-181FEABFE905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D7D0254F-EB81-49ED-9860-50CD66173C67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4582682A-D26A-480B-AC86-375F36CBAA31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1F10BD25-60F9-47F3-B9F9-D9547D584675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9B8FE78D-9B50-4CD2-ACDC-5E48DBA2CFC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F4050A87-FB45-4F53-88BD-8D14442D2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35B46B77-872E-40F4-ABCE-95CD73324F7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810B5ED9-C452-4A31-812D-921A71EB2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7C9B5656-201D-48E3-95AF-F4AF9EF48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930EC8D9-B057-4656-B9FD-5A91DDBF5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10DF4332-B5AF-478E-81C5-09A6C5B60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E5341BA-AC77-4CC0-B252-8736EE96081C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097DA6CC-A252-437E-BF8F-9BB1CAF65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8465D825-CA24-47B3-B74E-0AC84A84C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741DA91-7C3C-4C41-B2AA-55E75BD1CAE8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DA5C06A3-FB45-4DAA-A1AF-D2BD2EF08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B7620C24-6A63-4973-811B-30344A4AC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37810057-4CA9-4F6B-B8DF-4A93BAAA6B33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E2EFDB9D-0364-4D1D-ACC1-D75CF7EA1827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9D6C7F10-B559-43B7-B173-4A036C0B8B8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E397227C-8008-4ACB-A445-C9C70149521B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36B3BBAD-CDA0-4596-9F69-CBD8A0197C3D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A2F438BD-CB25-49E1-A738-F00A5350F9AE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8A31E463-6DBC-4A2D-8C47-31354108B8AE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743CDD5B-5714-41D0-B8CA-44912BA5B6A5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924A39A5-6260-4DD4-95A3-AFF29BD16C4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00889D-20E6-4C6F-84B3-CE12D828F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FBEAE253-7A43-4FC5-98D9-D2D8E80370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4E56DF85-E5DB-402C-A4DD-64C5D9F5A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D44AAF4E-1766-4368-A4C3-30010658F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EA24BBA5-DC3F-41B5-9A2A-05D04278D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389AE22B-EB16-4426-BCB8-EAFF7113F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6F8B40D-F638-4FB7-845D-66364654E3E9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D8981BFD-2368-4957-B6EA-D1E2C640B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FEBE251D-4A03-4F8D-A789-9B0742BEF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99089CF8-816E-4FB8-ACF9-E9C70D44C6D5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DC14C07F-2338-4E5D-87A4-5AF2B204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A2119528-0715-482F-A4CC-EF08A99B7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95BE4EA7-4286-455E-8BA8-73FDBFA20B23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2A6DCC65-BF7F-4C63-8A5A-5C9E6A2B3A67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F06A0E03-A6D3-4AAD-ABFA-479F4C3B09F5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9E8E2E41-AFCE-4AFF-B7E6-6FF170380D46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79E2EEAF-6D6D-460F-9D71-567305D5D052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73D740D8-A03D-4027-85CD-05283BF8E68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753D7E0A-912F-4756-B25B-6D4DEA732F78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14D5A398-BBE1-46FE-82C2-00DA82ECC1C1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126DCD1-DBF1-4731-A064-74C1EFBEFD3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B372BC9-DCC4-4249-BF41-F38E156D8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66CAC715-767A-4A27-BCE4-B01092082B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5CCF9905-8EF1-4785-90FA-32FA27135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183657C0-72B0-4F13-8831-C9F3FD290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EA86740A-71B9-4BDF-861D-10126E247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E5AE872E-3512-40AA-9D02-5E021AA12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CCE0669-DD3C-4368-BF22-ED1A961530A3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E4BB60BD-B140-49C3-9425-1A62D3BAB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55B4AC33-C559-48D1-9508-F4862735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F2C2B06-95DD-42BE-BDB1-4316B01440C8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878D45C4-6558-4564-B937-2BA521115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99F9588F-E56B-4221-8F0B-3799D7841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F081E3D8-A4E9-4EE8-AE06-65228976252D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4301FFA3-9842-4910-94C1-DBFFCD5B5CA6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D0607553-DE26-405E-9EC4-FC7CDACA608B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18F93DC3-7B6A-4F45-B901-43D0C2A98B3A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2AE7ED0A-3DB3-4DA9-BEDD-72A14117E384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6761933E-8D02-48CD-A3F3-41C434C184CD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E338A0FC-297A-42EB-A89C-B6C12A4284A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3419DEEC-F54A-4ACB-BE3E-9C7AA8791E6A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DD61A125-0CC4-4324-9243-B09FD89F4FE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6510B2-C5E7-47F3-8216-868A83609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C7FD53E5-67F4-4F12-84A6-272760E2ACD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36DD4B89-AE34-491B-870D-36D7A1C97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E8939F0E-0EE4-47A2-A8DA-068F7F717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133F5341-A624-476C-A3C9-0E03339FF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692CBFDB-E712-4487-AEA0-313F99654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C933267-F39B-4A28-BFA5-24F9C29E5692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EA719ABD-67B0-44F1-89C1-FC0C098E3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D82C69F2-46BE-440B-85EC-EFCE5E80A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448E129-BBC9-45EE-9DB6-0BA9F74EB99C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423D7F7F-B524-4396-A54A-EB5B94BF4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C7BD7298-4F69-400C-9A21-F97EAA581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CDDEBC0B-4128-40EB-B941-ECA67DDEC244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515D204F-5769-4CE8-BA08-43F050851041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E615085A-8BA6-4614-8160-38B1F18540A9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A766CD32-95E4-4DC4-8C74-9C6D29AFB6E3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A226F057-F7DE-4C9C-936F-3C13AE48105F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EE8946A5-B530-477F-B61C-E9FD02987DF1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A00A4DF7-D383-445D-A27C-9F492F86EBEA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BA832A01-1C0A-4C1C-B0D7-1B5778B1A244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7BB74B43-BADC-4E1D-B9D2-5589EA4A879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CEE33A-9AA5-4ACF-AAA9-3B7DEFE28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0F30ED5-97EF-4B78-9960-23826333E43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4FCA0C4C-5FBA-4290-803A-08DEC3D67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21E9EE0F-AFCA-4229-9368-C26A5F320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5C055C54-2696-4DAA-8F22-780959283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FB9EAF1D-B749-4CF6-980D-DD64E87A9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9F84809-9F98-418A-8452-38149ED1ACF8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FB5EFEC2-C069-4789-8779-92B7EEB8E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B8C116A8-2E2E-4417-8BCC-89110F8B4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1E57578D-EC84-4061-8139-7A0DE022F102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5E6722EA-916E-4403-BDE2-EE06632FE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E8C97937-193D-4255-9A81-EA3298E0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88F7EF70-B036-478A-A5B6-5880441E70BD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EE534320-3532-4402-9DD3-60DB4115ED46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12AF370C-F83F-451E-A871-497D6CE352C7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30DD393E-98CF-4C0E-9035-13F454CB982B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10EBCB99-2F94-4049-A63D-C0B32ABC657E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436EBCBE-0FB3-4C1D-B5E0-9F2FCCDE3F4A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603271AF-849A-4EDD-9454-402F6E785FA5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B8BB990-78FE-4383-8A89-A4770E3D4944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688779E-2F6E-4A87-9F3F-5457D3696AA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D53BDAC-C651-4990-893C-C5500772D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75C63752-CD6D-4811-B88E-50F8A6F291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B67281EA-C1B7-43FE-82AA-F9A4713AE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6B2AA58C-5524-47E3-B614-DE839DA5B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7CAEEDDD-FCE1-4001-9282-5FBB1435C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BCBCC7F7-789F-43F6-BE04-9DA72D7F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BF1FFB8-23C7-43F8-8449-7E8597DE8784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965AEDB2-00B2-43EA-8EE3-C9D78F5C7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21EAEB7E-C96E-442D-A922-5F510DFD3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99A5E86-C41C-4563-9104-77144F401FDA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174E13E2-FAFD-480E-BE2B-9B57E40E8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9374EF07-0595-463F-8A0C-817C7EF77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A7E539E-0F46-4F7C-BBB0-523465B77362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948F8390-2E6C-4901-AE04-AF06202579CB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A204EF7D-FF82-4631-8F5A-63C4F4B890F1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90888D2F-FE76-4E6C-94E1-310656E9667F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B92444DA-4AD8-4F4A-A24B-B9DAEF2AECE2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6270F8EE-E2DD-4D7E-A4AE-23E9D978E358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597D4CCD-0DF7-4AC3-ABB9-075808A73A5F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45A300C6-3F83-45B3-B718-AC8CC0FB10FE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A6196C24-76E4-4736-B664-BFE4F354C8E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FB7B430-4B4A-40A6-9118-2482E063E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B371B649-89BB-4C26-BC9D-52989E5D26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9BFEC612-3C74-4B39-B2CD-B2F0386AC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EF9B3663-7D69-4AA9-8549-1CD43A958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CD815BA1-2844-48EA-9D25-64C5E4D56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9671467C-219A-4812-ADC4-86FE99AB2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3180DA0-E738-4871-8DD3-73D273E1182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C65718C0-781E-4841-A42A-0B614B125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45CCCB13-E7D3-4E4F-B848-6F62F357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347A2F3-6079-4F5C-BD5B-E1193FA07B26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43238787-AB1E-4E27-B58A-0CE5D1186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98616519-0138-4CEC-AD8A-6037C72E8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27C093F0-6727-4E37-B7B0-AA78D5D14EF7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A2D54CB5-34DC-445F-B66B-1BFAD0BB1496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C48AB522-3119-4F73-AE24-86D1910B1F14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54E7C4A4-3A67-4598-A971-47132DDC5702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9E8B1CC0-F8FA-4A8E-9325-36819339E76B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12B4972D-692E-4751-8A77-57B6718BD1A2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E404E8AD-192A-4F5C-9C0B-B44DFFF0BA71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38CFCAF-DA13-4ED7-A3AA-91695CF6E3FD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AEEEEB90-B608-4FC7-BDED-FAF4530983C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5383187-D5FD-4E93-BB19-B6AE4A975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AE7C4A9F-9AA7-4F39-A0AE-7CA233A4F47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2DF2751A-8DEB-43BC-939A-2C9F5931D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AE0322BE-34F4-46F2-B7D4-C19D181AA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AACE51B3-A20B-4B41-BB96-99F302A90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3F455CE-F8FC-4B30-81A7-C62634A74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14299C1-3940-4D9D-9E1E-9135FA76BF25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1E05DA1F-FC16-44D6-837C-914EF3BAD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3AA91D8D-A4FC-4E71-A8ED-3481943BF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D60EFEB-76BC-49CF-81E7-0F25BA87873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FA150F9A-9EB4-4490-8C9D-FF92B2671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3384750E-0996-4313-A1A3-3C0057A73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B351CA59-73C9-4F2A-A824-FB43994275EB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7D152BF6-94DB-49D9-BAE2-A9CDB2C5D9B1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AD56D9A1-A2AA-4260-AED3-1F6C2BB2CF8A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AE6BE284-886E-44AC-A821-8A1491108248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FA4D879C-3739-43C2-8281-112B33C0069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AE080C46-AA2E-4997-9D7B-AF894C7C0A0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B5E2EFA1-AC91-447E-A30E-BF10ECE33D1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9DEBF95D-7DA5-4F58-AFFE-DBEE433291DE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62FB1B3-B9DD-47D6-9942-57436EE5E66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C14F01A-C0AD-48C4-9A13-551C1BA75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5AFD6C76-34B1-4E71-870D-80447AF455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1520F898-ECC7-4EAA-A9C9-F368FBCDE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BAAAD6E4-A02F-4638-AA76-E4197C1B2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E716F864-0764-4080-B0BC-B44E23175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8EDC3B1C-4B27-4A6B-82ED-AC130A35D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1BC3489-77CA-4306-BDEC-6178284B04CF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A075CDC3-2BF7-4DF3-833C-AECF07BC4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428CBD54-E273-459A-B0E4-87ACAFD11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96E59B97-D9DE-42FE-9BEB-CE4097415D17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A788708A-7626-401F-85D6-E53F54730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191FA87D-F7D8-4FF5-B528-C0658FD4B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FA0ED86-B5B1-4744-AE81-E9B525D4211D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F15A316F-BC77-443B-8084-ED2D48915398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8FC917D5-D2F7-4A15-BC20-9FB31592911E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ACC4D775-4F67-4622-A1B0-B15AF608A7DC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E1977111-76F7-41B0-9CD1-C88781915C1B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8B62250A-A3CC-4707-A1DF-535211C8F5AB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6065F99F-78CA-461E-A3E0-8F7F8D737C29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0B808AD7-24B7-4740-B307-1BC03A2826AB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24807DF2-FE18-4A40-AC1E-2E7BDEE1CC4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91A1EA4-94EE-4109-B351-D019FEAFA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B046B56E-64EA-4A2E-813D-088CD9446A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56EC25F8-845F-46A2-B189-B0E8E9044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ED0A8BD9-DF00-4EF6-B2B0-3005AF3E6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F458AE6C-ABFD-4E8E-BBC4-A7B4D5A02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947E6ACA-572A-448C-84B2-88DCF397B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D5C044E-2A29-4591-AB2F-CB2B1E83EC4A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C83E61E5-1D92-4862-9134-7BAD44237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63E21B5C-C85B-40E2-87EF-5E2A14993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FA06CDC-51A1-46D2-ADAE-ADB57C373B63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74D54B58-9889-4E38-B2E8-4E5823487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B1ACA346-472C-46FF-91DC-76D334404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18993EF-A9A2-4B49-8D96-3998BD863EAE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4898C0D8-BB88-4C56-8838-BC0BEDC50248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422BBE36-EFEC-49D3-BB42-80B4ACD5486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062AADB0-6512-4437-A0BE-241F12021FB3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74606CD-9181-4A5D-BD77-FA09B9AC5ADA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AF81695F-A907-4ED4-98B7-5BD96FDBAA4C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5B0E6E4D-404D-4BFB-A4DF-791096FFBE03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A3C604B1-F532-4774-859B-8E2474FD8E03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1F17DC90-FEA9-4D3E-9DA0-72D3658A26E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8B7EA9F-320B-400A-B09F-0F75503F0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C6385B9F-FFFD-46B1-92C5-E5EABC3001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70FA33CD-CBA1-4922-85EC-C73B843A4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9A090DA-7904-4F3F-B17B-663AC102E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A45BA9D6-DF21-444B-A9D9-AC5728B7B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70AD9BE4-E0E0-4886-8C4D-633F06F10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371E794-B1B2-41E7-B4B4-500F3F97ED67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E1A77F23-79E0-4F8B-B36F-8CB4101AF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FEF9106B-C4A2-42C3-9D5A-20BCB6CF8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09E3B71-763C-4D2B-88D6-67A69A2E134B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3FC0E7FF-0598-489E-8376-5D4211753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309BFB54-28B1-498B-B1B6-F75DE566D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735F9475-8628-4E96-A203-45BF13A62E70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B951B4FE-1AA1-4387-AEEB-09B811071837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6FFBB39A-2FAE-40CE-B415-70FA7CB47D2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8776842B-6D60-4D11-A056-E6F89618A2E9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4699950-3880-4F51-A6D1-ADB5CB70E3F0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04309DC9-6150-4E03-A4C7-E4A9C900CA76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29832243-2DD2-453E-8DF6-2CCEF732B350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8B79C5C9-9FE1-43CA-82F7-07E19238C24A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C13AEEC7-27A7-4CA5-B662-4C3E8FA076A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66F6A17-70E6-47EF-8398-62057BDE3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36EA444E-0496-4E18-A586-8DBF08B9386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34313DEA-ADB5-4C50-9D32-19D80FFB7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EFC8DAB0-7989-49A5-9CF2-6145D8C7E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67F58030-5D17-4F54-90F5-1DF3E0DE5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1C22CCE4-251A-4681-9FA6-835C0A886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DC8D576-0BA2-4CE1-84A6-99F2EB4C8839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4B90529E-B341-45BA-862D-58D24640E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621BDF4B-33F1-4BFA-B5AF-C8C79202A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AB5D161-018F-4C69-871F-538B69D47285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7FDAA4F2-7A87-498C-B675-5DBCAE1F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68EC683D-85E5-48B8-B3AB-CB81AAAA1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394A35C7-C8D4-4827-B2B3-90C15B087374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9D196669-0C6D-4C0A-A7CE-5207F5F0AA2F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6A117A2A-2588-4550-9F03-8B477F219CAB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F1ADB1A1-310A-4037-9098-31CC8AB0722B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07836D11-6666-48A7-9B18-0BB6698BAE48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B46DF4AF-E94C-4292-ADFB-9B7FC3D24D65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5BD745E2-6E32-4FF6-B56A-703D3B6B42CA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9509D450-A921-4EE1-84C7-AC05615A6F84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E97D2A24-E0D1-4A90-AF08-0458C4B1D9D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2C624FC-D982-4EE0-A3C6-F909FE637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952D1C1-6E38-4B27-B4FF-497253B2DBB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E2496BB4-57A8-4411-BC19-63714BD27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46A4D237-9DB5-49C4-91D0-36BF492F5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802D47CE-23EF-4310-9890-A239793D1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5EFC6C84-547E-4903-8551-0A2612355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0F11999-A45C-4F93-A0D3-66DF3178BBE3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7CE4B784-8F17-4527-B9F5-348DF483C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FADDCF0A-5499-41B0-B1F7-660E443D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D856B99-2975-490E-B776-9F3F3B457243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0138D31E-B665-4CA1-969C-45EC2BC3D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676D6494-9C73-4F58-A3C1-ADCDEEC1A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5075465"/>
          <a:ext cx="8232321" cy="508226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E70AB787-FB9A-49FD-90C8-EC2438E47CDE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11C34152-FBD0-4432-9D55-5E61642ED5D8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3763BDF0-F4DC-4581-A4B9-62647D8A3916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E38BE2EE-B35A-42EA-81F0-E655B7BBED31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C18D752D-BFA0-49BC-B9A4-2C4977957608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18719662-93DF-485C-932C-67B3FDFE68C6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7AAE2B1C-F4BB-443B-9963-983020434D47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2AED7A2E-3113-4DDC-A7AB-F233A3492785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B975E995-13D0-4A23-A826-FB32B4324A6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0699705-43CE-4D03-8FEA-7EFA2490B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7E56DCE3-78C4-4D81-B18E-9E66122AEF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EFCF0713-F5A7-424C-B316-21F60EF13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C762433C-CE90-4CA3-9BEF-24B2CEB46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44BED2F7-DAB5-496E-B704-E5E3533B8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389FEC87-931A-4BCC-BFCB-39F02187F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E1CFB27-D043-4FA5-A4F1-697564F66B64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4BE04117-D11D-4F23-B1F9-9A3EFEACB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DC3E0CD1-759C-4823-A376-123895CA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8BB422C-8D3F-4AEC-99F6-C6C7DDBC3C6A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95FB796F-67E5-4DF2-BD0D-94C2B4604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A3138896-3479-4E0D-B0C9-C4FEDA8FC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6447CF33-CF0E-4F31-A963-4E8EF4E1F381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87D0B239-A5A7-4D8A-B749-4D4A8C3163BA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B7903915-A084-43A6-9BEB-5FA89F4107B3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94CE1F18-F266-4E9E-95F9-AFB32CFC747E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43D84776-3E4C-4C20-B158-2C900A201DC7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8AD177C0-8457-4CA9-BA21-848A5B467FD6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18A2E722-94F6-45BC-987B-16C81C317F2D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282011AD-A845-415B-BE84-9226F77554C1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613B1721-4C6D-49B3-8EB4-B6DA8E2FC9C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7D32877-F9CA-4158-8396-453EF5719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EE8AD9A1-33A8-46FF-94BD-F9961B8BB02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5E4EC3B4-88B0-4DE1-AFBB-764A0F56F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010C226A-595F-40EE-947D-D2E0D648B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7BFDCBB2-079D-4E0E-B0A8-998A3985C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273247-4787-44B0-97DD-74BC08B8D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5B89AAC-C63F-442D-95CA-5154ED80D105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36F0C0C2-B3AE-45DB-B0CA-E86EEB416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57EFF4E8-E1F9-409C-A595-082DC1D5E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FB1FE50-CFE8-4E56-99EF-8CE460524B83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75C3B4A3-1873-4777-9401-F9C68F2E0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B248E1A0-4B52-47F2-8F4F-C94E75E24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3FC68D54-757F-4240-919C-E3798D65D527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A90465D4-B539-4DC8-AC95-02460C93D453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2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7F46498D-4A3D-4C9A-A685-01841957D80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30927BF9-9386-4D43-BF8C-DB54CB01DB81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1FCC463D-3752-44C9-88DE-C41D952D5372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F756BC41-AF04-4587-B4B5-63E6DD167E06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5B532374-CC72-426A-8FBA-6F8D556D0EA1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E7A1FA9E-1932-4310-8869-9583A90A32E4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117B4C3A-BC48-4E9B-8006-B2C71737463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FEBAF261-FB6F-4212-BDBB-7DA1EB87B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A75E46C3-EB01-47E7-BB8B-49B4F17648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984E278E-4D9D-4179-89A4-299764EF6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7CDA2AA9-0775-429F-B9F8-AE1D6CC2B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5BB3A879-B1D2-41F3-8D95-4E83E9B70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9477D0A8-E9DA-4514-8DA7-52F7CF4B1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7B4BDE7F-3F69-4F1A-93E1-9231D7F47AD5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D7AF4674-F3E3-43E5-9457-208A6DDEB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954EA3E8-E3EE-4461-A994-3ACD36F9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B508035-3ED8-4A22-B481-E70072115616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F15B45DC-B623-4F98-956D-C36658160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F5EC1B71-BB15-4574-A4EB-1D8F2433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B3E7E53A-A59B-49D8-BD78-1E730ECA16F3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C00FB523-BD10-4B0B-A436-67EA9B9E201F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D66B9207-FEF2-4821-80CC-AC64E594289B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3FBF0A9D-5CF7-4260-9BCE-2BF5436BD476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6B68AC28-2267-4927-89CB-6D1ECC60C437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B45D0422-6856-47FC-A02A-2079387DAC92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8971D386-977D-41A5-908A-4386B2773232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16AD5CD4-A1AB-45CE-A2B7-FACB421A1213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EDE30220-061B-4EFD-A9C6-70683FEC2E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DDD7198-01B0-41CC-BEE1-6FC7B28B9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078F9717-BF94-4FF8-8BB9-C41C04208D4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2FA36ADC-4AB2-4227-8425-7E82280E0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56297E07-2DF9-4E0C-B567-D784E32A2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DAB70A42-D8D3-4AF6-9353-EF5258D56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2502F4F3-E0EA-43D9-AFE4-5FBBC5B28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E547212-1FBA-47A1-AB76-C05028F745BF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7AF5FCCC-C5B1-453A-B8D8-855719FA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C4ECC39B-868F-4361-A298-7749F1650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EAD2AE1-62CD-4524-A385-4CD5C56499DD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4A62A4D8-BCC8-4821-8669-06B5D3E03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45F1B401-BC37-4ABE-9474-4A742D4CD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F99F6A2A-F12A-47E0-979E-DE8006726A99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40DCFBC1-8644-4BA1-809D-F04F0A43A84E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8E1DF646-409D-44C2-9093-86332FD1FEDD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E651F96C-DF40-479E-AF0F-F75803B6599B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F53F4D54-F5C6-4B08-857E-EB4055A3B04C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1F259C66-132B-4D69-B495-4670C9876530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15A917C9-C8D9-4D73-92EA-537FF4C9E57E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84CC1ED6-931D-402E-9E6A-29A299CFDD88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38E2FF08-7691-43A5-95E1-5B1F15E6A5A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88</xdr:row>
      <xdr:rowOff>152400</xdr:rowOff>
    </xdr:from>
    <xdr:to>
      <xdr:col>15</xdr:col>
      <xdr:colOff>6062</xdr:colOff>
      <xdr:row>91</xdr:row>
      <xdr:rowOff>95250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FCDCBFE-E082-4B19-9A30-A443775EC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14277975"/>
          <a:ext cx="671166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97</xdr:row>
      <xdr:rowOff>38099</xdr:rowOff>
    </xdr:from>
    <xdr:to>
      <xdr:col>13</xdr:col>
      <xdr:colOff>114300</xdr:colOff>
      <xdr:row>98</xdr:row>
      <xdr:rowOff>114299</xdr:rowOff>
    </xdr:to>
    <xdr:pic>
      <xdr:nvPicPr>
        <xdr:cNvPr id="3" name="Picture 14">
          <a:extLst>
            <a:ext uri="{FF2B5EF4-FFF2-40B4-BE49-F238E27FC236}">
              <a16:creationId xmlns:a16="http://schemas.microsoft.com/office/drawing/2014/main" id="{791F4C76-D214-470B-BD1D-E5065CA513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72" b="16564"/>
        <a:stretch/>
      </xdr:blipFill>
      <xdr:spPr bwMode="auto">
        <a:xfrm>
          <a:off x="1704975" y="15620999"/>
          <a:ext cx="60960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533400</xdr:colOff>
      <xdr:row>91</xdr:row>
      <xdr:rowOff>66675</xdr:rowOff>
    </xdr:from>
    <xdr:to>
      <xdr:col>5</xdr:col>
      <xdr:colOff>171450</xdr:colOff>
      <xdr:row>94</xdr:row>
      <xdr:rowOff>0</xdr:rowOff>
    </xdr:to>
    <xdr:pic>
      <xdr:nvPicPr>
        <xdr:cNvPr id="4" name="Picture 50">
          <a:extLst>
            <a:ext uri="{FF2B5EF4-FFF2-40B4-BE49-F238E27FC236}">
              <a16:creationId xmlns:a16="http://schemas.microsoft.com/office/drawing/2014/main" id="{938CC412-D9EC-4E21-9D20-296FEFEC9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82" t="2507" r="58011" b="-325"/>
        <a:stretch>
          <a:fillRect/>
        </a:stretch>
      </xdr:blipFill>
      <xdr:spPr bwMode="auto">
        <a:xfrm>
          <a:off x="1828800" y="146780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409575</xdr:colOff>
      <xdr:row>92</xdr:row>
      <xdr:rowOff>133350</xdr:rowOff>
    </xdr:from>
    <xdr:to>
      <xdr:col>15</xdr:col>
      <xdr:colOff>6062</xdr:colOff>
      <xdr:row>95</xdr:row>
      <xdr:rowOff>85725</xdr:rowOff>
    </xdr:to>
    <xdr:pic>
      <xdr:nvPicPr>
        <xdr:cNvPr id="5" name="Picture 51">
          <a:extLst>
            <a:ext uri="{FF2B5EF4-FFF2-40B4-BE49-F238E27FC236}">
              <a16:creationId xmlns:a16="http://schemas.microsoft.com/office/drawing/2014/main" id="{71C47A79-4A71-471A-A286-ACC08F83E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08" t="2" r="41945" b="-327"/>
        <a:stretch>
          <a:fillRect/>
        </a:stretch>
      </xdr:blipFill>
      <xdr:spPr bwMode="auto">
        <a:xfrm>
          <a:off x="7515225" y="14906625"/>
          <a:ext cx="920462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92</xdr:row>
      <xdr:rowOff>133350</xdr:rowOff>
    </xdr:from>
    <xdr:to>
      <xdr:col>17</xdr:col>
      <xdr:colOff>57150</xdr:colOff>
      <xdr:row>95</xdr:row>
      <xdr:rowOff>85725</xdr:rowOff>
    </xdr:to>
    <xdr:pic>
      <xdr:nvPicPr>
        <xdr:cNvPr id="6" name="Picture 52">
          <a:extLst>
            <a:ext uri="{FF2B5EF4-FFF2-40B4-BE49-F238E27FC236}">
              <a16:creationId xmlns:a16="http://schemas.microsoft.com/office/drawing/2014/main" id="{2BA6D99D-1FC2-4A63-8111-CE79CD7E9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293" t="-1254" r="21616"/>
        <a:stretch>
          <a:fillRect/>
        </a:stretch>
      </xdr:blipFill>
      <xdr:spPr bwMode="auto">
        <a:xfrm>
          <a:off x="8591550" y="14906625"/>
          <a:ext cx="11144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171450</xdr:colOff>
      <xdr:row>92</xdr:row>
      <xdr:rowOff>152400</xdr:rowOff>
    </xdr:from>
    <xdr:to>
      <xdr:col>19</xdr:col>
      <xdr:colOff>180975</xdr:colOff>
      <xdr:row>95</xdr:row>
      <xdr:rowOff>85725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F88012F9-6013-440A-8A01-1A80BD8C2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56" t="2509" b="2"/>
        <a:stretch>
          <a:fillRect/>
        </a:stretch>
      </xdr:blipFill>
      <xdr:spPr bwMode="auto">
        <a:xfrm>
          <a:off x="9820275" y="14925675"/>
          <a:ext cx="12287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2B880575-BCDB-480D-93E4-9707181CFF50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17" name="Picture 42">
          <a:extLst>
            <a:ext uri="{FF2B5EF4-FFF2-40B4-BE49-F238E27FC236}">
              <a16:creationId xmlns:a16="http://schemas.microsoft.com/office/drawing/2014/main" id="{21D1600A-A1ED-4985-9E1C-462EA0E22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18" name="Picture 43">
          <a:extLst>
            <a:ext uri="{FF2B5EF4-FFF2-40B4-BE49-F238E27FC236}">
              <a16:creationId xmlns:a16="http://schemas.microsoft.com/office/drawing/2014/main" id="{912A12A9-3114-4328-BBE6-43D5A9765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463406</xdr:colOff>
      <xdr:row>0</xdr:row>
      <xdr:rowOff>248905</xdr:rowOff>
    </xdr:from>
    <xdr:to>
      <xdr:col>28</xdr:col>
      <xdr:colOff>592102</xdr:colOff>
      <xdr:row>2</xdr:row>
      <xdr:rowOff>64207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88BE23E5-BE67-47F3-AF14-666EE72167F3}"/>
            </a:ext>
          </a:extLst>
        </xdr:cNvPr>
        <xdr:cNvSpPr txBox="1"/>
      </xdr:nvSpPr>
      <xdr:spPr bwMode="auto">
        <a:xfrm>
          <a:off x="16208231" y="248905"/>
          <a:ext cx="738296" cy="27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UP tab</a:t>
          </a:r>
        </a:p>
      </xdr:txBody>
    </xdr:sp>
    <xdr:clientData/>
  </xdr:twoCellAnchor>
  <xdr:twoCellAnchor>
    <xdr:from>
      <xdr:col>27</xdr:col>
      <xdr:colOff>85725</xdr:colOff>
      <xdr:row>1</xdr:row>
      <xdr:rowOff>19050</xdr:rowOff>
    </xdr:from>
    <xdr:to>
      <xdr:col>27</xdr:col>
      <xdr:colOff>552450</xdr:colOff>
      <xdr:row>2</xdr:row>
      <xdr:rowOff>9525</xdr:rowOff>
    </xdr:to>
    <xdr:pic>
      <xdr:nvPicPr>
        <xdr:cNvPr id="20" name="Picture 42">
          <a:extLst>
            <a:ext uri="{FF2B5EF4-FFF2-40B4-BE49-F238E27FC236}">
              <a16:creationId xmlns:a16="http://schemas.microsoft.com/office/drawing/2014/main" id="{F120EA24-D049-4125-8A16-602F749B6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30550" y="314325"/>
          <a:ext cx="4667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466725</xdr:colOff>
      <xdr:row>1</xdr:row>
      <xdr:rowOff>9525</xdr:rowOff>
    </xdr:from>
    <xdr:to>
      <xdr:col>29</xdr:col>
      <xdr:colOff>323850</xdr:colOff>
      <xdr:row>2</xdr:row>
      <xdr:rowOff>9525</xdr:rowOff>
    </xdr:to>
    <xdr:pic>
      <xdr:nvPicPr>
        <xdr:cNvPr id="21" name="Picture 43">
          <a:extLst>
            <a:ext uri="{FF2B5EF4-FFF2-40B4-BE49-F238E27FC236}">
              <a16:creationId xmlns:a16="http://schemas.microsoft.com/office/drawing/2014/main" id="{11743276-FEA8-4029-955B-4042CBE15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304800"/>
          <a:ext cx="3333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40822</xdr:rowOff>
    </xdr:from>
    <xdr:to>
      <xdr:col>13</xdr:col>
      <xdr:colOff>489857</xdr:colOff>
      <xdr:row>63</xdr:row>
      <xdr:rowOff>156483</xdr:rowOff>
    </xdr:to>
    <xdr:grpSp>
      <xdr:nvGrpSpPr>
        <xdr:cNvPr id="23" name="Group 22"/>
        <xdr:cNvGrpSpPr/>
      </xdr:nvGrpSpPr>
      <xdr:grpSpPr>
        <a:xfrm>
          <a:off x="0" y="4915381"/>
          <a:ext cx="8199504" cy="5292778"/>
          <a:chOff x="0" y="5031922"/>
          <a:chExt cx="8176532" cy="5163911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586BB1EA-BED3-4A36-A017-2B7C1CC5E5A8}"/>
              </a:ext>
            </a:extLst>
          </xdr:cNvPr>
          <xdr:cNvGrpSpPr/>
        </xdr:nvGrpSpPr>
        <xdr:grpSpPr>
          <a:xfrm>
            <a:off x="0" y="5487790"/>
            <a:ext cx="8176532" cy="4708043"/>
            <a:chOff x="228600" y="5681011"/>
            <a:chExt cx="8232321" cy="4626400"/>
          </a:xfrm>
        </xdr:grpSpPr>
        <xdr:grpSp>
          <xdr:nvGrpSpPr>
            <xdr:cNvPr id="9" name="Group 29">
              <a:extLst>
                <a:ext uri="{FF2B5EF4-FFF2-40B4-BE49-F238E27FC236}">
                  <a16:creationId xmlns:a16="http://schemas.microsoft.com/office/drawing/2014/main" id="{B42A2C7D-8F0D-49BE-81BF-1D7F69352E9B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28600" y="5681011"/>
              <a:ext cx="8222796" cy="4616876"/>
              <a:chOff x="726279" y="5976957"/>
              <a:chExt cx="8302335" cy="5203791"/>
            </a:xfrm>
          </xdr:grpSpPr>
          <xdr:graphicFrame macro="">
            <xdr:nvGraphicFramePr>
              <xdr:cNvPr id="12" name="Chart 2">
                <a:extLst>
                  <a:ext uri="{FF2B5EF4-FFF2-40B4-BE49-F238E27FC236}">
                    <a16:creationId xmlns:a16="http://schemas.microsoft.com/office/drawing/2014/main" id="{AB5F2DD4-32CC-4E16-8A6A-5DFE3AE54A3C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1080794" y="5980004"/>
              <a:ext cx="7947820" cy="1730892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5"/>
              </a:graphicData>
            </a:graphic>
          </xdr:graphicFrame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A9180CEA-01ED-4BAC-9B54-30CBDA674AA3}"/>
                  </a:ext>
                </a:extLst>
              </xdr:cNvPr>
              <xdr:cNvSpPr/>
            </xdr:nvSpPr>
            <xdr:spPr>
              <a:xfrm>
                <a:off x="726279" y="5976957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X-Bar Trend</a:t>
                </a:r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C197F82E-618B-4AD9-8298-EC1E54F0C473}"/>
                  </a:ext>
                </a:extLst>
              </xdr:cNvPr>
              <xdr:cNvSpPr/>
            </xdr:nvSpPr>
            <xdr:spPr>
              <a:xfrm>
                <a:off x="726279" y="7704531"/>
                <a:ext cx="368132" cy="1748642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Sigma Trend</a:t>
                </a:r>
              </a:p>
            </xdr:txBody>
          </xdr:sp>
          <xdr:sp macro="" textlink="">
            <xdr:nvSpPr>
              <xdr:cNvPr id="15" name="Rectangle 14">
                <a:extLst>
                  <a:ext uri="{FF2B5EF4-FFF2-40B4-BE49-F238E27FC236}">
                    <a16:creationId xmlns:a16="http://schemas.microsoft.com/office/drawing/2014/main" id="{2A27D7C5-7C05-49EC-954F-9788BC762153}"/>
                  </a:ext>
                </a:extLst>
              </xdr:cNvPr>
              <xdr:cNvSpPr/>
            </xdr:nvSpPr>
            <xdr:spPr>
              <a:xfrm>
                <a:off x="726279" y="9453174"/>
                <a:ext cx="368132" cy="1727574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>
                    <a:lumMod val="65000"/>
                    <a:lumOff val="3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vert="vert270" rtlCol="0" anchor="ctr"/>
              <a:lstStyle/>
              <a:p>
                <a:pPr algn="ctr"/>
                <a:r>
                  <a:rPr lang="en-US" sz="16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Ppk Trend</a:t>
                </a:r>
              </a:p>
            </xdr:txBody>
          </xdr:sp>
        </xdr:grpSp>
        <xdr:graphicFrame macro="">
          <xdr:nvGraphicFramePr>
            <xdr:cNvPr id="10" name="Chart 2">
              <a:extLst>
                <a:ext uri="{FF2B5EF4-FFF2-40B4-BE49-F238E27FC236}">
                  <a16:creationId xmlns:a16="http://schemas.microsoft.com/office/drawing/2014/main" id="{283F3C79-E880-4FBB-A7B2-DD29C05E1736}"/>
                </a:ext>
              </a:extLst>
            </xdr:cNvPr>
            <xdr:cNvGraphicFramePr>
              <a:graphicFrameLocks/>
            </xdr:cNvGraphicFramePr>
          </xdr:nvGraphicFramePr>
          <xdr:xfrm>
            <a:off x="590550" y="7214507"/>
            <a:ext cx="7870371" cy="153488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3D47A707-F5F8-4B1D-8661-6BF2188C521A}"/>
                </a:ext>
              </a:extLst>
            </xdr:cNvPr>
            <xdr:cNvGraphicFramePr>
              <a:graphicFrameLocks/>
            </xdr:cNvGraphicFramePr>
          </xdr:nvGraphicFramePr>
          <xdr:xfrm>
            <a:off x="590550" y="8768443"/>
            <a:ext cx="7870371" cy="153896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6509040-E7CB-4744-A045-257069BF689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t="12796" b="20969"/>
          <a:stretch/>
        </xdr:blipFill>
        <xdr:spPr>
          <a:xfrm>
            <a:off x="1336222" y="5031922"/>
            <a:ext cx="6646525" cy="403412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tabColor rgb="FFFFC000"/>
  </sheetPr>
  <dimension ref="B1:AS180"/>
  <sheetViews>
    <sheetView zoomScale="80" zoomScaleNormal="80" workbookViewId="0"/>
  </sheetViews>
  <sheetFormatPr defaultRowHeight="12.75" x14ac:dyDescent="0.2"/>
  <cols>
    <col min="1" max="1" width="9.140625" style="52"/>
    <col min="2" max="2" width="23" style="52" bestFit="1" customWidth="1"/>
    <col min="3" max="7" width="9.140625" style="52"/>
    <col min="8" max="8" width="0" style="52" hidden="1" customWidth="1"/>
    <col min="9" max="9" width="11.5703125" style="52" bestFit="1" customWidth="1"/>
    <col min="10" max="10" width="12" style="52" customWidth="1"/>
    <col min="11" max="11" width="9.140625" style="52" customWidth="1"/>
    <col min="12" max="12" width="12.28515625" style="52" customWidth="1"/>
    <col min="13" max="13" width="11.42578125" style="52" customWidth="1"/>
    <col min="14" max="14" width="5" style="52" customWidth="1"/>
    <col min="15" max="32" width="9.140625" style="53" customWidth="1"/>
    <col min="33" max="39" width="9.140625" style="52"/>
    <col min="40" max="45" width="9.140625" style="54" hidden="1" customWidth="1"/>
    <col min="46" max="263" width="9.140625" style="52"/>
    <col min="264" max="264" width="23" style="52" bestFit="1" customWidth="1"/>
    <col min="265" max="269" width="9.140625" style="52"/>
    <col min="270" max="270" width="0" style="52" hidden="1" customWidth="1"/>
    <col min="271" max="271" width="11.5703125" style="52" bestFit="1" customWidth="1"/>
    <col min="272" max="272" width="12" style="52" customWidth="1"/>
    <col min="273" max="273" width="9.140625" style="52" customWidth="1"/>
    <col min="274" max="274" width="12.28515625" style="52" customWidth="1"/>
    <col min="275" max="275" width="11.42578125" style="52" customWidth="1"/>
    <col min="276" max="276" width="5" style="52" customWidth="1"/>
    <col min="277" max="288" width="9.140625" style="52" customWidth="1"/>
    <col min="289" max="295" width="9.140625" style="52"/>
    <col min="296" max="301" width="0" style="52" hidden="1" customWidth="1"/>
    <col min="302" max="519" width="9.140625" style="52"/>
    <col min="520" max="520" width="23" style="52" bestFit="1" customWidth="1"/>
    <col min="521" max="525" width="9.140625" style="52"/>
    <col min="526" max="526" width="0" style="52" hidden="1" customWidth="1"/>
    <col min="527" max="527" width="11.5703125" style="52" bestFit="1" customWidth="1"/>
    <col min="528" max="528" width="12" style="52" customWidth="1"/>
    <col min="529" max="529" width="9.140625" style="52" customWidth="1"/>
    <col min="530" max="530" width="12.28515625" style="52" customWidth="1"/>
    <col min="531" max="531" width="11.42578125" style="52" customWidth="1"/>
    <col min="532" max="532" width="5" style="52" customWidth="1"/>
    <col min="533" max="544" width="9.140625" style="52" customWidth="1"/>
    <col min="545" max="551" width="9.140625" style="52"/>
    <col min="552" max="557" width="0" style="52" hidden="1" customWidth="1"/>
    <col min="558" max="775" width="9.140625" style="52"/>
    <col min="776" max="776" width="23" style="52" bestFit="1" customWidth="1"/>
    <col min="777" max="781" width="9.140625" style="52"/>
    <col min="782" max="782" width="0" style="52" hidden="1" customWidth="1"/>
    <col min="783" max="783" width="11.5703125" style="52" bestFit="1" customWidth="1"/>
    <col min="784" max="784" width="12" style="52" customWidth="1"/>
    <col min="785" max="785" width="9.140625" style="52" customWidth="1"/>
    <col min="786" max="786" width="12.28515625" style="52" customWidth="1"/>
    <col min="787" max="787" width="11.42578125" style="52" customWidth="1"/>
    <col min="788" max="788" width="5" style="52" customWidth="1"/>
    <col min="789" max="800" width="9.140625" style="52" customWidth="1"/>
    <col min="801" max="807" width="9.140625" style="52"/>
    <col min="808" max="813" width="0" style="52" hidden="1" customWidth="1"/>
    <col min="814" max="1031" width="9.140625" style="52"/>
    <col min="1032" max="1032" width="23" style="52" bestFit="1" customWidth="1"/>
    <col min="1033" max="1037" width="9.140625" style="52"/>
    <col min="1038" max="1038" width="0" style="52" hidden="1" customWidth="1"/>
    <col min="1039" max="1039" width="11.5703125" style="52" bestFit="1" customWidth="1"/>
    <col min="1040" max="1040" width="12" style="52" customWidth="1"/>
    <col min="1041" max="1041" width="9.140625" style="52" customWidth="1"/>
    <col min="1042" max="1042" width="12.28515625" style="52" customWidth="1"/>
    <col min="1043" max="1043" width="11.42578125" style="52" customWidth="1"/>
    <col min="1044" max="1044" width="5" style="52" customWidth="1"/>
    <col min="1045" max="1056" width="9.140625" style="52" customWidth="1"/>
    <col min="1057" max="1063" width="9.140625" style="52"/>
    <col min="1064" max="1069" width="0" style="52" hidden="1" customWidth="1"/>
    <col min="1070" max="1287" width="9.140625" style="52"/>
    <col min="1288" max="1288" width="23" style="52" bestFit="1" customWidth="1"/>
    <col min="1289" max="1293" width="9.140625" style="52"/>
    <col min="1294" max="1294" width="0" style="52" hidden="1" customWidth="1"/>
    <col min="1295" max="1295" width="11.5703125" style="52" bestFit="1" customWidth="1"/>
    <col min="1296" max="1296" width="12" style="52" customWidth="1"/>
    <col min="1297" max="1297" width="9.140625" style="52" customWidth="1"/>
    <col min="1298" max="1298" width="12.28515625" style="52" customWidth="1"/>
    <col min="1299" max="1299" width="11.42578125" style="52" customWidth="1"/>
    <col min="1300" max="1300" width="5" style="52" customWidth="1"/>
    <col min="1301" max="1312" width="9.140625" style="52" customWidth="1"/>
    <col min="1313" max="1319" width="9.140625" style="52"/>
    <col min="1320" max="1325" width="0" style="52" hidden="1" customWidth="1"/>
    <col min="1326" max="1543" width="9.140625" style="52"/>
    <col min="1544" max="1544" width="23" style="52" bestFit="1" customWidth="1"/>
    <col min="1545" max="1549" width="9.140625" style="52"/>
    <col min="1550" max="1550" width="0" style="52" hidden="1" customWidth="1"/>
    <col min="1551" max="1551" width="11.5703125" style="52" bestFit="1" customWidth="1"/>
    <col min="1552" max="1552" width="12" style="52" customWidth="1"/>
    <col min="1553" max="1553" width="9.140625" style="52" customWidth="1"/>
    <col min="1554" max="1554" width="12.28515625" style="52" customWidth="1"/>
    <col min="1555" max="1555" width="11.42578125" style="52" customWidth="1"/>
    <col min="1556" max="1556" width="5" style="52" customWidth="1"/>
    <col min="1557" max="1568" width="9.140625" style="52" customWidth="1"/>
    <col min="1569" max="1575" width="9.140625" style="52"/>
    <col min="1576" max="1581" width="0" style="52" hidden="1" customWidth="1"/>
    <col min="1582" max="1799" width="9.140625" style="52"/>
    <col min="1800" max="1800" width="23" style="52" bestFit="1" customWidth="1"/>
    <col min="1801" max="1805" width="9.140625" style="52"/>
    <col min="1806" max="1806" width="0" style="52" hidden="1" customWidth="1"/>
    <col min="1807" max="1807" width="11.5703125" style="52" bestFit="1" customWidth="1"/>
    <col min="1808" max="1808" width="12" style="52" customWidth="1"/>
    <col min="1809" max="1809" width="9.140625" style="52" customWidth="1"/>
    <col min="1810" max="1810" width="12.28515625" style="52" customWidth="1"/>
    <col min="1811" max="1811" width="11.42578125" style="52" customWidth="1"/>
    <col min="1812" max="1812" width="5" style="52" customWidth="1"/>
    <col min="1813" max="1824" width="9.140625" style="52" customWidth="1"/>
    <col min="1825" max="1831" width="9.140625" style="52"/>
    <col min="1832" max="1837" width="0" style="52" hidden="1" customWidth="1"/>
    <col min="1838" max="2055" width="9.140625" style="52"/>
    <col min="2056" max="2056" width="23" style="52" bestFit="1" customWidth="1"/>
    <col min="2057" max="2061" width="9.140625" style="52"/>
    <col min="2062" max="2062" width="0" style="52" hidden="1" customWidth="1"/>
    <col min="2063" max="2063" width="11.5703125" style="52" bestFit="1" customWidth="1"/>
    <col min="2064" max="2064" width="12" style="52" customWidth="1"/>
    <col min="2065" max="2065" width="9.140625" style="52" customWidth="1"/>
    <col min="2066" max="2066" width="12.28515625" style="52" customWidth="1"/>
    <col min="2067" max="2067" width="11.42578125" style="52" customWidth="1"/>
    <col min="2068" max="2068" width="5" style="52" customWidth="1"/>
    <col min="2069" max="2080" width="9.140625" style="52" customWidth="1"/>
    <col min="2081" max="2087" width="9.140625" style="52"/>
    <col min="2088" max="2093" width="0" style="52" hidden="1" customWidth="1"/>
    <col min="2094" max="2311" width="9.140625" style="52"/>
    <col min="2312" max="2312" width="23" style="52" bestFit="1" customWidth="1"/>
    <col min="2313" max="2317" width="9.140625" style="52"/>
    <col min="2318" max="2318" width="0" style="52" hidden="1" customWidth="1"/>
    <col min="2319" max="2319" width="11.5703125" style="52" bestFit="1" customWidth="1"/>
    <col min="2320" max="2320" width="12" style="52" customWidth="1"/>
    <col min="2321" max="2321" width="9.140625" style="52" customWidth="1"/>
    <col min="2322" max="2322" width="12.28515625" style="52" customWidth="1"/>
    <col min="2323" max="2323" width="11.42578125" style="52" customWidth="1"/>
    <col min="2324" max="2324" width="5" style="52" customWidth="1"/>
    <col min="2325" max="2336" width="9.140625" style="52" customWidth="1"/>
    <col min="2337" max="2343" width="9.140625" style="52"/>
    <col min="2344" max="2349" width="0" style="52" hidden="1" customWidth="1"/>
    <col min="2350" max="2567" width="9.140625" style="52"/>
    <col min="2568" max="2568" width="23" style="52" bestFit="1" customWidth="1"/>
    <col min="2569" max="2573" width="9.140625" style="52"/>
    <col min="2574" max="2574" width="0" style="52" hidden="1" customWidth="1"/>
    <col min="2575" max="2575" width="11.5703125" style="52" bestFit="1" customWidth="1"/>
    <col min="2576" max="2576" width="12" style="52" customWidth="1"/>
    <col min="2577" max="2577" width="9.140625" style="52" customWidth="1"/>
    <col min="2578" max="2578" width="12.28515625" style="52" customWidth="1"/>
    <col min="2579" max="2579" width="11.42578125" style="52" customWidth="1"/>
    <col min="2580" max="2580" width="5" style="52" customWidth="1"/>
    <col min="2581" max="2592" width="9.140625" style="52" customWidth="1"/>
    <col min="2593" max="2599" width="9.140625" style="52"/>
    <col min="2600" max="2605" width="0" style="52" hidden="1" customWidth="1"/>
    <col min="2606" max="2823" width="9.140625" style="52"/>
    <col min="2824" max="2824" width="23" style="52" bestFit="1" customWidth="1"/>
    <col min="2825" max="2829" width="9.140625" style="52"/>
    <col min="2830" max="2830" width="0" style="52" hidden="1" customWidth="1"/>
    <col min="2831" max="2831" width="11.5703125" style="52" bestFit="1" customWidth="1"/>
    <col min="2832" max="2832" width="12" style="52" customWidth="1"/>
    <col min="2833" max="2833" width="9.140625" style="52" customWidth="1"/>
    <col min="2834" max="2834" width="12.28515625" style="52" customWidth="1"/>
    <col min="2835" max="2835" width="11.42578125" style="52" customWidth="1"/>
    <col min="2836" max="2836" width="5" style="52" customWidth="1"/>
    <col min="2837" max="2848" width="9.140625" style="52" customWidth="1"/>
    <col min="2849" max="2855" width="9.140625" style="52"/>
    <col min="2856" max="2861" width="0" style="52" hidden="1" customWidth="1"/>
    <col min="2862" max="3079" width="9.140625" style="52"/>
    <col min="3080" max="3080" width="23" style="52" bestFit="1" customWidth="1"/>
    <col min="3081" max="3085" width="9.140625" style="52"/>
    <col min="3086" max="3086" width="0" style="52" hidden="1" customWidth="1"/>
    <col min="3087" max="3087" width="11.5703125" style="52" bestFit="1" customWidth="1"/>
    <col min="3088" max="3088" width="12" style="52" customWidth="1"/>
    <col min="3089" max="3089" width="9.140625" style="52" customWidth="1"/>
    <col min="3090" max="3090" width="12.28515625" style="52" customWidth="1"/>
    <col min="3091" max="3091" width="11.42578125" style="52" customWidth="1"/>
    <col min="3092" max="3092" width="5" style="52" customWidth="1"/>
    <col min="3093" max="3104" width="9.140625" style="52" customWidth="1"/>
    <col min="3105" max="3111" width="9.140625" style="52"/>
    <col min="3112" max="3117" width="0" style="52" hidden="1" customWidth="1"/>
    <col min="3118" max="3335" width="9.140625" style="52"/>
    <col min="3336" max="3336" width="23" style="52" bestFit="1" customWidth="1"/>
    <col min="3337" max="3341" width="9.140625" style="52"/>
    <col min="3342" max="3342" width="0" style="52" hidden="1" customWidth="1"/>
    <col min="3343" max="3343" width="11.5703125" style="52" bestFit="1" customWidth="1"/>
    <col min="3344" max="3344" width="12" style="52" customWidth="1"/>
    <col min="3345" max="3345" width="9.140625" style="52" customWidth="1"/>
    <col min="3346" max="3346" width="12.28515625" style="52" customWidth="1"/>
    <col min="3347" max="3347" width="11.42578125" style="52" customWidth="1"/>
    <col min="3348" max="3348" width="5" style="52" customWidth="1"/>
    <col min="3349" max="3360" width="9.140625" style="52" customWidth="1"/>
    <col min="3361" max="3367" width="9.140625" style="52"/>
    <col min="3368" max="3373" width="0" style="52" hidden="1" customWidth="1"/>
    <col min="3374" max="3591" width="9.140625" style="52"/>
    <col min="3592" max="3592" width="23" style="52" bestFit="1" customWidth="1"/>
    <col min="3593" max="3597" width="9.140625" style="52"/>
    <col min="3598" max="3598" width="0" style="52" hidden="1" customWidth="1"/>
    <col min="3599" max="3599" width="11.5703125" style="52" bestFit="1" customWidth="1"/>
    <col min="3600" max="3600" width="12" style="52" customWidth="1"/>
    <col min="3601" max="3601" width="9.140625" style="52" customWidth="1"/>
    <col min="3602" max="3602" width="12.28515625" style="52" customWidth="1"/>
    <col min="3603" max="3603" width="11.42578125" style="52" customWidth="1"/>
    <col min="3604" max="3604" width="5" style="52" customWidth="1"/>
    <col min="3605" max="3616" width="9.140625" style="52" customWidth="1"/>
    <col min="3617" max="3623" width="9.140625" style="52"/>
    <col min="3624" max="3629" width="0" style="52" hidden="1" customWidth="1"/>
    <col min="3630" max="3847" width="9.140625" style="52"/>
    <col min="3848" max="3848" width="23" style="52" bestFit="1" customWidth="1"/>
    <col min="3849" max="3853" width="9.140625" style="52"/>
    <col min="3854" max="3854" width="0" style="52" hidden="1" customWidth="1"/>
    <col min="3855" max="3855" width="11.5703125" style="52" bestFit="1" customWidth="1"/>
    <col min="3856" max="3856" width="12" style="52" customWidth="1"/>
    <col min="3857" max="3857" width="9.140625" style="52" customWidth="1"/>
    <col min="3858" max="3858" width="12.28515625" style="52" customWidth="1"/>
    <col min="3859" max="3859" width="11.42578125" style="52" customWidth="1"/>
    <col min="3860" max="3860" width="5" style="52" customWidth="1"/>
    <col min="3861" max="3872" width="9.140625" style="52" customWidth="1"/>
    <col min="3873" max="3879" width="9.140625" style="52"/>
    <col min="3880" max="3885" width="0" style="52" hidden="1" customWidth="1"/>
    <col min="3886" max="4103" width="9.140625" style="52"/>
    <col min="4104" max="4104" width="23" style="52" bestFit="1" customWidth="1"/>
    <col min="4105" max="4109" width="9.140625" style="52"/>
    <col min="4110" max="4110" width="0" style="52" hidden="1" customWidth="1"/>
    <col min="4111" max="4111" width="11.5703125" style="52" bestFit="1" customWidth="1"/>
    <col min="4112" max="4112" width="12" style="52" customWidth="1"/>
    <col min="4113" max="4113" width="9.140625" style="52" customWidth="1"/>
    <col min="4114" max="4114" width="12.28515625" style="52" customWidth="1"/>
    <col min="4115" max="4115" width="11.42578125" style="52" customWidth="1"/>
    <col min="4116" max="4116" width="5" style="52" customWidth="1"/>
    <col min="4117" max="4128" width="9.140625" style="52" customWidth="1"/>
    <col min="4129" max="4135" width="9.140625" style="52"/>
    <col min="4136" max="4141" width="0" style="52" hidden="1" customWidth="1"/>
    <col min="4142" max="4359" width="9.140625" style="52"/>
    <col min="4360" max="4360" width="23" style="52" bestFit="1" customWidth="1"/>
    <col min="4361" max="4365" width="9.140625" style="52"/>
    <col min="4366" max="4366" width="0" style="52" hidden="1" customWidth="1"/>
    <col min="4367" max="4367" width="11.5703125" style="52" bestFit="1" customWidth="1"/>
    <col min="4368" max="4368" width="12" style="52" customWidth="1"/>
    <col min="4369" max="4369" width="9.140625" style="52" customWidth="1"/>
    <col min="4370" max="4370" width="12.28515625" style="52" customWidth="1"/>
    <col min="4371" max="4371" width="11.42578125" style="52" customWidth="1"/>
    <col min="4372" max="4372" width="5" style="52" customWidth="1"/>
    <col min="4373" max="4384" width="9.140625" style="52" customWidth="1"/>
    <col min="4385" max="4391" width="9.140625" style="52"/>
    <col min="4392" max="4397" width="0" style="52" hidden="1" customWidth="1"/>
    <col min="4398" max="4615" width="9.140625" style="52"/>
    <col min="4616" max="4616" width="23" style="52" bestFit="1" customWidth="1"/>
    <col min="4617" max="4621" width="9.140625" style="52"/>
    <col min="4622" max="4622" width="0" style="52" hidden="1" customWidth="1"/>
    <col min="4623" max="4623" width="11.5703125" style="52" bestFit="1" customWidth="1"/>
    <col min="4624" max="4624" width="12" style="52" customWidth="1"/>
    <col min="4625" max="4625" width="9.140625" style="52" customWidth="1"/>
    <col min="4626" max="4626" width="12.28515625" style="52" customWidth="1"/>
    <col min="4627" max="4627" width="11.42578125" style="52" customWidth="1"/>
    <col min="4628" max="4628" width="5" style="52" customWidth="1"/>
    <col min="4629" max="4640" width="9.140625" style="52" customWidth="1"/>
    <col min="4641" max="4647" width="9.140625" style="52"/>
    <col min="4648" max="4653" width="0" style="52" hidden="1" customWidth="1"/>
    <col min="4654" max="4871" width="9.140625" style="52"/>
    <col min="4872" max="4872" width="23" style="52" bestFit="1" customWidth="1"/>
    <col min="4873" max="4877" width="9.140625" style="52"/>
    <col min="4878" max="4878" width="0" style="52" hidden="1" customWidth="1"/>
    <col min="4879" max="4879" width="11.5703125" style="52" bestFit="1" customWidth="1"/>
    <col min="4880" max="4880" width="12" style="52" customWidth="1"/>
    <col min="4881" max="4881" width="9.140625" style="52" customWidth="1"/>
    <col min="4882" max="4882" width="12.28515625" style="52" customWidth="1"/>
    <col min="4883" max="4883" width="11.42578125" style="52" customWidth="1"/>
    <col min="4884" max="4884" width="5" style="52" customWidth="1"/>
    <col min="4885" max="4896" width="9.140625" style="52" customWidth="1"/>
    <col min="4897" max="4903" width="9.140625" style="52"/>
    <col min="4904" max="4909" width="0" style="52" hidden="1" customWidth="1"/>
    <col min="4910" max="5127" width="9.140625" style="52"/>
    <col min="5128" max="5128" width="23" style="52" bestFit="1" customWidth="1"/>
    <col min="5129" max="5133" width="9.140625" style="52"/>
    <col min="5134" max="5134" width="0" style="52" hidden="1" customWidth="1"/>
    <col min="5135" max="5135" width="11.5703125" style="52" bestFit="1" customWidth="1"/>
    <col min="5136" max="5136" width="12" style="52" customWidth="1"/>
    <col min="5137" max="5137" width="9.140625" style="52" customWidth="1"/>
    <col min="5138" max="5138" width="12.28515625" style="52" customWidth="1"/>
    <col min="5139" max="5139" width="11.42578125" style="52" customWidth="1"/>
    <col min="5140" max="5140" width="5" style="52" customWidth="1"/>
    <col min="5141" max="5152" width="9.140625" style="52" customWidth="1"/>
    <col min="5153" max="5159" width="9.140625" style="52"/>
    <col min="5160" max="5165" width="0" style="52" hidden="1" customWidth="1"/>
    <col min="5166" max="5383" width="9.140625" style="52"/>
    <col min="5384" max="5384" width="23" style="52" bestFit="1" customWidth="1"/>
    <col min="5385" max="5389" width="9.140625" style="52"/>
    <col min="5390" max="5390" width="0" style="52" hidden="1" customWidth="1"/>
    <col min="5391" max="5391" width="11.5703125" style="52" bestFit="1" customWidth="1"/>
    <col min="5392" max="5392" width="12" style="52" customWidth="1"/>
    <col min="5393" max="5393" width="9.140625" style="52" customWidth="1"/>
    <col min="5394" max="5394" width="12.28515625" style="52" customWidth="1"/>
    <col min="5395" max="5395" width="11.42578125" style="52" customWidth="1"/>
    <col min="5396" max="5396" width="5" style="52" customWidth="1"/>
    <col min="5397" max="5408" width="9.140625" style="52" customWidth="1"/>
    <col min="5409" max="5415" width="9.140625" style="52"/>
    <col min="5416" max="5421" width="0" style="52" hidden="1" customWidth="1"/>
    <col min="5422" max="5639" width="9.140625" style="52"/>
    <col min="5640" max="5640" width="23" style="52" bestFit="1" customWidth="1"/>
    <col min="5641" max="5645" width="9.140625" style="52"/>
    <col min="5646" max="5646" width="0" style="52" hidden="1" customWidth="1"/>
    <col min="5647" max="5647" width="11.5703125" style="52" bestFit="1" customWidth="1"/>
    <col min="5648" max="5648" width="12" style="52" customWidth="1"/>
    <col min="5649" max="5649" width="9.140625" style="52" customWidth="1"/>
    <col min="5650" max="5650" width="12.28515625" style="52" customWidth="1"/>
    <col min="5651" max="5651" width="11.42578125" style="52" customWidth="1"/>
    <col min="5652" max="5652" width="5" style="52" customWidth="1"/>
    <col min="5653" max="5664" width="9.140625" style="52" customWidth="1"/>
    <col min="5665" max="5671" width="9.140625" style="52"/>
    <col min="5672" max="5677" width="0" style="52" hidden="1" customWidth="1"/>
    <col min="5678" max="5895" width="9.140625" style="52"/>
    <col min="5896" max="5896" width="23" style="52" bestFit="1" customWidth="1"/>
    <col min="5897" max="5901" width="9.140625" style="52"/>
    <col min="5902" max="5902" width="0" style="52" hidden="1" customWidth="1"/>
    <col min="5903" max="5903" width="11.5703125" style="52" bestFit="1" customWidth="1"/>
    <col min="5904" max="5904" width="12" style="52" customWidth="1"/>
    <col min="5905" max="5905" width="9.140625" style="52" customWidth="1"/>
    <col min="5906" max="5906" width="12.28515625" style="52" customWidth="1"/>
    <col min="5907" max="5907" width="11.42578125" style="52" customWidth="1"/>
    <col min="5908" max="5908" width="5" style="52" customWidth="1"/>
    <col min="5909" max="5920" width="9.140625" style="52" customWidth="1"/>
    <col min="5921" max="5927" width="9.140625" style="52"/>
    <col min="5928" max="5933" width="0" style="52" hidden="1" customWidth="1"/>
    <col min="5934" max="6151" width="9.140625" style="52"/>
    <col min="6152" max="6152" width="23" style="52" bestFit="1" customWidth="1"/>
    <col min="6153" max="6157" width="9.140625" style="52"/>
    <col min="6158" max="6158" width="0" style="52" hidden="1" customWidth="1"/>
    <col min="6159" max="6159" width="11.5703125" style="52" bestFit="1" customWidth="1"/>
    <col min="6160" max="6160" width="12" style="52" customWidth="1"/>
    <col min="6161" max="6161" width="9.140625" style="52" customWidth="1"/>
    <col min="6162" max="6162" width="12.28515625" style="52" customWidth="1"/>
    <col min="6163" max="6163" width="11.42578125" style="52" customWidth="1"/>
    <col min="6164" max="6164" width="5" style="52" customWidth="1"/>
    <col min="6165" max="6176" width="9.140625" style="52" customWidth="1"/>
    <col min="6177" max="6183" width="9.140625" style="52"/>
    <col min="6184" max="6189" width="0" style="52" hidden="1" customWidth="1"/>
    <col min="6190" max="6407" width="9.140625" style="52"/>
    <col min="6408" max="6408" width="23" style="52" bestFit="1" customWidth="1"/>
    <col min="6409" max="6413" width="9.140625" style="52"/>
    <col min="6414" max="6414" width="0" style="52" hidden="1" customWidth="1"/>
    <col min="6415" max="6415" width="11.5703125" style="52" bestFit="1" customWidth="1"/>
    <col min="6416" max="6416" width="12" style="52" customWidth="1"/>
    <col min="6417" max="6417" width="9.140625" style="52" customWidth="1"/>
    <col min="6418" max="6418" width="12.28515625" style="52" customWidth="1"/>
    <col min="6419" max="6419" width="11.42578125" style="52" customWidth="1"/>
    <col min="6420" max="6420" width="5" style="52" customWidth="1"/>
    <col min="6421" max="6432" width="9.140625" style="52" customWidth="1"/>
    <col min="6433" max="6439" width="9.140625" style="52"/>
    <col min="6440" max="6445" width="0" style="52" hidden="1" customWidth="1"/>
    <col min="6446" max="6663" width="9.140625" style="52"/>
    <col min="6664" max="6664" width="23" style="52" bestFit="1" customWidth="1"/>
    <col min="6665" max="6669" width="9.140625" style="52"/>
    <col min="6670" max="6670" width="0" style="52" hidden="1" customWidth="1"/>
    <col min="6671" max="6671" width="11.5703125" style="52" bestFit="1" customWidth="1"/>
    <col min="6672" max="6672" width="12" style="52" customWidth="1"/>
    <col min="6673" max="6673" width="9.140625" style="52" customWidth="1"/>
    <col min="6674" max="6674" width="12.28515625" style="52" customWidth="1"/>
    <col min="6675" max="6675" width="11.42578125" style="52" customWidth="1"/>
    <col min="6676" max="6676" width="5" style="52" customWidth="1"/>
    <col min="6677" max="6688" width="9.140625" style="52" customWidth="1"/>
    <col min="6689" max="6695" width="9.140625" style="52"/>
    <col min="6696" max="6701" width="0" style="52" hidden="1" customWidth="1"/>
    <col min="6702" max="6919" width="9.140625" style="52"/>
    <col min="6920" max="6920" width="23" style="52" bestFit="1" customWidth="1"/>
    <col min="6921" max="6925" width="9.140625" style="52"/>
    <col min="6926" max="6926" width="0" style="52" hidden="1" customWidth="1"/>
    <col min="6927" max="6927" width="11.5703125" style="52" bestFit="1" customWidth="1"/>
    <col min="6928" max="6928" width="12" style="52" customWidth="1"/>
    <col min="6929" max="6929" width="9.140625" style="52" customWidth="1"/>
    <col min="6930" max="6930" width="12.28515625" style="52" customWidth="1"/>
    <col min="6931" max="6931" width="11.42578125" style="52" customWidth="1"/>
    <col min="6932" max="6932" width="5" style="52" customWidth="1"/>
    <col min="6933" max="6944" width="9.140625" style="52" customWidth="1"/>
    <col min="6945" max="6951" width="9.140625" style="52"/>
    <col min="6952" max="6957" width="0" style="52" hidden="1" customWidth="1"/>
    <col min="6958" max="7175" width="9.140625" style="52"/>
    <col min="7176" max="7176" width="23" style="52" bestFit="1" customWidth="1"/>
    <col min="7177" max="7181" width="9.140625" style="52"/>
    <col min="7182" max="7182" width="0" style="52" hidden="1" customWidth="1"/>
    <col min="7183" max="7183" width="11.5703125" style="52" bestFit="1" customWidth="1"/>
    <col min="7184" max="7184" width="12" style="52" customWidth="1"/>
    <col min="7185" max="7185" width="9.140625" style="52" customWidth="1"/>
    <col min="7186" max="7186" width="12.28515625" style="52" customWidth="1"/>
    <col min="7187" max="7187" width="11.42578125" style="52" customWidth="1"/>
    <col min="7188" max="7188" width="5" style="52" customWidth="1"/>
    <col min="7189" max="7200" width="9.140625" style="52" customWidth="1"/>
    <col min="7201" max="7207" width="9.140625" style="52"/>
    <col min="7208" max="7213" width="0" style="52" hidden="1" customWidth="1"/>
    <col min="7214" max="7431" width="9.140625" style="52"/>
    <col min="7432" max="7432" width="23" style="52" bestFit="1" customWidth="1"/>
    <col min="7433" max="7437" width="9.140625" style="52"/>
    <col min="7438" max="7438" width="0" style="52" hidden="1" customWidth="1"/>
    <col min="7439" max="7439" width="11.5703125" style="52" bestFit="1" customWidth="1"/>
    <col min="7440" max="7440" width="12" style="52" customWidth="1"/>
    <col min="7441" max="7441" width="9.140625" style="52" customWidth="1"/>
    <col min="7442" max="7442" width="12.28515625" style="52" customWidth="1"/>
    <col min="7443" max="7443" width="11.42578125" style="52" customWidth="1"/>
    <col min="7444" max="7444" width="5" style="52" customWidth="1"/>
    <col min="7445" max="7456" width="9.140625" style="52" customWidth="1"/>
    <col min="7457" max="7463" width="9.140625" style="52"/>
    <col min="7464" max="7469" width="0" style="52" hidden="1" customWidth="1"/>
    <col min="7470" max="7687" width="9.140625" style="52"/>
    <col min="7688" max="7688" width="23" style="52" bestFit="1" customWidth="1"/>
    <col min="7689" max="7693" width="9.140625" style="52"/>
    <col min="7694" max="7694" width="0" style="52" hidden="1" customWidth="1"/>
    <col min="7695" max="7695" width="11.5703125" style="52" bestFit="1" customWidth="1"/>
    <col min="7696" max="7696" width="12" style="52" customWidth="1"/>
    <col min="7697" max="7697" width="9.140625" style="52" customWidth="1"/>
    <col min="7698" max="7698" width="12.28515625" style="52" customWidth="1"/>
    <col min="7699" max="7699" width="11.42578125" style="52" customWidth="1"/>
    <col min="7700" max="7700" width="5" style="52" customWidth="1"/>
    <col min="7701" max="7712" width="9.140625" style="52" customWidth="1"/>
    <col min="7713" max="7719" width="9.140625" style="52"/>
    <col min="7720" max="7725" width="0" style="52" hidden="1" customWidth="1"/>
    <col min="7726" max="7943" width="9.140625" style="52"/>
    <col min="7944" max="7944" width="23" style="52" bestFit="1" customWidth="1"/>
    <col min="7945" max="7949" width="9.140625" style="52"/>
    <col min="7950" max="7950" width="0" style="52" hidden="1" customWidth="1"/>
    <col min="7951" max="7951" width="11.5703125" style="52" bestFit="1" customWidth="1"/>
    <col min="7952" max="7952" width="12" style="52" customWidth="1"/>
    <col min="7953" max="7953" width="9.140625" style="52" customWidth="1"/>
    <col min="7954" max="7954" width="12.28515625" style="52" customWidth="1"/>
    <col min="7955" max="7955" width="11.42578125" style="52" customWidth="1"/>
    <col min="7956" max="7956" width="5" style="52" customWidth="1"/>
    <col min="7957" max="7968" width="9.140625" style="52" customWidth="1"/>
    <col min="7969" max="7975" width="9.140625" style="52"/>
    <col min="7976" max="7981" width="0" style="52" hidden="1" customWidth="1"/>
    <col min="7982" max="8199" width="9.140625" style="52"/>
    <col min="8200" max="8200" width="23" style="52" bestFit="1" customWidth="1"/>
    <col min="8201" max="8205" width="9.140625" style="52"/>
    <col min="8206" max="8206" width="0" style="52" hidden="1" customWidth="1"/>
    <col min="8207" max="8207" width="11.5703125" style="52" bestFit="1" customWidth="1"/>
    <col min="8208" max="8208" width="12" style="52" customWidth="1"/>
    <col min="8209" max="8209" width="9.140625" style="52" customWidth="1"/>
    <col min="8210" max="8210" width="12.28515625" style="52" customWidth="1"/>
    <col min="8211" max="8211" width="11.42578125" style="52" customWidth="1"/>
    <col min="8212" max="8212" width="5" style="52" customWidth="1"/>
    <col min="8213" max="8224" width="9.140625" style="52" customWidth="1"/>
    <col min="8225" max="8231" width="9.140625" style="52"/>
    <col min="8232" max="8237" width="0" style="52" hidden="1" customWidth="1"/>
    <col min="8238" max="8455" width="9.140625" style="52"/>
    <col min="8456" max="8456" width="23" style="52" bestFit="1" customWidth="1"/>
    <col min="8457" max="8461" width="9.140625" style="52"/>
    <col min="8462" max="8462" width="0" style="52" hidden="1" customWidth="1"/>
    <col min="8463" max="8463" width="11.5703125" style="52" bestFit="1" customWidth="1"/>
    <col min="8464" max="8464" width="12" style="52" customWidth="1"/>
    <col min="8465" max="8465" width="9.140625" style="52" customWidth="1"/>
    <col min="8466" max="8466" width="12.28515625" style="52" customWidth="1"/>
    <col min="8467" max="8467" width="11.42578125" style="52" customWidth="1"/>
    <col min="8468" max="8468" width="5" style="52" customWidth="1"/>
    <col min="8469" max="8480" width="9.140625" style="52" customWidth="1"/>
    <col min="8481" max="8487" width="9.140625" style="52"/>
    <col min="8488" max="8493" width="0" style="52" hidden="1" customWidth="1"/>
    <col min="8494" max="8711" width="9.140625" style="52"/>
    <col min="8712" max="8712" width="23" style="52" bestFit="1" customWidth="1"/>
    <col min="8713" max="8717" width="9.140625" style="52"/>
    <col min="8718" max="8718" width="0" style="52" hidden="1" customWidth="1"/>
    <col min="8719" max="8719" width="11.5703125" style="52" bestFit="1" customWidth="1"/>
    <col min="8720" max="8720" width="12" style="52" customWidth="1"/>
    <col min="8721" max="8721" width="9.140625" style="52" customWidth="1"/>
    <col min="8722" max="8722" width="12.28515625" style="52" customWidth="1"/>
    <col min="8723" max="8723" width="11.42578125" style="52" customWidth="1"/>
    <col min="8724" max="8724" width="5" style="52" customWidth="1"/>
    <col min="8725" max="8736" width="9.140625" style="52" customWidth="1"/>
    <col min="8737" max="8743" width="9.140625" style="52"/>
    <col min="8744" max="8749" width="0" style="52" hidden="1" customWidth="1"/>
    <col min="8750" max="8967" width="9.140625" style="52"/>
    <col min="8968" max="8968" width="23" style="52" bestFit="1" customWidth="1"/>
    <col min="8969" max="8973" width="9.140625" style="52"/>
    <col min="8974" max="8974" width="0" style="52" hidden="1" customWidth="1"/>
    <col min="8975" max="8975" width="11.5703125" style="52" bestFit="1" customWidth="1"/>
    <col min="8976" max="8976" width="12" style="52" customWidth="1"/>
    <col min="8977" max="8977" width="9.140625" style="52" customWidth="1"/>
    <col min="8978" max="8978" width="12.28515625" style="52" customWidth="1"/>
    <col min="8979" max="8979" width="11.42578125" style="52" customWidth="1"/>
    <col min="8980" max="8980" width="5" style="52" customWidth="1"/>
    <col min="8981" max="8992" width="9.140625" style="52" customWidth="1"/>
    <col min="8993" max="8999" width="9.140625" style="52"/>
    <col min="9000" max="9005" width="0" style="52" hidden="1" customWidth="1"/>
    <col min="9006" max="9223" width="9.140625" style="52"/>
    <col min="9224" max="9224" width="23" style="52" bestFit="1" customWidth="1"/>
    <col min="9225" max="9229" width="9.140625" style="52"/>
    <col min="9230" max="9230" width="0" style="52" hidden="1" customWidth="1"/>
    <col min="9231" max="9231" width="11.5703125" style="52" bestFit="1" customWidth="1"/>
    <col min="9232" max="9232" width="12" style="52" customWidth="1"/>
    <col min="9233" max="9233" width="9.140625" style="52" customWidth="1"/>
    <col min="9234" max="9234" width="12.28515625" style="52" customWidth="1"/>
    <col min="9235" max="9235" width="11.42578125" style="52" customWidth="1"/>
    <col min="9236" max="9236" width="5" style="52" customWidth="1"/>
    <col min="9237" max="9248" width="9.140625" style="52" customWidth="1"/>
    <col min="9249" max="9255" width="9.140625" style="52"/>
    <col min="9256" max="9261" width="0" style="52" hidden="1" customWidth="1"/>
    <col min="9262" max="9479" width="9.140625" style="52"/>
    <col min="9480" max="9480" width="23" style="52" bestFit="1" customWidth="1"/>
    <col min="9481" max="9485" width="9.140625" style="52"/>
    <col min="9486" max="9486" width="0" style="52" hidden="1" customWidth="1"/>
    <col min="9487" max="9487" width="11.5703125" style="52" bestFit="1" customWidth="1"/>
    <col min="9488" max="9488" width="12" style="52" customWidth="1"/>
    <col min="9489" max="9489" width="9.140625" style="52" customWidth="1"/>
    <col min="9490" max="9490" width="12.28515625" style="52" customWidth="1"/>
    <col min="9491" max="9491" width="11.42578125" style="52" customWidth="1"/>
    <col min="9492" max="9492" width="5" style="52" customWidth="1"/>
    <col min="9493" max="9504" width="9.140625" style="52" customWidth="1"/>
    <col min="9505" max="9511" width="9.140625" style="52"/>
    <col min="9512" max="9517" width="0" style="52" hidden="1" customWidth="1"/>
    <col min="9518" max="9735" width="9.140625" style="52"/>
    <col min="9736" max="9736" width="23" style="52" bestFit="1" customWidth="1"/>
    <col min="9737" max="9741" width="9.140625" style="52"/>
    <col min="9742" max="9742" width="0" style="52" hidden="1" customWidth="1"/>
    <col min="9743" max="9743" width="11.5703125" style="52" bestFit="1" customWidth="1"/>
    <col min="9744" max="9744" width="12" style="52" customWidth="1"/>
    <col min="9745" max="9745" width="9.140625" style="52" customWidth="1"/>
    <col min="9746" max="9746" width="12.28515625" style="52" customWidth="1"/>
    <col min="9747" max="9747" width="11.42578125" style="52" customWidth="1"/>
    <col min="9748" max="9748" width="5" style="52" customWidth="1"/>
    <col min="9749" max="9760" width="9.140625" style="52" customWidth="1"/>
    <col min="9761" max="9767" width="9.140625" style="52"/>
    <col min="9768" max="9773" width="0" style="52" hidden="1" customWidth="1"/>
    <col min="9774" max="9991" width="9.140625" style="52"/>
    <col min="9992" max="9992" width="23" style="52" bestFit="1" customWidth="1"/>
    <col min="9993" max="9997" width="9.140625" style="52"/>
    <col min="9998" max="9998" width="0" style="52" hidden="1" customWidth="1"/>
    <col min="9999" max="9999" width="11.5703125" style="52" bestFit="1" customWidth="1"/>
    <col min="10000" max="10000" width="12" style="52" customWidth="1"/>
    <col min="10001" max="10001" width="9.140625" style="52" customWidth="1"/>
    <col min="10002" max="10002" width="12.28515625" style="52" customWidth="1"/>
    <col min="10003" max="10003" width="11.42578125" style="52" customWidth="1"/>
    <col min="10004" max="10004" width="5" style="52" customWidth="1"/>
    <col min="10005" max="10016" width="9.140625" style="52" customWidth="1"/>
    <col min="10017" max="10023" width="9.140625" style="52"/>
    <col min="10024" max="10029" width="0" style="52" hidden="1" customWidth="1"/>
    <col min="10030" max="10247" width="9.140625" style="52"/>
    <col min="10248" max="10248" width="23" style="52" bestFit="1" customWidth="1"/>
    <col min="10249" max="10253" width="9.140625" style="52"/>
    <col min="10254" max="10254" width="0" style="52" hidden="1" customWidth="1"/>
    <col min="10255" max="10255" width="11.5703125" style="52" bestFit="1" customWidth="1"/>
    <col min="10256" max="10256" width="12" style="52" customWidth="1"/>
    <col min="10257" max="10257" width="9.140625" style="52" customWidth="1"/>
    <col min="10258" max="10258" width="12.28515625" style="52" customWidth="1"/>
    <col min="10259" max="10259" width="11.42578125" style="52" customWidth="1"/>
    <col min="10260" max="10260" width="5" style="52" customWidth="1"/>
    <col min="10261" max="10272" width="9.140625" style="52" customWidth="1"/>
    <col min="10273" max="10279" width="9.140625" style="52"/>
    <col min="10280" max="10285" width="0" style="52" hidden="1" customWidth="1"/>
    <col min="10286" max="10503" width="9.140625" style="52"/>
    <col min="10504" max="10504" width="23" style="52" bestFit="1" customWidth="1"/>
    <col min="10505" max="10509" width="9.140625" style="52"/>
    <col min="10510" max="10510" width="0" style="52" hidden="1" customWidth="1"/>
    <col min="10511" max="10511" width="11.5703125" style="52" bestFit="1" customWidth="1"/>
    <col min="10512" max="10512" width="12" style="52" customWidth="1"/>
    <col min="10513" max="10513" width="9.140625" style="52" customWidth="1"/>
    <col min="10514" max="10514" width="12.28515625" style="52" customWidth="1"/>
    <col min="10515" max="10515" width="11.42578125" style="52" customWidth="1"/>
    <col min="10516" max="10516" width="5" style="52" customWidth="1"/>
    <col min="10517" max="10528" width="9.140625" style="52" customWidth="1"/>
    <col min="10529" max="10535" width="9.140625" style="52"/>
    <col min="10536" max="10541" width="0" style="52" hidden="1" customWidth="1"/>
    <col min="10542" max="10759" width="9.140625" style="52"/>
    <col min="10760" max="10760" width="23" style="52" bestFit="1" customWidth="1"/>
    <col min="10761" max="10765" width="9.140625" style="52"/>
    <col min="10766" max="10766" width="0" style="52" hidden="1" customWidth="1"/>
    <col min="10767" max="10767" width="11.5703125" style="52" bestFit="1" customWidth="1"/>
    <col min="10768" max="10768" width="12" style="52" customWidth="1"/>
    <col min="10769" max="10769" width="9.140625" style="52" customWidth="1"/>
    <col min="10770" max="10770" width="12.28515625" style="52" customWidth="1"/>
    <col min="10771" max="10771" width="11.42578125" style="52" customWidth="1"/>
    <col min="10772" max="10772" width="5" style="52" customWidth="1"/>
    <col min="10773" max="10784" width="9.140625" style="52" customWidth="1"/>
    <col min="10785" max="10791" width="9.140625" style="52"/>
    <col min="10792" max="10797" width="0" style="52" hidden="1" customWidth="1"/>
    <col min="10798" max="11015" width="9.140625" style="52"/>
    <col min="11016" max="11016" width="23" style="52" bestFit="1" customWidth="1"/>
    <col min="11017" max="11021" width="9.140625" style="52"/>
    <col min="11022" max="11022" width="0" style="52" hidden="1" customWidth="1"/>
    <col min="11023" max="11023" width="11.5703125" style="52" bestFit="1" customWidth="1"/>
    <col min="11024" max="11024" width="12" style="52" customWidth="1"/>
    <col min="11025" max="11025" width="9.140625" style="52" customWidth="1"/>
    <col min="11026" max="11026" width="12.28515625" style="52" customWidth="1"/>
    <col min="11027" max="11027" width="11.42578125" style="52" customWidth="1"/>
    <col min="11028" max="11028" width="5" style="52" customWidth="1"/>
    <col min="11029" max="11040" width="9.140625" style="52" customWidth="1"/>
    <col min="11041" max="11047" width="9.140625" style="52"/>
    <col min="11048" max="11053" width="0" style="52" hidden="1" customWidth="1"/>
    <col min="11054" max="11271" width="9.140625" style="52"/>
    <col min="11272" max="11272" width="23" style="52" bestFit="1" customWidth="1"/>
    <col min="11273" max="11277" width="9.140625" style="52"/>
    <col min="11278" max="11278" width="0" style="52" hidden="1" customWidth="1"/>
    <col min="11279" max="11279" width="11.5703125" style="52" bestFit="1" customWidth="1"/>
    <col min="11280" max="11280" width="12" style="52" customWidth="1"/>
    <col min="11281" max="11281" width="9.140625" style="52" customWidth="1"/>
    <col min="11282" max="11282" width="12.28515625" style="52" customWidth="1"/>
    <col min="11283" max="11283" width="11.42578125" style="52" customWidth="1"/>
    <col min="11284" max="11284" width="5" style="52" customWidth="1"/>
    <col min="11285" max="11296" width="9.140625" style="52" customWidth="1"/>
    <col min="11297" max="11303" width="9.140625" style="52"/>
    <col min="11304" max="11309" width="0" style="52" hidden="1" customWidth="1"/>
    <col min="11310" max="11527" width="9.140625" style="52"/>
    <col min="11528" max="11528" width="23" style="52" bestFit="1" customWidth="1"/>
    <col min="11529" max="11533" width="9.140625" style="52"/>
    <col min="11534" max="11534" width="0" style="52" hidden="1" customWidth="1"/>
    <col min="11535" max="11535" width="11.5703125" style="52" bestFit="1" customWidth="1"/>
    <col min="11536" max="11536" width="12" style="52" customWidth="1"/>
    <col min="11537" max="11537" width="9.140625" style="52" customWidth="1"/>
    <col min="11538" max="11538" width="12.28515625" style="52" customWidth="1"/>
    <col min="11539" max="11539" width="11.42578125" style="52" customWidth="1"/>
    <col min="11540" max="11540" width="5" style="52" customWidth="1"/>
    <col min="11541" max="11552" width="9.140625" style="52" customWidth="1"/>
    <col min="11553" max="11559" width="9.140625" style="52"/>
    <col min="11560" max="11565" width="0" style="52" hidden="1" customWidth="1"/>
    <col min="11566" max="11783" width="9.140625" style="52"/>
    <col min="11784" max="11784" width="23" style="52" bestFit="1" customWidth="1"/>
    <col min="11785" max="11789" width="9.140625" style="52"/>
    <col min="11790" max="11790" width="0" style="52" hidden="1" customWidth="1"/>
    <col min="11791" max="11791" width="11.5703125" style="52" bestFit="1" customWidth="1"/>
    <col min="11792" max="11792" width="12" style="52" customWidth="1"/>
    <col min="11793" max="11793" width="9.140625" style="52" customWidth="1"/>
    <col min="11794" max="11794" width="12.28515625" style="52" customWidth="1"/>
    <col min="11795" max="11795" width="11.42578125" style="52" customWidth="1"/>
    <col min="11796" max="11796" width="5" style="52" customWidth="1"/>
    <col min="11797" max="11808" width="9.140625" style="52" customWidth="1"/>
    <col min="11809" max="11815" width="9.140625" style="52"/>
    <col min="11816" max="11821" width="0" style="52" hidden="1" customWidth="1"/>
    <col min="11822" max="12039" width="9.140625" style="52"/>
    <col min="12040" max="12040" width="23" style="52" bestFit="1" customWidth="1"/>
    <col min="12041" max="12045" width="9.140625" style="52"/>
    <col min="12046" max="12046" width="0" style="52" hidden="1" customWidth="1"/>
    <col min="12047" max="12047" width="11.5703125" style="52" bestFit="1" customWidth="1"/>
    <col min="12048" max="12048" width="12" style="52" customWidth="1"/>
    <col min="12049" max="12049" width="9.140625" style="52" customWidth="1"/>
    <col min="12050" max="12050" width="12.28515625" style="52" customWidth="1"/>
    <col min="12051" max="12051" width="11.42578125" style="52" customWidth="1"/>
    <col min="12052" max="12052" width="5" style="52" customWidth="1"/>
    <col min="12053" max="12064" width="9.140625" style="52" customWidth="1"/>
    <col min="12065" max="12071" width="9.140625" style="52"/>
    <col min="12072" max="12077" width="0" style="52" hidden="1" customWidth="1"/>
    <col min="12078" max="12295" width="9.140625" style="52"/>
    <col min="12296" max="12296" width="23" style="52" bestFit="1" customWidth="1"/>
    <col min="12297" max="12301" width="9.140625" style="52"/>
    <col min="12302" max="12302" width="0" style="52" hidden="1" customWidth="1"/>
    <col min="12303" max="12303" width="11.5703125" style="52" bestFit="1" customWidth="1"/>
    <col min="12304" max="12304" width="12" style="52" customWidth="1"/>
    <col min="12305" max="12305" width="9.140625" style="52" customWidth="1"/>
    <col min="12306" max="12306" width="12.28515625" style="52" customWidth="1"/>
    <col min="12307" max="12307" width="11.42578125" style="52" customWidth="1"/>
    <col min="12308" max="12308" width="5" style="52" customWidth="1"/>
    <col min="12309" max="12320" width="9.140625" style="52" customWidth="1"/>
    <col min="12321" max="12327" width="9.140625" style="52"/>
    <col min="12328" max="12333" width="0" style="52" hidden="1" customWidth="1"/>
    <col min="12334" max="12551" width="9.140625" style="52"/>
    <col min="12552" max="12552" width="23" style="52" bestFit="1" customWidth="1"/>
    <col min="12553" max="12557" width="9.140625" style="52"/>
    <col min="12558" max="12558" width="0" style="52" hidden="1" customWidth="1"/>
    <col min="12559" max="12559" width="11.5703125" style="52" bestFit="1" customWidth="1"/>
    <col min="12560" max="12560" width="12" style="52" customWidth="1"/>
    <col min="12561" max="12561" width="9.140625" style="52" customWidth="1"/>
    <col min="12562" max="12562" width="12.28515625" style="52" customWidth="1"/>
    <col min="12563" max="12563" width="11.42578125" style="52" customWidth="1"/>
    <col min="12564" max="12564" width="5" style="52" customWidth="1"/>
    <col min="12565" max="12576" width="9.140625" style="52" customWidth="1"/>
    <col min="12577" max="12583" width="9.140625" style="52"/>
    <col min="12584" max="12589" width="0" style="52" hidden="1" customWidth="1"/>
    <col min="12590" max="12807" width="9.140625" style="52"/>
    <col min="12808" max="12808" width="23" style="52" bestFit="1" customWidth="1"/>
    <col min="12809" max="12813" width="9.140625" style="52"/>
    <col min="12814" max="12814" width="0" style="52" hidden="1" customWidth="1"/>
    <col min="12815" max="12815" width="11.5703125" style="52" bestFit="1" customWidth="1"/>
    <col min="12816" max="12816" width="12" style="52" customWidth="1"/>
    <col min="12817" max="12817" width="9.140625" style="52" customWidth="1"/>
    <col min="12818" max="12818" width="12.28515625" style="52" customWidth="1"/>
    <col min="12819" max="12819" width="11.42578125" style="52" customWidth="1"/>
    <col min="12820" max="12820" width="5" style="52" customWidth="1"/>
    <col min="12821" max="12832" width="9.140625" style="52" customWidth="1"/>
    <col min="12833" max="12839" width="9.140625" style="52"/>
    <col min="12840" max="12845" width="0" style="52" hidden="1" customWidth="1"/>
    <col min="12846" max="13063" width="9.140625" style="52"/>
    <col min="13064" max="13064" width="23" style="52" bestFit="1" customWidth="1"/>
    <col min="13065" max="13069" width="9.140625" style="52"/>
    <col min="13070" max="13070" width="0" style="52" hidden="1" customWidth="1"/>
    <col min="13071" max="13071" width="11.5703125" style="52" bestFit="1" customWidth="1"/>
    <col min="13072" max="13072" width="12" style="52" customWidth="1"/>
    <col min="13073" max="13073" width="9.140625" style="52" customWidth="1"/>
    <col min="13074" max="13074" width="12.28515625" style="52" customWidth="1"/>
    <col min="13075" max="13075" width="11.42578125" style="52" customWidth="1"/>
    <col min="13076" max="13076" width="5" style="52" customWidth="1"/>
    <col min="13077" max="13088" width="9.140625" style="52" customWidth="1"/>
    <col min="13089" max="13095" width="9.140625" style="52"/>
    <col min="13096" max="13101" width="0" style="52" hidden="1" customWidth="1"/>
    <col min="13102" max="13319" width="9.140625" style="52"/>
    <col min="13320" max="13320" width="23" style="52" bestFit="1" customWidth="1"/>
    <col min="13321" max="13325" width="9.140625" style="52"/>
    <col min="13326" max="13326" width="0" style="52" hidden="1" customWidth="1"/>
    <col min="13327" max="13327" width="11.5703125" style="52" bestFit="1" customWidth="1"/>
    <col min="13328" max="13328" width="12" style="52" customWidth="1"/>
    <col min="13329" max="13329" width="9.140625" style="52" customWidth="1"/>
    <col min="13330" max="13330" width="12.28515625" style="52" customWidth="1"/>
    <col min="13331" max="13331" width="11.42578125" style="52" customWidth="1"/>
    <col min="13332" max="13332" width="5" style="52" customWidth="1"/>
    <col min="13333" max="13344" width="9.140625" style="52" customWidth="1"/>
    <col min="13345" max="13351" width="9.140625" style="52"/>
    <col min="13352" max="13357" width="0" style="52" hidden="1" customWidth="1"/>
    <col min="13358" max="13575" width="9.140625" style="52"/>
    <col min="13576" max="13576" width="23" style="52" bestFit="1" customWidth="1"/>
    <col min="13577" max="13581" width="9.140625" style="52"/>
    <col min="13582" max="13582" width="0" style="52" hidden="1" customWidth="1"/>
    <col min="13583" max="13583" width="11.5703125" style="52" bestFit="1" customWidth="1"/>
    <col min="13584" max="13584" width="12" style="52" customWidth="1"/>
    <col min="13585" max="13585" width="9.140625" style="52" customWidth="1"/>
    <col min="13586" max="13586" width="12.28515625" style="52" customWidth="1"/>
    <col min="13587" max="13587" width="11.42578125" style="52" customWidth="1"/>
    <col min="13588" max="13588" width="5" style="52" customWidth="1"/>
    <col min="13589" max="13600" width="9.140625" style="52" customWidth="1"/>
    <col min="13601" max="13607" width="9.140625" style="52"/>
    <col min="13608" max="13613" width="0" style="52" hidden="1" customWidth="1"/>
    <col min="13614" max="13831" width="9.140625" style="52"/>
    <col min="13832" max="13832" width="23" style="52" bestFit="1" customWidth="1"/>
    <col min="13833" max="13837" width="9.140625" style="52"/>
    <col min="13838" max="13838" width="0" style="52" hidden="1" customWidth="1"/>
    <col min="13839" max="13839" width="11.5703125" style="52" bestFit="1" customWidth="1"/>
    <col min="13840" max="13840" width="12" style="52" customWidth="1"/>
    <col min="13841" max="13841" width="9.140625" style="52" customWidth="1"/>
    <col min="13842" max="13842" width="12.28515625" style="52" customWidth="1"/>
    <col min="13843" max="13843" width="11.42578125" style="52" customWidth="1"/>
    <col min="13844" max="13844" width="5" style="52" customWidth="1"/>
    <col min="13845" max="13856" width="9.140625" style="52" customWidth="1"/>
    <col min="13857" max="13863" width="9.140625" style="52"/>
    <col min="13864" max="13869" width="0" style="52" hidden="1" customWidth="1"/>
    <col min="13870" max="14087" width="9.140625" style="52"/>
    <col min="14088" max="14088" width="23" style="52" bestFit="1" customWidth="1"/>
    <col min="14089" max="14093" width="9.140625" style="52"/>
    <col min="14094" max="14094" width="0" style="52" hidden="1" customWidth="1"/>
    <col min="14095" max="14095" width="11.5703125" style="52" bestFit="1" customWidth="1"/>
    <col min="14096" max="14096" width="12" style="52" customWidth="1"/>
    <col min="14097" max="14097" width="9.140625" style="52" customWidth="1"/>
    <col min="14098" max="14098" width="12.28515625" style="52" customWidth="1"/>
    <col min="14099" max="14099" width="11.42578125" style="52" customWidth="1"/>
    <col min="14100" max="14100" width="5" style="52" customWidth="1"/>
    <col min="14101" max="14112" width="9.140625" style="52" customWidth="1"/>
    <col min="14113" max="14119" width="9.140625" style="52"/>
    <col min="14120" max="14125" width="0" style="52" hidden="1" customWidth="1"/>
    <col min="14126" max="14343" width="9.140625" style="52"/>
    <col min="14344" max="14344" width="23" style="52" bestFit="1" customWidth="1"/>
    <col min="14345" max="14349" width="9.140625" style="52"/>
    <col min="14350" max="14350" width="0" style="52" hidden="1" customWidth="1"/>
    <col min="14351" max="14351" width="11.5703125" style="52" bestFit="1" customWidth="1"/>
    <col min="14352" max="14352" width="12" style="52" customWidth="1"/>
    <col min="14353" max="14353" width="9.140625" style="52" customWidth="1"/>
    <col min="14354" max="14354" width="12.28515625" style="52" customWidth="1"/>
    <col min="14355" max="14355" width="11.42578125" style="52" customWidth="1"/>
    <col min="14356" max="14356" width="5" style="52" customWidth="1"/>
    <col min="14357" max="14368" width="9.140625" style="52" customWidth="1"/>
    <col min="14369" max="14375" width="9.140625" style="52"/>
    <col min="14376" max="14381" width="0" style="52" hidden="1" customWidth="1"/>
    <col min="14382" max="14599" width="9.140625" style="52"/>
    <col min="14600" max="14600" width="23" style="52" bestFit="1" customWidth="1"/>
    <col min="14601" max="14605" width="9.140625" style="52"/>
    <col min="14606" max="14606" width="0" style="52" hidden="1" customWidth="1"/>
    <col min="14607" max="14607" width="11.5703125" style="52" bestFit="1" customWidth="1"/>
    <col min="14608" max="14608" width="12" style="52" customWidth="1"/>
    <col min="14609" max="14609" width="9.140625" style="52" customWidth="1"/>
    <col min="14610" max="14610" width="12.28515625" style="52" customWidth="1"/>
    <col min="14611" max="14611" width="11.42578125" style="52" customWidth="1"/>
    <col min="14612" max="14612" width="5" style="52" customWidth="1"/>
    <col min="14613" max="14624" width="9.140625" style="52" customWidth="1"/>
    <col min="14625" max="14631" width="9.140625" style="52"/>
    <col min="14632" max="14637" width="0" style="52" hidden="1" customWidth="1"/>
    <col min="14638" max="14855" width="9.140625" style="52"/>
    <col min="14856" max="14856" width="23" style="52" bestFit="1" customWidth="1"/>
    <col min="14857" max="14861" width="9.140625" style="52"/>
    <col min="14862" max="14862" width="0" style="52" hidden="1" customWidth="1"/>
    <col min="14863" max="14863" width="11.5703125" style="52" bestFit="1" customWidth="1"/>
    <col min="14864" max="14864" width="12" style="52" customWidth="1"/>
    <col min="14865" max="14865" width="9.140625" style="52" customWidth="1"/>
    <col min="14866" max="14866" width="12.28515625" style="52" customWidth="1"/>
    <col min="14867" max="14867" width="11.42578125" style="52" customWidth="1"/>
    <col min="14868" max="14868" width="5" style="52" customWidth="1"/>
    <col min="14869" max="14880" width="9.140625" style="52" customWidth="1"/>
    <col min="14881" max="14887" width="9.140625" style="52"/>
    <col min="14888" max="14893" width="0" style="52" hidden="1" customWidth="1"/>
    <col min="14894" max="15111" width="9.140625" style="52"/>
    <col min="15112" max="15112" width="23" style="52" bestFit="1" customWidth="1"/>
    <col min="15113" max="15117" width="9.140625" style="52"/>
    <col min="15118" max="15118" width="0" style="52" hidden="1" customWidth="1"/>
    <col min="15119" max="15119" width="11.5703125" style="52" bestFit="1" customWidth="1"/>
    <col min="15120" max="15120" width="12" style="52" customWidth="1"/>
    <col min="15121" max="15121" width="9.140625" style="52" customWidth="1"/>
    <col min="15122" max="15122" width="12.28515625" style="52" customWidth="1"/>
    <col min="15123" max="15123" width="11.42578125" style="52" customWidth="1"/>
    <col min="15124" max="15124" width="5" style="52" customWidth="1"/>
    <col min="15125" max="15136" width="9.140625" style="52" customWidth="1"/>
    <col min="15137" max="15143" width="9.140625" style="52"/>
    <col min="15144" max="15149" width="0" style="52" hidden="1" customWidth="1"/>
    <col min="15150" max="15367" width="9.140625" style="52"/>
    <col min="15368" max="15368" width="23" style="52" bestFit="1" customWidth="1"/>
    <col min="15369" max="15373" width="9.140625" style="52"/>
    <col min="15374" max="15374" width="0" style="52" hidden="1" customWidth="1"/>
    <col min="15375" max="15375" width="11.5703125" style="52" bestFit="1" customWidth="1"/>
    <col min="15376" max="15376" width="12" style="52" customWidth="1"/>
    <col min="15377" max="15377" width="9.140625" style="52" customWidth="1"/>
    <col min="15378" max="15378" width="12.28515625" style="52" customWidth="1"/>
    <col min="15379" max="15379" width="11.42578125" style="52" customWidth="1"/>
    <col min="15380" max="15380" width="5" style="52" customWidth="1"/>
    <col min="15381" max="15392" width="9.140625" style="52" customWidth="1"/>
    <col min="15393" max="15399" width="9.140625" style="52"/>
    <col min="15400" max="15405" width="0" style="52" hidden="1" customWidth="1"/>
    <col min="15406" max="15623" width="9.140625" style="52"/>
    <col min="15624" max="15624" width="23" style="52" bestFit="1" customWidth="1"/>
    <col min="15625" max="15629" width="9.140625" style="52"/>
    <col min="15630" max="15630" width="0" style="52" hidden="1" customWidth="1"/>
    <col min="15631" max="15631" width="11.5703125" style="52" bestFit="1" customWidth="1"/>
    <col min="15632" max="15632" width="12" style="52" customWidth="1"/>
    <col min="15633" max="15633" width="9.140625" style="52" customWidth="1"/>
    <col min="15634" max="15634" width="12.28515625" style="52" customWidth="1"/>
    <col min="15635" max="15635" width="11.42578125" style="52" customWidth="1"/>
    <col min="15636" max="15636" width="5" style="52" customWidth="1"/>
    <col min="15637" max="15648" width="9.140625" style="52" customWidth="1"/>
    <col min="15649" max="15655" width="9.140625" style="52"/>
    <col min="15656" max="15661" width="0" style="52" hidden="1" customWidth="1"/>
    <col min="15662" max="15879" width="9.140625" style="52"/>
    <col min="15880" max="15880" width="23" style="52" bestFit="1" customWidth="1"/>
    <col min="15881" max="15885" width="9.140625" style="52"/>
    <col min="15886" max="15886" width="0" style="52" hidden="1" customWidth="1"/>
    <col min="15887" max="15887" width="11.5703125" style="52" bestFit="1" customWidth="1"/>
    <col min="15888" max="15888" width="12" style="52" customWidth="1"/>
    <col min="15889" max="15889" width="9.140625" style="52" customWidth="1"/>
    <col min="15890" max="15890" width="12.28515625" style="52" customWidth="1"/>
    <col min="15891" max="15891" width="11.42578125" style="52" customWidth="1"/>
    <col min="15892" max="15892" width="5" style="52" customWidth="1"/>
    <col min="15893" max="15904" width="9.140625" style="52" customWidth="1"/>
    <col min="15905" max="15911" width="9.140625" style="52"/>
    <col min="15912" max="15917" width="0" style="52" hidden="1" customWidth="1"/>
    <col min="15918" max="16135" width="9.140625" style="52"/>
    <col min="16136" max="16136" width="23" style="52" bestFit="1" customWidth="1"/>
    <col min="16137" max="16141" width="9.140625" style="52"/>
    <col min="16142" max="16142" width="0" style="52" hidden="1" customWidth="1"/>
    <col min="16143" max="16143" width="11.5703125" style="52" bestFit="1" customWidth="1"/>
    <col min="16144" max="16144" width="12" style="52" customWidth="1"/>
    <col min="16145" max="16145" width="9.140625" style="52" customWidth="1"/>
    <col min="16146" max="16146" width="12.28515625" style="52" customWidth="1"/>
    <col min="16147" max="16147" width="11.42578125" style="52" customWidth="1"/>
    <col min="16148" max="16148" width="5" style="52" customWidth="1"/>
    <col min="16149" max="16160" width="9.140625" style="52" customWidth="1"/>
    <col min="16161" max="16167" width="9.140625" style="52"/>
    <col min="16168" max="16173" width="0" style="52" hidden="1" customWidth="1"/>
    <col min="16174" max="16384" width="9.140625" style="52"/>
  </cols>
  <sheetData>
    <row r="1" spans="2:45" ht="13.5" thickBot="1" x14ac:dyDescent="0.25">
      <c r="C1" s="52" t="s">
        <v>126</v>
      </c>
    </row>
    <row r="2" spans="2:45" ht="13.5" thickBot="1" x14ac:dyDescent="0.25">
      <c r="O2" s="123" t="str">
        <f>'Gram Load'!N8</f>
        <v>ww28</v>
      </c>
      <c r="P2" s="124"/>
      <c r="Q2" s="124"/>
      <c r="R2" s="124"/>
      <c r="S2" s="124"/>
      <c r="T2" s="125"/>
      <c r="U2" s="123" t="str">
        <f>'Gram Load'!N8</f>
        <v>ww28</v>
      </c>
      <c r="V2" s="124"/>
      <c r="W2" s="124"/>
      <c r="X2" s="124"/>
      <c r="Y2" s="124"/>
      <c r="Z2" s="125"/>
      <c r="AA2" s="123" t="str">
        <f>'Gram Load'!N8</f>
        <v>ww28</v>
      </c>
      <c r="AB2" s="124"/>
      <c r="AC2" s="124"/>
      <c r="AD2" s="124"/>
      <c r="AE2" s="124"/>
      <c r="AF2" s="125"/>
    </row>
    <row r="3" spans="2:45" ht="13.5" thickBot="1" x14ac:dyDescent="0.25">
      <c r="B3" s="55"/>
      <c r="C3" s="56"/>
      <c r="D3" s="56"/>
      <c r="E3" s="56"/>
      <c r="F3" s="56"/>
      <c r="G3" s="56"/>
      <c r="H3" s="56"/>
      <c r="I3" s="126" t="s">
        <v>127</v>
      </c>
      <c r="J3" s="127"/>
      <c r="K3" s="128" t="s">
        <v>9</v>
      </c>
      <c r="L3" s="126" t="s">
        <v>127</v>
      </c>
      <c r="M3" s="127"/>
      <c r="O3" s="130" t="s">
        <v>128</v>
      </c>
      <c r="P3" s="131"/>
      <c r="Q3" s="132"/>
      <c r="R3" s="130" t="s">
        <v>129</v>
      </c>
      <c r="S3" s="131"/>
      <c r="T3" s="132"/>
      <c r="U3" s="130" t="s">
        <v>130</v>
      </c>
      <c r="V3" s="131"/>
      <c r="W3" s="132"/>
      <c r="X3" s="130" t="s">
        <v>131</v>
      </c>
      <c r="Y3" s="131"/>
      <c r="Z3" s="132"/>
      <c r="AA3" s="130" t="s">
        <v>130</v>
      </c>
      <c r="AB3" s="131"/>
      <c r="AC3" s="132"/>
      <c r="AD3" s="130" t="s">
        <v>131</v>
      </c>
      <c r="AE3" s="131"/>
      <c r="AF3" s="132"/>
      <c r="AH3" s="130" t="s">
        <v>132</v>
      </c>
      <c r="AI3" s="131"/>
      <c r="AJ3" s="132"/>
      <c r="AK3" s="130" t="s">
        <v>133</v>
      </c>
      <c r="AL3" s="131"/>
      <c r="AM3" s="132"/>
      <c r="AN3" s="133" t="s">
        <v>132</v>
      </c>
      <c r="AO3" s="134"/>
      <c r="AP3" s="135"/>
      <c r="AQ3" s="133" t="s">
        <v>133</v>
      </c>
      <c r="AR3" s="134"/>
      <c r="AS3" s="135"/>
    </row>
    <row r="4" spans="2:45" ht="14.25" customHeight="1" thickBot="1" x14ac:dyDescent="0.25">
      <c r="B4" s="57" t="s">
        <v>134</v>
      </c>
      <c r="C4" s="58" t="s">
        <v>10</v>
      </c>
      <c r="D4" s="59" t="s">
        <v>135</v>
      </c>
      <c r="E4" s="59" t="s">
        <v>136</v>
      </c>
      <c r="F4" s="60" t="s">
        <v>11</v>
      </c>
      <c r="G4" s="61" t="s">
        <v>12</v>
      </c>
      <c r="H4" s="62"/>
      <c r="I4" s="63" t="s">
        <v>137</v>
      </c>
      <c r="J4" s="64" t="s">
        <v>8</v>
      </c>
      <c r="K4" s="129"/>
      <c r="L4" s="65" t="s">
        <v>138</v>
      </c>
      <c r="M4" s="66" t="s">
        <v>139</v>
      </c>
      <c r="O4" s="63" t="s">
        <v>6</v>
      </c>
      <c r="P4" s="67" t="s">
        <v>8</v>
      </c>
      <c r="Q4" s="64" t="s">
        <v>15</v>
      </c>
      <c r="R4" s="63" t="s">
        <v>6</v>
      </c>
      <c r="S4" s="67" t="s">
        <v>8</v>
      </c>
      <c r="T4" s="64" t="s">
        <v>15</v>
      </c>
      <c r="U4" s="63" t="s">
        <v>6</v>
      </c>
      <c r="V4" s="67" t="s">
        <v>8</v>
      </c>
      <c r="W4" s="64" t="s">
        <v>15</v>
      </c>
      <c r="X4" s="63" t="s">
        <v>6</v>
      </c>
      <c r="Y4" s="67" t="s">
        <v>8</v>
      </c>
      <c r="Z4" s="64" t="s">
        <v>15</v>
      </c>
      <c r="AA4" s="63" t="s">
        <v>6</v>
      </c>
      <c r="AB4" s="67" t="s">
        <v>8</v>
      </c>
      <c r="AC4" s="64" t="s">
        <v>15</v>
      </c>
      <c r="AD4" s="63" t="s">
        <v>6</v>
      </c>
      <c r="AE4" s="67" t="s">
        <v>8</v>
      </c>
      <c r="AF4" s="64" t="s">
        <v>15</v>
      </c>
      <c r="AH4" s="63" t="s">
        <v>6</v>
      </c>
      <c r="AI4" s="67" t="s">
        <v>8</v>
      </c>
      <c r="AJ4" s="64" t="s">
        <v>15</v>
      </c>
      <c r="AK4" s="63" t="s">
        <v>6</v>
      </c>
      <c r="AL4" s="67" t="s">
        <v>8</v>
      </c>
      <c r="AM4" s="64" t="s">
        <v>15</v>
      </c>
      <c r="AN4" s="68" t="s">
        <v>6</v>
      </c>
      <c r="AO4" s="69" t="s">
        <v>8</v>
      </c>
      <c r="AP4" s="70" t="s">
        <v>15</v>
      </c>
      <c r="AQ4" s="68" t="s">
        <v>6</v>
      </c>
      <c r="AR4" s="69" t="s">
        <v>8</v>
      </c>
      <c r="AS4" s="70" t="s">
        <v>15</v>
      </c>
    </row>
    <row r="5" spans="2:45" x14ac:dyDescent="0.2">
      <c r="B5" s="71" t="s">
        <v>140</v>
      </c>
      <c r="C5" s="72">
        <v>2.4</v>
      </c>
      <c r="D5" s="72">
        <v>0.18</v>
      </c>
      <c r="E5" s="72">
        <v>-0.18</v>
      </c>
      <c r="F5" s="73">
        <f>IF(D5="","",C5+D5)</f>
        <v>2.58</v>
      </c>
      <c r="G5" s="74">
        <f>IF(E5="","",C5+E5)</f>
        <v>2.2199999999999998</v>
      </c>
      <c r="H5" s="62"/>
      <c r="I5" s="103">
        <v>2.4061500000000002</v>
      </c>
      <c r="J5" s="104">
        <v>1.6509011144813981E-2</v>
      </c>
      <c r="K5" s="105" t="str">
        <f>IFERROR(IF(F5="","LSL",(IF(G5="","USL","CSL"))),"")</f>
        <v>CSL</v>
      </c>
      <c r="L5" s="106">
        <f t="shared" ref="L5:L68" si="0">IFERROR(IF(B5="","",IF(F5="",((I5-G5)/3/J5),IF(G5="",((F5-I5)/3/J5),MIN((((F5)-I5)/(3*J5)),((I5-(G5))/(3*J5)))))),"")</f>
        <v>3.5102041843495839</v>
      </c>
      <c r="M5" s="107">
        <v>3.5102041843495928</v>
      </c>
      <c r="N5" s="108" t="str">
        <f>IF(ROUND(M5,4)=ROUND(L5,4),"True","False")</f>
        <v>True</v>
      </c>
      <c r="O5" s="109">
        <f>'Gram Load'!Q2</f>
        <v>0.90119114042882387</v>
      </c>
      <c r="P5" s="109">
        <f>'Gram Load'!Q3</f>
        <v>0.70323080290501327</v>
      </c>
      <c r="Q5" s="109">
        <f>'Gram Load'!Q4</f>
        <v>0.55605106446596864</v>
      </c>
      <c r="R5" s="109">
        <f>'Gram Load'!R2</f>
        <v>0.18157679628622486</v>
      </c>
      <c r="S5" s="109">
        <f>'Gram Load'!R3</f>
        <v>0.86247748281057923</v>
      </c>
      <c r="T5" s="110">
        <f>'Gram Load'!R4</f>
        <v>1.0485150897865054</v>
      </c>
      <c r="U5" s="109" t="str">
        <f>'Gram Load'!S2</f>
        <v/>
      </c>
      <c r="V5" s="109" t="str">
        <f>'Gram Load'!S3</f>
        <v/>
      </c>
      <c r="W5" s="109" t="str">
        <f>'Gram Load'!S4</f>
        <v/>
      </c>
      <c r="X5" s="109" t="str">
        <f>'Gram Load'!T2</f>
        <v/>
      </c>
      <c r="Y5" s="109" t="str">
        <f>'Gram Load'!T3</f>
        <v/>
      </c>
      <c r="Z5" s="110" t="str">
        <f>'Gram Load'!T4</f>
        <v/>
      </c>
      <c r="AA5" s="76">
        <f>'Gram Load'!U2</f>
        <v>2.0996453657204719</v>
      </c>
      <c r="AB5" s="76">
        <f>'Gram Load'!U3</f>
        <v>0.94795756208137294</v>
      </c>
      <c r="AC5" s="76">
        <f>'Gram Load'!U4</f>
        <v>0.8264836982892747</v>
      </c>
      <c r="AD5" s="76">
        <f>'Gram Load'!V2</f>
        <v>0.93480033264320816</v>
      </c>
      <c r="AE5" s="76">
        <f>'Gram Load'!V3</f>
        <v>1.4136204821983109</v>
      </c>
      <c r="AF5" s="77">
        <f>'Gram Load'!V4</f>
        <v>1.1281597483548058</v>
      </c>
      <c r="AH5" s="78">
        <v>3</v>
      </c>
      <c r="AI5" s="79">
        <v>3</v>
      </c>
      <c r="AJ5" s="80">
        <v>3</v>
      </c>
      <c r="AK5" s="78">
        <v>3</v>
      </c>
      <c r="AL5" s="79">
        <v>3</v>
      </c>
      <c r="AM5" s="80">
        <v>3</v>
      </c>
      <c r="AN5" s="78">
        <f t="shared" ref="AN5:AS20" si="1">AH5</f>
        <v>3</v>
      </c>
      <c r="AO5" s="79">
        <f t="shared" si="1"/>
        <v>3</v>
      </c>
      <c r="AP5" s="80">
        <f t="shared" si="1"/>
        <v>3</v>
      </c>
      <c r="AQ5" s="78">
        <f t="shared" si="1"/>
        <v>3</v>
      </c>
      <c r="AR5" s="79">
        <f t="shared" si="1"/>
        <v>3</v>
      </c>
      <c r="AS5" s="80">
        <f t="shared" si="1"/>
        <v>3</v>
      </c>
    </row>
    <row r="6" spans="2:45" x14ac:dyDescent="0.2">
      <c r="B6" s="71" t="s">
        <v>141</v>
      </c>
      <c r="C6" s="72">
        <v>2.4</v>
      </c>
      <c r="D6" s="72">
        <v>0.45</v>
      </c>
      <c r="E6" s="72">
        <v>-0.45</v>
      </c>
      <c r="F6" s="73">
        <f t="shared" ref="F6:F69" si="2">IF(D6="","",C6+D6)</f>
        <v>2.85</v>
      </c>
      <c r="G6" s="74">
        <f t="shared" ref="G6:G69" si="3">IF(E6="","",C6+E6)</f>
        <v>1.95</v>
      </c>
      <c r="H6" s="62"/>
      <c r="I6" s="103">
        <v>2.3943600000000007</v>
      </c>
      <c r="J6" s="104">
        <v>5.8170319944529987E-2</v>
      </c>
      <c r="K6" s="111" t="str">
        <f t="shared" ref="K6:K69" si="4">IFERROR(IF(F6="","LSL",(IF(G6="","USL","CSL"))),"")</f>
        <v>CSL</v>
      </c>
      <c r="L6" s="103">
        <f t="shared" si="0"/>
        <v>2.5463157180714222</v>
      </c>
      <c r="M6" s="107">
        <v>2.5463157180714222</v>
      </c>
      <c r="N6" s="108" t="str">
        <f>IF(ROUND(M6,4)=ROUND(L6,4),"True","False")</f>
        <v>True</v>
      </c>
      <c r="O6" s="109">
        <f>PSA!Q2</f>
        <v>1.1660090359164128</v>
      </c>
      <c r="P6" s="109">
        <f>PSA!Q3</f>
        <v>0.7828649448057301</v>
      </c>
      <c r="Q6" s="109">
        <f>PSA!Q4</f>
        <v>1.1354542571829602</v>
      </c>
      <c r="R6" s="109">
        <f>PSA!R2</f>
        <v>0.81284603974905334</v>
      </c>
      <c r="S6" s="109">
        <f>PSA!R3</f>
        <v>5.5366346746557361E-2</v>
      </c>
      <c r="T6" s="110">
        <f>PSA!R4</f>
        <v>0.18609051531744986</v>
      </c>
      <c r="U6" s="109" t="str">
        <f>PSA!S2</f>
        <v/>
      </c>
      <c r="V6" s="109" t="str">
        <f>PSA!S3</f>
        <v/>
      </c>
      <c r="W6" s="109" t="str">
        <f>PSA!S4</f>
        <v/>
      </c>
      <c r="X6" s="109" t="str">
        <f>PSA!T2</f>
        <v/>
      </c>
      <c r="Y6" s="109" t="str">
        <f>PSA!T3</f>
        <v/>
      </c>
      <c r="Z6" s="110" t="str">
        <f>PSA!T4</f>
        <v/>
      </c>
      <c r="AA6" s="76">
        <f>PSA!U2</f>
        <v>1.0198220633328824E-2</v>
      </c>
      <c r="AB6" s="76">
        <f>PSA!U3</f>
        <v>0.79005269259724042</v>
      </c>
      <c r="AC6" s="76">
        <f>PSA!U4</f>
        <v>0.47959660341999882</v>
      </c>
      <c r="AD6" s="76">
        <f>PSA!V2</f>
        <v>1.9068594909474745</v>
      </c>
      <c r="AE6" s="76">
        <f>PSA!V3</f>
        <v>0.61452132709397078</v>
      </c>
      <c r="AF6" s="77">
        <f>PSA!V4</f>
        <v>0.85134108756444049</v>
      </c>
      <c r="AH6" s="81">
        <v>3</v>
      </c>
      <c r="AI6" s="82">
        <v>3</v>
      </c>
      <c r="AJ6" s="83">
        <v>3</v>
      </c>
      <c r="AK6" s="81">
        <v>3</v>
      </c>
      <c r="AL6" s="82">
        <v>3</v>
      </c>
      <c r="AM6" s="83">
        <v>3</v>
      </c>
      <c r="AN6" s="81">
        <f t="shared" si="1"/>
        <v>3</v>
      </c>
      <c r="AO6" s="82">
        <f t="shared" si="1"/>
        <v>3</v>
      </c>
      <c r="AP6" s="83">
        <f t="shared" si="1"/>
        <v>3</v>
      </c>
      <c r="AQ6" s="81">
        <f t="shared" si="1"/>
        <v>3</v>
      </c>
      <c r="AR6" s="82">
        <f t="shared" si="1"/>
        <v>3</v>
      </c>
      <c r="AS6" s="83">
        <f t="shared" si="1"/>
        <v>3</v>
      </c>
    </row>
    <row r="7" spans="2:45" x14ac:dyDescent="0.2">
      <c r="B7" s="71" t="s">
        <v>142</v>
      </c>
      <c r="C7" s="72">
        <v>0.05</v>
      </c>
      <c r="D7" s="72">
        <v>0.35</v>
      </c>
      <c r="E7" s="72">
        <v>-0.35</v>
      </c>
      <c r="F7" s="73">
        <f t="shared" si="2"/>
        <v>0.39999999999999997</v>
      </c>
      <c r="G7" s="74">
        <f t="shared" si="3"/>
        <v>-0.3</v>
      </c>
      <c r="H7" s="62"/>
      <c r="I7" s="103">
        <v>3.1300000000000001E-2</v>
      </c>
      <c r="J7" s="104">
        <v>5.0401348378464501E-2</v>
      </c>
      <c r="K7" s="111" t="str">
        <f t="shared" si="4"/>
        <v>CSL</v>
      </c>
      <c r="L7" s="103">
        <f t="shared" si="0"/>
        <v>2.1910789470172052</v>
      </c>
      <c r="M7" s="107">
        <v>2.1910789470172052</v>
      </c>
      <c r="N7" s="108" t="str">
        <f>IF(ROUND(M7,4)=ROUND(L7,4),"True","False")</f>
        <v>True</v>
      </c>
      <c r="O7" s="109">
        <f>RSA!Q2</f>
        <v>0.64889894646497537</v>
      </c>
      <c r="P7" s="109">
        <f>RSA!Q3</f>
        <v>2.6345159061280756</v>
      </c>
      <c r="Q7" s="109">
        <f>RSA!Q4</f>
        <v>2.7324409499353433</v>
      </c>
      <c r="R7" s="109">
        <f>RSA!R2</f>
        <v>0.70077243738879991</v>
      </c>
      <c r="S7" s="109">
        <f>RSA!R3</f>
        <v>1.306964631014808</v>
      </c>
      <c r="T7" s="110">
        <f>RSA!R4</f>
        <v>0.83589670938681693</v>
      </c>
      <c r="U7" s="109" t="str">
        <f>RSA!S2</f>
        <v/>
      </c>
      <c r="V7" s="109" t="str">
        <f>RSA!S3</f>
        <v/>
      </c>
      <c r="W7" s="109" t="str">
        <f>RSA!S4</f>
        <v/>
      </c>
      <c r="X7" s="109" t="str">
        <f>RSA!T2</f>
        <v/>
      </c>
      <c r="Y7" s="109" t="str">
        <f>RSA!T3</f>
        <v/>
      </c>
      <c r="Z7" s="110" t="str">
        <f>RSA!T4</f>
        <v/>
      </c>
      <c r="AA7" s="76">
        <f>RSA!U2</f>
        <v>0.76504827225068062</v>
      </c>
      <c r="AB7" s="76">
        <f>RSA!U3</f>
        <v>0.76278789353819865</v>
      </c>
      <c r="AC7" s="76">
        <f>RSA!U4</f>
        <v>0.66289459126862604</v>
      </c>
      <c r="AD7" s="76">
        <f>RSA!V2</f>
        <v>1.0591781307124022</v>
      </c>
      <c r="AE7" s="76">
        <f>RSA!V3</f>
        <v>1.9328992432015599</v>
      </c>
      <c r="AF7" s="77">
        <f>RSA!V4</f>
        <v>2.7019437098129417</v>
      </c>
      <c r="AH7" s="81">
        <v>3</v>
      </c>
      <c r="AI7" s="82">
        <v>3</v>
      </c>
      <c r="AJ7" s="83">
        <v>3</v>
      </c>
      <c r="AK7" s="81">
        <v>3</v>
      </c>
      <c r="AL7" s="82">
        <v>3</v>
      </c>
      <c r="AM7" s="83">
        <v>3</v>
      </c>
      <c r="AN7" s="81">
        <f t="shared" si="1"/>
        <v>3</v>
      </c>
      <c r="AO7" s="82">
        <f t="shared" si="1"/>
        <v>3</v>
      </c>
      <c r="AP7" s="83">
        <f t="shared" si="1"/>
        <v>3</v>
      </c>
      <c r="AQ7" s="81">
        <f t="shared" si="1"/>
        <v>3</v>
      </c>
      <c r="AR7" s="82">
        <f t="shared" si="1"/>
        <v>3</v>
      </c>
      <c r="AS7" s="83">
        <f t="shared" si="1"/>
        <v>3</v>
      </c>
    </row>
    <row r="8" spans="2:45" x14ac:dyDescent="0.2">
      <c r="B8" s="71" t="s">
        <v>33</v>
      </c>
      <c r="C8" s="72">
        <v>0</v>
      </c>
      <c r="D8" s="72">
        <v>0.3</v>
      </c>
      <c r="E8" s="72">
        <v>-0.3</v>
      </c>
      <c r="F8" s="73">
        <f t="shared" si="2"/>
        <v>0.3</v>
      </c>
      <c r="G8" s="74">
        <f t="shared" si="3"/>
        <v>-0.3</v>
      </c>
      <c r="H8" s="62"/>
      <c r="I8" s="103">
        <v>8.0841666666666659E-2</v>
      </c>
      <c r="J8" s="104">
        <v>4.0778254186425812E-2</v>
      </c>
      <c r="K8" s="111" t="str">
        <f t="shared" si="4"/>
        <v>CSL</v>
      </c>
      <c r="L8" s="103">
        <f t="shared" si="0"/>
        <v>1.7914640838669216</v>
      </c>
      <c r="M8" s="107">
        <v>1.7914640838669216</v>
      </c>
      <c r="N8" s="108" t="str">
        <f>IF(ROUND(M8,4)=ROUND(L8,4),"True","False")</f>
        <v>True</v>
      </c>
      <c r="O8" s="109">
        <f>'5.LB Twist'!Q2</f>
        <v>2.4102101294709883</v>
      </c>
      <c r="P8" s="109">
        <f>'5.LB Twist'!Q3</f>
        <v>0.14700500670578914</v>
      </c>
      <c r="Q8" s="109">
        <f>'5.LB Twist'!Q4</f>
        <v>2.1175802089683966</v>
      </c>
      <c r="R8" s="109">
        <f>'5.LB Twist'!R2</f>
        <v>1.7371261220834158</v>
      </c>
      <c r="S8" s="109">
        <f>'5.LB Twist'!R3</f>
        <v>1.6816318189758719</v>
      </c>
      <c r="T8" s="110">
        <f>'5.LB Twist'!R4</f>
        <v>0.27031944265126917</v>
      </c>
      <c r="U8" s="109" t="str">
        <f>'5.LB Twist'!S2</f>
        <v/>
      </c>
      <c r="V8" s="109" t="str">
        <f>'5.LB Twist'!S3</f>
        <v/>
      </c>
      <c r="W8" s="109" t="str">
        <f>'5.LB Twist'!S4</f>
        <v/>
      </c>
      <c r="X8" s="109" t="str">
        <f>'5.LB Twist'!T2</f>
        <v/>
      </c>
      <c r="Y8" s="109" t="str">
        <f>'5.LB Twist'!T3</f>
        <v/>
      </c>
      <c r="Z8" s="110" t="str">
        <f>'5.LB Twist'!T4</f>
        <v/>
      </c>
      <c r="AA8" s="76">
        <f>'5.LB Twist'!U2</f>
        <v>0.93251463593496309</v>
      </c>
      <c r="AB8" s="76">
        <f>'5.LB Twist'!U3</f>
        <v>2.2689419449044586</v>
      </c>
      <c r="AC8" s="76">
        <f>'5.LB Twist'!U4</f>
        <v>0.98992156371915307</v>
      </c>
      <c r="AD8" s="76">
        <f>'5.LB Twist'!V2</f>
        <v>1.845893943376036</v>
      </c>
      <c r="AE8" s="76">
        <f>'5.LB Twist'!V3</f>
        <v>0.49649134707042347</v>
      </c>
      <c r="AF8" s="77">
        <f>'5.LB Twist'!V4</f>
        <v>0.35645166552275326</v>
      </c>
      <c r="AH8" s="81">
        <v>3</v>
      </c>
      <c r="AI8" s="82">
        <v>3</v>
      </c>
      <c r="AJ8" s="83">
        <v>3</v>
      </c>
      <c r="AK8" s="81">
        <v>3</v>
      </c>
      <c r="AL8" s="82">
        <v>3</v>
      </c>
      <c r="AM8" s="83">
        <v>3</v>
      </c>
      <c r="AN8" s="81">
        <f t="shared" si="1"/>
        <v>3</v>
      </c>
      <c r="AO8" s="82">
        <f t="shared" si="1"/>
        <v>3</v>
      </c>
      <c r="AP8" s="83">
        <f t="shared" si="1"/>
        <v>3</v>
      </c>
      <c r="AQ8" s="81">
        <f t="shared" si="1"/>
        <v>3</v>
      </c>
      <c r="AR8" s="82">
        <f t="shared" si="1"/>
        <v>3</v>
      </c>
      <c r="AS8" s="83">
        <f t="shared" si="1"/>
        <v>3</v>
      </c>
    </row>
    <row r="9" spans="2:45" x14ac:dyDescent="0.2">
      <c r="B9" s="71" t="s">
        <v>143</v>
      </c>
      <c r="C9" s="72">
        <v>0.32</v>
      </c>
      <c r="D9" s="72">
        <v>3.5000000000000003E-2</v>
      </c>
      <c r="E9" s="72">
        <v>-3.5000000000000003E-2</v>
      </c>
      <c r="F9" s="73">
        <f t="shared" si="2"/>
        <v>0.35499999999999998</v>
      </c>
      <c r="G9" s="74">
        <f t="shared" si="3"/>
        <v>0.28500000000000003</v>
      </c>
      <c r="H9" s="62"/>
      <c r="I9" s="103">
        <v>0.3244333333333333</v>
      </c>
      <c r="J9" s="104">
        <v>1.5115976767089479E-3</v>
      </c>
      <c r="K9" s="111" t="str">
        <f t="shared" si="4"/>
        <v>CSL</v>
      </c>
      <c r="L9" s="103">
        <f t="shared" si="0"/>
        <v>6.7404766796626427</v>
      </c>
      <c r="M9" s="107">
        <v>6.7404766796626427</v>
      </c>
      <c r="N9" s="108" t="str">
        <f t="shared" ref="N9:N71" si="5">IF(ROUND(M9,4)=ROUND(L9,4),"True","False")</f>
        <v>True</v>
      </c>
      <c r="O9" s="109">
        <f>'6.Tib Tab Height'!Q2</f>
        <v>0.72098361131708899</v>
      </c>
      <c r="P9" s="109">
        <f>'6.Tib Tab Height'!Q3</f>
        <v>0.85297956896876015</v>
      </c>
      <c r="Q9" s="109">
        <f>'6.Tib Tab Height'!Q4</f>
        <v>1.1992032825988175</v>
      </c>
      <c r="R9" s="109">
        <f>'6.Tib Tab Height'!R2</f>
        <v>1.0738082808410359</v>
      </c>
      <c r="S9" s="109">
        <f>'6.Tib Tab Height'!R3</f>
        <v>0.54631674585130685</v>
      </c>
      <c r="T9" s="110">
        <f>'6.Tib Tab Height'!R4</f>
        <v>0.49939194938045595</v>
      </c>
      <c r="U9" s="109" t="str">
        <f>'6.Tib Tab Height'!S2</f>
        <v/>
      </c>
      <c r="V9" s="109" t="str">
        <f>'6.Tib Tab Height'!S3</f>
        <v/>
      </c>
      <c r="W9" s="109" t="str">
        <f>'6.Tib Tab Height'!S4</f>
        <v/>
      </c>
      <c r="X9" s="109" t="str">
        <f>'6.Tib Tab Height'!T2</f>
        <v/>
      </c>
      <c r="Y9" s="109" t="str">
        <f>'6.Tib Tab Height'!T3</f>
        <v/>
      </c>
      <c r="Z9" s="110" t="str">
        <f>'6.Tib Tab Height'!T4</f>
        <v/>
      </c>
      <c r="AA9" s="76">
        <f>'6.Tib Tab Height'!U2</f>
        <v>1.8249375955581671E-2</v>
      </c>
      <c r="AB9" s="76">
        <f>'6.Tib Tab Height'!U3</f>
        <v>0.76349811908374932</v>
      </c>
      <c r="AC9" s="76">
        <f>'6.Tib Tab Height'!U4</f>
        <v>0.86543800696342321</v>
      </c>
      <c r="AD9" s="76">
        <f>'6.Tib Tab Height'!V2</f>
        <v>0.70326215156558536</v>
      </c>
      <c r="AE9" s="76">
        <f>'6.Tib Tab Height'!V3</f>
        <v>1.2875685953040452</v>
      </c>
      <c r="AF9" s="77">
        <f>'6.Tib Tab Height'!V4</f>
        <v>0.96350503610990856</v>
      </c>
      <c r="AH9" s="81">
        <v>3</v>
      </c>
      <c r="AI9" s="82">
        <v>3</v>
      </c>
      <c r="AJ9" s="83">
        <v>3</v>
      </c>
      <c r="AK9" s="81">
        <v>3</v>
      </c>
      <c r="AL9" s="82">
        <v>3</v>
      </c>
      <c r="AM9" s="83">
        <v>3</v>
      </c>
      <c r="AN9" s="81">
        <f t="shared" si="1"/>
        <v>3</v>
      </c>
      <c r="AO9" s="82">
        <f t="shared" si="1"/>
        <v>3</v>
      </c>
      <c r="AP9" s="83">
        <f t="shared" si="1"/>
        <v>3</v>
      </c>
      <c r="AQ9" s="81">
        <f t="shared" si="1"/>
        <v>3</v>
      </c>
      <c r="AR9" s="82">
        <f t="shared" si="1"/>
        <v>3</v>
      </c>
      <c r="AS9" s="83">
        <f t="shared" si="1"/>
        <v>3</v>
      </c>
    </row>
    <row r="10" spans="2:45" ht="12.75" customHeight="1" x14ac:dyDescent="0.2">
      <c r="B10" s="71" t="s">
        <v>144</v>
      </c>
      <c r="C10" s="72">
        <v>28.408999999999999</v>
      </c>
      <c r="D10" s="72">
        <v>7.4999999999999997E-2</v>
      </c>
      <c r="E10" s="72">
        <v>-7.4999999999999997E-2</v>
      </c>
      <c r="F10" s="73">
        <f t="shared" si="2"/>
        <v>28.483999999999998</v>
      </c>
      <c r="G10" s="74">
        <f t="shared" si="3"/>
        <v>28.334</v>
      </c>
      <c r="H10" s="84"/>
      <c r="I10" s="103">
        <v>28.416414285714289</v>
      </c>
      <c r="J10" s="104">
        <v>5.256862483897104E-3</v>
      </c>
      <c r="K10" s="111" t="str">
        <f t="shared" si="4"/>
        <v>CSL</v>
      </c>
      <c r="L10" s="103">
        <f t="shared" si="0"/>
        <v>4.2855546435881706</v>
      </c>
      <c r="M10" s="107">
        <v>4.2855546435881706</v>
      </c>
      <c r="N10" s="108" t="str">
        <f t="shared" si="5"/>
        <v>True</v>
      </c>
      <c r="O10" s="109">
        <f>'Tail Hole X'!Q2</f>
        <v>0.14308607279834887</v>
      </c>
      <c r="P10" s="109">
        <f>'Tail Hole X'!Q3</f>
        <v>0.61080793785561605</v>
      </c>
      <c r="Q10" s="109">
        <f>'Tail Hole X'!Q4</f>
        <v>0.52876167740098745</v>
      </c>
      <c r="R10" s="109">
        <f>'Tail Hole X'!R2</f>
        <v>0.94038968612012497</v>
      </c>
      <c r="S10" s="109">
        <f>'Tail Hole X'!R3</f>
        <v>1.1276552126462183</v>
      </c>
      <c r="T10" s="110">
        <f>'Tail Hole X'!R4</f>
        <v>1.0634197343865841</v>
      </c>
      <c r="U10" s="109" t="str">
        <f>'Tail Hole X'!S2</f>
        <v/>
      </c>
      <c r="V10" s="109" t="str">
        <f>'Tail Hole X'!S3</f>
        <v/>
      </c>
      <c r="W10" s="109" t="str">
        <f>'Tail Hole X'!S4</f>
        <v/>
      </c>
      <c r="X10" s="109" t="str">
        <f>'Tail Hole X'!T2</f>
        <v/>
      </c>
      <c r="Y10" s="109" t="str">
        <f>'Tail Hole X'!T3</f>
        <v/>
      </c>
      <c r="Z10" s="110" t="str">
        <f>'Tail Hole X'!T4</f>
        <v/>
      </c>
      <c r="AA10" s="76">
        <f>'Tail Hole X'!U2</f>
        <v>1.2863082674663733</v>
      </c>
      <c r="AB10" s="76">
        <f>'Tail Hole X'!U3</f>
        <v>0.68279578285365239</v>
      </c>
      <c r="AC10" s="76">
        <f>'Tail Hole X'!U4</f>
        <v>0.93150825139667492</v>
      </c>
      <c r="AD10" s="76">
        <f>'Tail Hole X'!V2</f>
        <v>1.1020707020104203</v>
      </c>
      <c r="AE10" s="76">
        <f>'Tail Hole X'!V3</f>
        <v>0.50226825627148652</v>
      </c>
      <c r="AF10" s="77">
        <f>'Tail Hole X'!V4</f>
        <v>0.76272065106829623</v>
      </c>
      <c r="AH10" s="81">
        <v>3</v>
      </c>
      <c r="AI10" s="82">
        <v>3</v>
      </c>
      <c r="AJ10" s="83">
        <v>3</v>
      </c>
      <c r="AK10" s="81">
        <v>3</v>
      </c>
      <c r="AL10" s="82">
        <v>3</v>
      </c>
      <c r="AM10" s="83">
        <v>3</v>
      </c>
      <c r="AN10" s="81">
        <f t="shared" si="1"/>
        <v>3</v>
      </c>
      <c r="AO10" s="82">
        <f t="shared" si="1"/>
        <v>3</v>
      </c>
      <c r="AP10" s="83">
        <f t="shared" si="1"/>
        <v>3</v>
      </c>
      <c r="AQ10" s="81">
        <f t="shared" si="1"/>
        <v>3</v>
      </c>
      <c r="AR10" s="82">
        <f t="shared" si="1"/>
        <v>3</v>
      </c>
      <c r="AS10" s="83">
        <f t="shared" si="1"/>
        <v>3</v>
      </c>
    </row>
    <row r="11" spans="2:45" ht="12.75" customHeight="1" x14ac:dyDescent="0.2">
      <c r="B11" s="71" t="s">
        <v>145</v>
      </c>
      <c r="C11" s="72">
        <v>7.1790000000000003</v>
      </c>
      <c r="D11" s="72">
        <v>0.25</v>
      </c>
      <c r="E11" s="72">
        <v>-0.25</v>
      </c>
      <c r="F11" s="73">
        <f t="shared" si="2"/>
        <v>7.4290000000000003</v>
      </c>
      <c r="G11" s="74">
        <f t="shared" si="3"/>
        <v>6.9290000000000003</v>
      </c>
      <c r="H11" s="84"/>
      <c r="I11" s="103">
        <v>7.0974928571428588</v>
      </c>
      <c r="J11" s="104">
        <v>1.0550686429184782E-2</v>
      </c>
      <c r="K11" s="111" t="str">
        <f t="shared" si="4"/>
        <v>CSL</v>
      </c>
      <c r="L11" s="103">
        <f t="shared" si="0"/>
        <v>5.3232826215863405</v>
      </c>
      <c r="M11" s="107">
        <v>5.3232826215863405</v>
      </c>
      <c r="N11" s="108" t="str">
        <f t="shared" si="5"/>
        <v>True</v>
      </c>
      <c r="O11" s="109">
        <f>'Tail Hole Y UPDN'!Q2</f>
        <v>0.65152030313267795</v>
      </c>
      <c r="P11" s="109">
        <f>'Tail Hole Y UPDN'!Q3</f>
        <v>0.37315435507633876</v>
      </c>
      <c r="Q11" s="109">
        <f>'Tail Hole Y UPDN'!Q4</f>
        <v>0.1925963627097492</v>
      </c>
      <c r="R11" s="109">
        <f>'Tail Hole Y UPDN'!R2</f>
        <v>0.23435142207553222</v>
      </c>
      <c r="S11" s="109">
        <f>'Tail Hole Y UPDN'!R3</f>
        <v>1.1348999843423886</v>
      </c>
      <c r="T11" s="110">
        <f>'Tail Hole Y UPDN'!R4</f>
        <v>1.0469652722511043</v>
      </c>
      <c r="U11" s="109" t="str">
        <f>'Tail Hole Y UPDN'!S2</f>
        <v/>
      </c>
      <c r="V11" s="109" t="str">
        <f>'Tail Hole Y UPDN'!S3</f>
        <v/>
      </c>
      <c r="W11" s="109" t="str">
        <f>'Tail Hole Y UPDN'!S4</f>
        <v/>
      </c>
      <c r="X11" s="109" t="str">
        <f>'Tail Hole Y UPDN'!T2</f>
        <v/>
      </c>
      <c r="Y11" s="109" t="str">
        <f>'Tail Hole Y UPDN'!T3</f>
        <v/>
      </c>
      <c r="Z11" s="110" t="str">
        <f>'Tail Hole Y UPDN'!T4</f>
        <v/>
      </c>
      <c r="AA11" s="76">
        <f>'Tail Hole Y UPDN'!U2</f>
        <v>9.3573409109148492E-2</v>
      </c>
      <c r="AB11" s="76">
        <f>'Tail Hole Y UPDN'!U3</f>
        <v>0.64524614883735532</v>
      </c>
      <c r="AC11" s="76">
        <f>'Tail Hole Y UPDN'!U4</f>
        <v>0.83195401535781244</v>
      </c>
      <c r="AD11" s="76">
        <f>'Tail Hole Y UPDN'!V2</f>
        <v>1.0214742789872346</v>
      </c>
      <c r="AE11" s="76">
        <f>'Tail Hole Y UPDN'!V3</f>
        <v>0.26809898023851347</v>
      </c>
      <c r="AF11" s="77">
        <f>'Tail Hole Y UPDN'!V4</f>
        <v>0.26092398088759172</v>
      </c>
      <c r="AH11" s="81">
        <v>3</v>
      </c>
      <c r="AI11" s="82">
        <v>3</v>
      </c>
      <c r="AJ11" s="83">
        <v>3</v>
      </c>
      <c r="AK11" s="81">
        <v>3</v>
      </c>
      <c r="AL11" s="82">
        <v>3</v>
      </c>
      <c r="AM11" s="83">
        <v>3</v>
      </c>
      <c r="AN11" s="81">
        <f t="shared" si="1"/>
        <v>3</v>
      </c>
      <c r="AO11" s="82">
        <f t="shared" si="1"/>
        <v>3</v>
      </c>
      <c r="AP11" s="83">
        <f t="shared" si="1"/>
        <v>3</v>
      </c>
      <c r="AQ11" s="81">
        <f t="shared" si="1"/>
        <v>3</v>
      </c>
      <c r="AR11" s="82">
        <f t="shared" si="1"/>
        <v>3</v>
      </c>
      <c r="AS11" s="83">
        <f t="shared" si="1"/>
        <v>3</v>
      </c>
    </row>
    <row r="12" spans="2:45" ht="12.75" customHeight="1" x14ac:dyDescent="0.2">
      <c r="B12" s="71" t="s">
        <v>45</v>
      </c>
      <c r="C12" s="72">
        <v>1.9850000000000001</v>
      </c>
      <c r="D12" s="72">
        <v>8.9999999999999993E-3</v>
      </c>
      <c r="E12" s="72">
        <v>-8.9999999999999993E-3</v>
      </c>
      <c r="F12" s="73">
        <f t="shared" si="2"/>
        <v>1.994</v>
      </c>
      <c r="G12" s="74">
        <f t="shared" si="3"/>
        <v>1.9760000000000002</v>
      </c>
      <c r="H12" s="84"/>
      <c r="I12" s="103">
        <v>1.98255</v>
      </c>
      <c r="J12" s="104">
        <v>1.3718060547511094E-3</v>
      </c>
      <c r="K12" s="111" t="str">
        <f t="shared" si="4"/>
        <v>CSL</v>
      </c>
      <c r="L12" s="103">
        <f t="shared" si="0"/>
        <v>1.5915758104227105</v>
      </c>
      <c r="M12" s="107">
        <v>1.5915758104227105</v>
      </c>
      <c r="N12" s="108" t="str">
        <f t="shared" si="5"/>
        <v>True</v>
      </c>
      <c r="O12" s="109">
        <f>'9.Circle Pad X-1'!Q2</f>
        <v>1.4573399468942276</v>
      </c>
      <c r="P12" s="109">
        <f>'9.Circle Pad X-1'!Q3</f>
        <v>1.0065497674315136</v>
      </c>
      <c r="Q12" s="109">
        <f>'9.Circle Pad X-1'!Q4</f>
        <v>1.0298825547641011</v>
      </c>
      <c r="R12" s="109">
        <f>'9.Circle Pad X-1'!R2</f>
        <v>1.5583029925764365</v>
      </c>
      <c r="S12" s="109">
        <f>'9.Circle Pad X-1'!R3</f>
        <v>0.15454647007143132</v>
      </c>
      <c r="T12" s="110">
        <f>'9.Circle Pad X-1'!R4</f>
        <v>1.6336321059246817</v>
      </c>
      <c r="U12" s="109" t="str">
        <f>'9.Circle Pad X-1'!S2</f>
        <v/>
      </c>
      <c r="V12" s="109" t="str">
        <f>'9.Circle Pad X-1'!S3</f>
        <v/>
      </c>
      <c r="W12" s="109" t="str">
        <f>'9.Circle Pad X-1'!S4</f>
        <v/>
      </c>
      <c r="X12" s="109" t="str">
        <f>'9.Circle Pad X-1'!T2</f>
        <v/>
      </c>
      <c r="Y12" s="109" t="str">
        <f>'9.Circle Pad X-1'!T3</f>
        <v/>
      </c>
      <c r="Z12" s="110" t="str">
        <f>'9.Circle Pad X-1'!T4</f>
        <v/>
      </c>
      <c r="AA12" s="76">
        <f>'9.Circle Pad X-1'!U2</f>
        <v>1.5247399010453018</v>
      </c>
      <c r="AB12" s="76">
        <f>'9.Circle Pad X-1'!U3</f>
        <v>0.39532983928902932</v>
      </c>
      <c r="AC12" s="76">
        <f>'9.Circle Pad X-1'!U4</f>
        <v>1.1024174507117368</v>
      </c>
      <c r="AD12" s="76">
        <f>'9.Circle Pad X-1'!V2</f>
        <v>2.0569051018845839</v>
      </c>
      <c r="AE12" s="76">
        <f>'9.Circle Pad X-1'!V3</f>
        <v>0.63179951449901328</v>
      </c>
      <c r="AF12" s="77">
        <f>'9.Circle Pad X-1'!V4</f>
        <v>1.8279669133167975</v>
      </c>
      <c r="AH12" s="81">
        <v>3</v>
      </c>
      <c r="AI12" s="82">
        <v>3</v>
      </c>
      <c r="AJ12" s="83">
        <v>3</v>
      </c>
      <c r="AK12" s="81">
        <v>3</v>
      </c>
      <c r="AL12" s="82">
        <v>3</v>
      </c>
      <c r="AM12" s="83">
        <v>3</v>
      </c>
      <c r="AN12" s="81">
        <f t="shared" si="1"/>
        <v>3</v>
      </c>
      <c r="AO12" s="82">
        <f t="shared" si="1"/>
        <v>3</v>
      </c>
      <c r="AP12" s="83">
        <f t="shared" si="1"/>
        <v>3</v>
      </c>
      <c r="AQ12" s="81">
        <f t="shared" si="1"/>
        <v>3</v>
      </c>
      <c r="AR12" s="82">
        <f t="shared" si="1"/>
        <v>3</v>
      </c>
      <c r="AS12" s="83">
        <f t="shared" si="1"/>
        <v>3</v>
      </c>
    </row>
    <row r="13" spans="2:45" ht="12.75" customHeight="1" x14ac:dyDescent="0.2">
      <c r="B13" s="71" t="s">
        <v>146</v>
      </c>
      <c r="C13" s="72">
        <v>1.9850000000000001</v>
      </c>
      <c r="D13" s="72">
        <v>8.9999999999999993E-3</v>
      </c>
      <c r="E13" s="72">
        <v>-8.9999999999999993E-3</v>
      </c>
      <c r="F13" s="73">
        <f t="shared" si="2"/>
        <v>1.994</v>
      </c>
      <c r="G13" s="74">
        <f t="shared" si="3"/>
        <v>1.9760000000000002</v>
      </c>
      <c r="H13" s="84"/>
      <c r="I13" s="103">
        <v>1.9834678571428572</v>
      </c>
      <c r="J13" s="104">
        <v>1.4308903137372419E-3</v>
      </c>
      <c r="K13" s="111" t="str">
        <f t="shared" si="4"/>
        <v>CSL</v>
      </c>
      <c r="L13" s="103">
        <f t="shared" si="0"/>
        <v>1.7396761235905531</v>
      </c>
      <c r="M13" s="107">
        <v>1.7396761235905531</v>
      </c>
      <c r="N13" s="108" t="str">
        <f t="shared" si="5"/>
        <v>True</v>
      </c>
      <c r="O13" s="109">
        <f>'10.Circle Pad X-2'!Q2</f>
        <v>1.7531923401563738</v>
      </c>
      <c r="P13" s="109">
        <f>'10.Circle Pad X-2'!Q3</f>
        <v>1.0924775955570503</v>
      </c>
      <c r="Q13" s="109">
        <f>'10.Circle Pad X-2'!Q4</f>
        <v>0.97063106420524381</v>
      </c>
      <c r="R13" s="109">
        <f>'10.Circle Pad X-2'!R2</f>
        <v>1.786345751003946</v>
      </c>
      <c r="S13" s="109">
        <f>'10.Circle Pad X-2'!R3</f>
        <v>0.54371306171153611</v>
      </c>
      <c r="T13" s="110">
        <f>'10.Circle Pad X-2'!R4</f>
        <v>1.8960926871730859</v>
      </c>
      <c r="U13" s="109" t="str">
        <f>'10.Circle Pad X-2'!S2</f>
        <v/>
      </c>
      <c r="V13" s="109" t="str">
        <f>'10.Circle Pad X-2'!S3</f>
        <v/>
      </c>
      <c r="W13" s="109" t="str">
        <f>'10.Circle Pad X-2'!S4</f>
        <v/>
      </c>
      <c r="X13" s="109" t="str">
        <f>'10.Circle Pad X-2'!T2</f>
        <v/>
      </c>
      <c r="Y13" s="109" t="str">
        <f>'10.Circle Pad X-2'!T3</f>
        <v/>
      </c>
      <c r="Z13" s="110" t="str">
        <f>'10.Circle Pad X-2'!T4</f>
        <v/>
      </c>
      <c r="AA13" s="76">
        <f>'10.Circle Pad X-2'!U2</f>
        <v>1.1111306154184102</v>
      </c>
      <c r="AB13" s="76">
        <f>'10.Circle Pad X-2'!U3</f>
        <v>4.9280608034627041E-2</v>
      </c>
      <c r="AC13" s="76">
        <f>'10.Circle Pad X-2'!U4</f>
        <v>1.8268706993157005</v>
      </c>
      <c r="AD13" s="76">
        <f>'10.Circle Pad X-2'!V2</f>
        <v>2.2854812693217448</v>
      </c>
      <c r="AE13" s="76">
        <f>'10.Circle Pad X-2'!V3</f>
        <v>1.3205855556524766</v>
      </c>
      <c r="AF13" s="77">
        <f>'10.Circle Pad X-2'!V4</f>
        <v>2.0004109368930201</v>
      </c>
      <c r="AH13" s="81">
        <v>3</v>
      </c>
      <c r="AI13" s="82">
        <v>3</v>
      </c>
      <c r="AJ13" s="83">
        <v>3</v>
      </c>
      <c r="AK13" s="81">
        <v>3</v>
      </c>
      <c r="AL13" s="82">
        <v>3</v>
      </c>
      <c r="AM13" s="83">
        <v>3</v>
      </c>
      <c r="AN13" s="81">
        <f t="shared" si="1"/>
        <v>3</v>
      </c>
      <c r="AO13" s="82">
        <f t="shared" si="1"/>
        <v>3</v>
      </c>
      <c r="AP13" s="83">
        <f t="shared" si="1"/>
        <v>3</v>
      </c>
      <c r="AQ13" s="81">
        <f t="shared" si="1"/>
        <v>3</v>
      </c>
      <c r="AR13" s="82">
        <f t="shared" si="1"/>
        <v>3</v>
      </c>
      <c r="AS13" s="83">
        <f t="shared" si="1"/>
        <v>3</v>
      </c>
    </row>
    <row r="14" spans="2:45" ht="12.75" customHeight="1" x14ac:dyDescent="0.2">
      <c r="B14" s="71" t="s">
        <v>147</v>
      </c>
      <c r="C14" s="72">
        <v>0.51100000000000001</v>
      </c>
      <c r="D14" s="72">
        <v>1.2E-2</v>
      </c>
      <c r="E14" s="72">
        <v>-1.2E-2</v>
      </c>
      <c r="F14" s="73">
        <f t="shared" si="2"/>
        <v>0.52300000000000002</v>
      </c>
      <c r="G14" s="74">
        <f t="shared" si="3"/>
        <v>0.499</v>
      </c>
      <c r="H14" s="84"/>
      <c r="I14" s="103">
        <v>0.50862857142857143</v>
      </c>
      <c r="J14" s="104">
        <v>1.9785623555271083E-3</v>
      </c>
      <c r="K14" s="111" t="str">
        <f t="shared" si="4"/>
        <v>CSL</v>
      </c>
      <c r="L14" s="103">
        <f t="shared" si="0"/>
        <v>1.6221494362095865</v>
      </c>
      <c r="M14" s="107">
        <v>1.6221494362095865</v>
      </c>
      <c r="N14" s="108" t="str">
        <f t="shared" si="5"/>
        <v>True</v>
      </c>
      <c r="O14" s="109">
        <f>'11.Circle Pad Y-1'!Q2</f>
        <v>0.23297937961009918</v>
      </c>
      <c r="P14" s="109">
        <f>'11.Circle Pad Y-1'!Q3</f>
        <v>1.7120950333886447</v>
      </c>
      <c r="Q14" s="109">
        <f>'11.Circle Pad Y-1'!Q4</f>
        <v>2.0494528273257888</v>
      </c>
      <c r="R14" s="109">
        <f>'11.Circle Pad Y-1'!R2</f>
        <v>1.9182059161112499</v>
      </c>
      <c r="S14" s="109">
        <f>'11.Circle Pad Y-1'!R3</f>
        <v>0.97755712172907783</v>
      </c>
      <c r="T14" s="110">
        <f>'11.Circle Pad Y-1'!R4</f>
        <v>0.7048139775773925</v>
      </c>
      <c r="U14" s="109" t="str">
        <f>'11.Circle Pad Y-1'!S2</f>
        <v/>
      </c>
      <c r="V14" s="109" t="str">
        <f>'11.Circle Pad Y-1'!S3</f>
        <v/>
      </c>
      <c r="W14" s="109" t="str">
        <f>'11.Circle Pad Y-1'!S4</f>
        <v/>
      </c>
      <c r="X14" s="109" t="str">
        <f>'11.Circle Pad Y-1'!T2</f>
        <v/>
      </c>
      <c r="Y14" s="109" t="str">
        <f>'11.Circle Pad Y-1'!T3</f>
        <v/>
      </c>
      <c r="Z14" s="110" t="str">
        <f>'11.Circle Pad Y-1'!T4</f>
        <v/>
      </c>
      <c r="AA14" s="76">
        <f>'11.Circle Pad Y-1'!U2</f>
        <v>0.12040665533665751</v>
      </c>
      <c r="AB14" s="76">
        <f>'11.Circle Pad Y-1'!U3</f>
        <v>1.9939920199868282</v>
      </c>
      <c r="AC14" s="76">
        <f>'11.Circle Pad Y-1'!U4</f>
        <v>0.93257908412852752</v>
      </c>
      <c r="AD14" s="76">
        <f>'11.Circle Pad Y-1'!V2</f>
        <v>1.9815623502205626</v>
      </c>
      <c r="AE14" s="76">
        <f>'11.Circle Pad Y-1'!V3</f>
        <v>0.1725700423570915</v>
      </c>
      <c r="AF14" s="77">
        <f>'11.Circle Pad Y-1'!V4</f>
        <v>1.3997562798206118</v>
      </c>
      <c r="AH14" s="81">
        <v>3</v>
      </c>
      <c r="AI14" s="82">
        <v>3</v>
      </c>
      <c r="AJ14" s="83">
        <v>3</v>
      </c>
      <c r="AK14" s="81">
        <v>3</v>
      </c>
      <c r="AL14" s="82">
        <v>3</v>
      </c>
      <c r="AM14" s="83">
        <v>3</v>
      </c>
      <c r="AN14" s="81">
        <f t="shared" si="1"/>
        <v>3</v>
      </c>
      <c r="AO14" s="82">
        <f t="shared" si="1"/>
        <v>3</v>
      </c>
      <c r="AP14" s="83">
        <f t="shared" si="1"/>
        <v>3</v>
      </c>
      <c r="AQ14" s="81">
        <f t="shared" si="1"/>
        <v>3</v>
      </c>
      <c r="AR14" s="82">
        <f t="shared" si="1"/>
        <v>3</v>
      </c>
      <c r="AS14" s="83">
        <f t="shared" si="1"/>
        <v>3</v>
      </c>
    </row>
    <row r="15" spans="2:45" ht="12.75" customHeight="1" x14ac:dyDescent="0.2">
      <c r="B15" s="71" t="s">
        <v>148</v>
      </c>
      <c r="C15" s="72">
        <v>0.51100000000000001</v>
      </c>
      <c r="D15" s="72">
        <v>1.2E-2</v>
      </c>
      <c r="E15" s="72">
        <v>-1.2E-2</v>
      </c>
      <c r="F15" s="73">
        <f t="shared" si="2"/>
        <v>0.52300000000000002</v>
      </c>
      <c r="G15" s="74">
        <f t="shared" si="3"/>
        <v>0.499</v>
      </c>
      <c r="H15" s="84"/>
      <c r="I15" s="103">
        <v>0.51280357142857158</v>
      </c>
      <c r="J15" s="104">
        <v>2.1958685353041219E-3</v>
      </c>
      <c r="K15" s="111" t="str">
        <f t="shared" si="4"/>
        <v>CSL</v>
      </c>
      <c r="L15" s="103">
        <f t="shared" si="0"/>
        <v>1.54782013092544</v>
      </c>
      <c r="M15" s="107">
        <v>1.54782013092544</v>
      </c>
      <c r="N15" s="108" t="str">
        <f t="shared" si="5"/>
        <v>True</v>
      </c>
      <c r="O15" s="109">
        <f>'12.Circle Pad Y-2'!Q2</f>
        <v>0.91495377874406525</v>
      </c>
      <c r="P15" s="109">
        <f>'12.Circle Pad Y-2'!Q3</f>
        <v>0.18144414578891047</v>
      </c>
      <c r="Q15" s="109">
        <f>'12.Circle Pad Y-2'!Q4</f>
        <v>2.0821350802530869</v>
      </c>
      <c r="R15" s="109">
        <f>'12.Circle Pad Y-2'!R2</f>
        <v>3.2842238467981693</v>
      </c>
      <c r="S15" s="109">
        <f>'12.Circle Pad Y-2'!R3</f>
        <v>1.2609840783827073</v>
      </c>
      <c r="T15" s="110">
        <f>'12.Circle Pad Y-2'!R4</f>
        <v>0.60869997598710202</v>
      </c>
      <c r="U15" s="109" t="str">
        <f>'12.Circle Pad Y-2'!S2</f>
        <v/>
      </c>
      <c r="V15" s="109" t="str">
        <f>'12.Circle Pad Y-2'!S3</f>
        <v/>
      </c>
      <c r="W15" s="109" t="str">
        <f>'12.Circle Pad Y-2'!S4</f>
        <v/>
      </c>
      <c r="X15" s="109" t="str">
        <f>'12.Circle Pad Y-2'!T2</f>
        <v/>
      </c>
      <c r="Y15" s="109" t="str">
        <f>'12.Circle Pad Y-2'!T3</f>
        <v/>
      </c>
      <c r="Z15" s="110" t="str">
        <f>'12.Circle Pad Y-2'!T4</f>
        <v/>
      </c>
      <c r="AA15" s="76">
        <f>'12.Circle Pad Y-2'!U2</f>
        <v>0.72012956091022495</v>
      </c>
      <c r="AB15" s="76">
        <f>'12.Circle Pad Y-2'!U3</f>
        <v>1.3242197802568885</v>
      </c>
      <c r="AC15" s="76">
        <f>'12.Circle Pad Y-2'!U4</f>
        <v>1.5549920010181784</v>
      </c>
      <c r="AD15" s="76">
        <f>'12.Circle Pad Y-2'!V2</f>
        <v>3.3988315414792543</v>
      </c>
      <c r="AE15" s="76">
        <f>'12.Circle Pad Y-2'!V3</f>
        <v>6.1727080762811866E-2</v>
      </c>
      <c r="AF15" s="77">
        <f>'12.Circle Pad Y-2'!V4</f>
        <v>0.77893388733389801</v>
      </c>
      <c r="AH15" s="81">
        <v>3</v>
      </c>
      <c r="AI15" s="82">
        <v>3</v>
      </c>
      <c r="AJ15" s="83">
        <v>3</v>
      </c>
      <c r="AK15" s="81">
        <v>3</v>
      </c>
      <c r="AL15" s="82">
        <v>3</v>
      </c>
      <c r="AM15" s="83">
        <v>3</v>
      </c>
      <c r="AN15" s="81">
        <f t="shared" si="1"/>
        <v>3</v>
      </c>
      <c r="AO15" s="82">
        <f t="shared" si="1"/>
        <v>3</v>
      </c>
      <c r="AP15" s="83">
        <f t="shared" si="1"/>
        <v>3</v>
      </c>
      <c r="AQ15" s="81">
        <f t="shared" si="1"/>
        <v>3</v>
      </c>
      <c r="AR15" s="82">
        <f t="shared" si="1"/>
        <v>3</v>
      </c>
      <c r="AS15" s="83">
        <f t="shared" si="1"/>
        <v>3</v>
      </c>
    </row>
    <row r="16" spans="2:45" ht="12.75" customHeight="1" x14ac:dyDescent="0.2">
      <c r="B16" s="71" t="s">
        <v>149</v>
      </c>
      <c r="C16" s="72">
        <v>0.25</v>
      </c>
      <c r="D16" s="72">
        <v>0.1</v>
      </c>
      <c r="E16" s="72">
        <v>-0.1</v>
      </c>
      <c r="F16" s="73">
        <f t="shared" si="2"/>
        <v>0.35</v>
      </c>
      <c r="G16" s="74">
        <f t="shared" si="3"/>
        <v>0.15</v>
      </c>
      <c r="H16" s="84"/>
      <c r="I16" s="103">
        <v>0.26235999999999998</v>
      </c>
      <c r="J16" s="104">
        <v>1.8748946637078028E-2</v>
      </c>
      <c r="K16" s="111" t="str">
        <f t="shared" si="4"/>
        <v>CSL</v>
      </c>
      <c r="L16" s="103">
        <f t="shared" si="0"/>
        <v>1.5581319792953527</v>
      </c>
      <c r="M16" s="107">
        <v>1.5581319792953527</v>
      </c>
      <c r="N16" s="108" t="str">
        <f t="shared" si="5"/>
        <v>True</v>
      </c>
      <c r="O16" s="109">
        <f>'32.DCF'!Q2</f>
        <v>0.63278456840988306</v>
      </c>
      <c r="P16" s="109">
        <f>'32.DCF'!Q3</f>
        <v>0.66976203906599352</v>
      </c>
      <c r="Q16" s="109">
        <f>'32.DCF'!Q4</f>
        <v>1.0037156922937778</v>
      </c>
      <c r="R16" s="109">
        <f>'32.DCF'!R2</f>
        <v>0.95249419051691919</v>
      </c>
      <c r="S16" s="109">
        <f>'32.DCF'!R3</f>
        <v>0.93230686760499404</v>
      </c>
      <c r="T16" s="110">
        <f>'32.DCF'!R4</f>
        <v>0.49782818236857718</v>
      </c>
      <c r="U16" s="109" t="str">
        <f>'32.DCF'!S2</f>
        <v/>
      </c>
      <c r="V16" s="109" t="str">
        <f>'32.DCF'!S3</f>
        <v/>
      </c>
      <c r="W16" s="109" t="str">
        <f>'32.DCF'!S4</f>
        <v/>
      </c>
      <c r="X16" s="109" t="str">
        <f>'32.DCF'!T2</f>
        <v/>
      </c>
      <c r="Y16" s="109" t="str">
        <f>'32.DCF'!T3</f>
        <v/>
      </c>
      <c r="Z16" s="110" t="str">
        <f>'32.DCF'!T4</f>
        <v/>
      </c>
      <c r="AA16" s="76">
        <f>'32.DCF'!U2</f>
        <v>1.0042136009239515</v>
      </c>
      <c r="AB16" s="76">
        <f>'32.DCF'!U3</f>
        <v>1.4302615993762948</v>
      </c>
      <c r="AC16" s="76">
        <f>'32.DCF'!U4</f>
        <v>2.169332396155871</v>
      </c>
      <c r="AD16" s="76">
        <f>'32.DCF'!V2</f>
        <v>2.2871574778867268E-2</v>
      </c>
      <c r="AE16" s="76">
        <f>'32.DCF'!V3</f>
        <v>0.28927640074070338</v>
      </c>
      <c r="AF16" s="77">
        <f>'32.DCF'!V4</f>
        <v>0.3163977000889992</v>
      </c>
      <c r="AH16" s="81">
        <v>3</v>
      </c>
      <c r="AI16" s="82">
        <v>3</v>
      </c>
      <c r="AJ16" s="83">
        <v>3</v>
      </c>
      <c r="AK16" s="81">
        <v>3</v>
      </c>
      <c r="AL16" s="82">
        <v>3</v>
      </c>
      <c r="AM16" s="83">
        <v>3</v>
      </c>
      <c r="AN16" s="81">
        <f t="shared" si="1"/>
        <v>3</v>
      </c>
      <c r="AO16" s="82">
        <f t="shared" si="1"/>
        <v>3</v>
      </c>
      <c r="AP16" s="83">
        <f t="shared" si="1"/>
        <v>3</v>
      </c>
      <c r="AQ16" s="81">
        <f t="shared" si="1"/>
        <v>3</v>
      </c>
      <c r="AR16" s="82">
        <f t="shared" si="1"/>
        <v>3</v>
      </c>
      <c r="AS16" s="83">
        <f t="shared" si="1"/>
        <v>3</v>
      </c>
    </row>
    <row r="17" spans="2:45" ht="12.75" customHeight="1" x14ac:dyDescent="0.2">
      <c r="B17" s="71" t="s">
        <v>150</v>
      </c>
      <c r="C17" s="72"/>
      <c r="D17" s="72"/>
      <c r="E17" s="72">
        <v>0.45</v>
      </c>
      <c r="F17" s="73" t="str">
        <f t="shared" si="2"/>
        <v/>
      </c>
      <c r="G17" s="74">
        <f t="shared" si="3"/>
        <v>0.45</v>
      </c>
      <c r="H17" s="84"/>
      <c r="I17" s="103">
        <v>0.66628999999999983</v>
      </c>
      <c r="J17" s="104">
        <v>7.6124824393156458E-3</v>
      </c>
      <c r="K17" s="111" t="str">
        <f t="shared" si="4"/>
        <v>LSL</v>
      </c>
      <c r="L17" s="103">
        <f t="shared" si="0"/>
        <v>9.4708483390797831</v>
      </c>
      <c r="M17" s="107">
        <v>9.4708483390797831</v>
      </c>
      <c r="N17" s="108" t="str">
        <f t="shared" si="5"/>
        <v>True</v>
      </c>
      <c r="O17" s="109">
        <f>'33.Cs PZT-L'!Q2</f>
        <v>0.36481804230419806</v>
      </c>
      <c r="P17" s="109">
        <f>'33.Cs PZT-L'!Q3</f>
        <v>9.0381430567156779E-2</v>
      </c>
      <c r="Q17" s="109">
        <f>'33.Cs PZT-L'!Q4</f>
        <v>9.3220461972662844E-2</v>
      </c>
      <c r="R17" s="109">
        <f>'33.Cs PZT-L'!R2</f>
        <v>0.80277423665159298</v>
      </c>
      <c r="S17" s="109">
        <f>'33.Cs PZT-L'!R3</f>
        <v>0.2426368128781472</v>
      </c>
      <c r="T17" s="110">
        <f>'33.Cs PZT-L'!R4</f>
        <v>0.20884327455896082</v>
      </c>
      <c r="U17" s="109" t="str">
        <f>'33.Cs PZT-L'!S2</f>
        <v/>
      </c>
      <c r="V17" s="109" t="str">
        <f>'33.Cs PZT-L'!S3</f>
        <v/>
      </c>
      <c r="W17" s="109" t="str">
        <f>'33.Cs PZT-L'!S4</f>
        <v/>
      </c>
      <c r="X17" s="109" t="str">
        <f>'33.Cs PZT-L'!T2</f>
        <v/>
      </c>
      <c r="Y17" s="109" t="str">
        <f>'33.Cs PZT-L'!T3</f>
        <v/>
      </c>
      <c r="Z17" s="110" t="str">
        <f>'33.Cs PZT-L'!T4</f>
        <v/>
      </c>
      <c r="AA17" s="76">
        <f>'33.Cs PZT-L'!U2</f>
        <v>2.7967447164392423E-2</v>
      </c>
      <c r="AB17" s="76">
        <f>'33.Cs PZT-L'!U3</f>
        <v>1.0036146530208065</v>
      </c>
      <c r="AC17" s="76">
        <f>'33.Cs PZT-L'!U4</f>
        <v>1.0142030592652531</v>
      </c>
      <c r="AD17" s="76">
        <f>'33.Cs PZT-L'!V2</f>
        <v>0.14003430147426957</v>
      </c>
      <c r="AE17" s="76">
        <f>'33.Cs PZT-L'!V3</f>
        <v>1.4596929582419247</v>
      </c>
      <c r="AF17" s="77">
        <f>'33.Cs PZT-L'!V4</f>
        <v>1.6264070537915964</v>
      </c>
      <c r="AH17" s="81">
        <v>3</v>
      </c>
      <c r="AI17" s="82">
        <v>3</v>
      </c>
      <c r="AJ17" s="83">
        <v>3</v>
      </c>
      <c r="AK17" s="81">
        <v>3</v>
      </c>
      <c r="AL17" s="82">
        <v>3</v>
      </c>
      <c r="AM17" s="83">
        <v>3</v>
      </c>
      <c r="AN17" s="81">
        <f t="shared" si="1"/>
        <v>3</v>
      </c>
      <c r="AO17" s="82">
        <f t="shared" si="1"/>
        <v>3</v>
      </c>
      <c r="AP17" s="83">
        <f t="shared" si="1"/>
        <v>3</v>
      </c>
      <c r="AQ17" s="81">
        <f t="shared" si="1"/>
        <v>3</v>
      </c>
      <c r="AR17" s="82">
        <f t="shared" si="1"/>
        <v>3</v>
      </c>
      <c r="AS17" s="83">
        <f t="shared" si="1"/>
        <v>3</v>
      </c>
    </row>
    <row r="18" spans="2:45" ht="12.75" customHeight="1" x14ac:dyDescent="0.2">
      <c r="B18" s="71" t="s">
        <v>151</v>
      </c>
      <c r="C18" s="72"/>
      <c r="D18" s="72"/>
      <c r="E18" s="72">
        <v>0.45</v>
      </c>
      <c r="F18" s="73" t="str">
        <f t="shared" si="2"/>
        <v/>
      </c>
      <c r="G18" s="74">
        <f t="shared" si="3"/>
        <v>0.45</v>
      </c>
      <c r="H18" s="84"/>
      <c r="I18" s="103">
        <v>0.65524999999999989</v>
      </c>
      <c r="J18" s="104">
        <v>5.6234133564746708E-3</v>
      </c>
      <c r="K18" s="111" t="str">
        <f t="shared" si="4"/>
        <v>LSL</v>
      </c>
      <c r="L18" s="103">
        <f t="shared" si="0"/>
        <v>12.166394737440601</v>
      </c>
      <c r="M18" s="107">
        <v>12.166394737440601</v>
      </c>
      <c r="N18" s="108" t="str">
        <f t="shared" si="5"/>
        <v>True</v>
      </c>
      <c r="O18" s="109">
        <f>'34.Cs PZT-R'!Q2</f>
        <v>0.87238928635285717</v>
      </c>
      <c r="P18" s="109">
        <f>'34.Cs PZT-R'!Q3</f>
        <v>1.0395042800519132</v>
      </c>
      <c r="Q18" s="109">
        <f>'34.Cs PZT-R'!Q4</f>
        <v>1.1022121748912066</v>
      </c>
      <c r="R18" s="109">
        <f>'34.Cs PZT-R'!R2</f>
        <v>0.79330671750290938</v>
      </c>
      <c r="S18" s="109">
        <f>'34.Cs PZT-R'!R3</f>
        <v>0.23407858873760198</v>
      </c>
      <c r="T18" s="110">
        <f>'34.Cs PZT-R'!R4</f>
        <v>0.16105442689152719</v>
      </c>
      <c r="U18" s="109" t="str">
        <f>'34.Cs PZT-R'!S2</f>
        <v/>
      </c>
      <c r="V18" s="109" t="str">
        <f>'34.Cs PZT-R'!S3</f>
        <v/>
      </c>
      <c r="W18" s="109" t="str">
        <f>'34.Cs PZT-R'!S4</f>
        <v/>
      </c>
      <c r="X18" s="109" t="str">
        <f>'34.Cs PZT-R'!T2</f>
        <v/>
      </c>
      <c r="Y18" s="109" t="str">
        <f>'34.Cs PZT-R'!T3</f>
        <v/>
      </c>
      <c r="Z18" s="110" t="str">
        <f>'34.Cs PZT-R'!T4</f>
        <v/>
      </c>
      <c r="AA18" s="76">
        <f>'34.Cs PZT-R'!U2</f>
        <v>6.8298523689075297E-2</v>
      </c>
      <c r="AB18" s="76">
        <f>'34.Cs PZT-R'!U3</f>
        <v>1.6301570259462275</v>
      </c>
      <c r="AC18" s="76">
        <f>'34.Cs PZT-R'!U4</f>
        <v>1.57390514006855</v>
      </c>
      <c r="AD18" s="76">
        <f>'34.Cs PZT-R'!V2</f>
        <v>0.20715191002333663</v>
      </c>
      <c r="AE18" s="76">
        <f>'34.Cs PZT-R'!V3</f>
        <v>0.57216296384510579</v>
      </c>
      <c r="AF18" s="77">
        <f>'34.Cs PZT-R'!V4</f>
        <v>0.36685078733197568</v>
      </c>
      <c r="AH18" s="81">
        <v>3</v>
      </c>
      <c r="AI18" s="82">
        <v>3</v>
      </c>
      <c r="AJ18" s="83">
        <v>3</v>
      </c>
      <c r="AK18" s="81">
        <v>3</v>
      </c>
      <c r="AL18" s="82">
        <v>3</v>
      </c>
      <c r="AM18" s="83">
        <v>3</v>
      </c>
      <c r="AN18" s="81">
        <f t="shared" si="1"/>
        <v>3</v>
      </c>
      <c r="AO18" s="82">
        <f t="shared" si="1"/>
        <v>3</v>
      </c>
      <c r="AP18" s="83">
        <f t="shared" si="1"/>
        <v>3</v>
      </c>
      <c r="AQ18" s="81">
        <f t="shared" si="1"/>
        <v>3</v>
      </c>
      <c r="AR18" s="82">
        <f t="shared" si="1"/>
        <v>3</v>
      </c>
      <c r="AS18" s="83">
        <f t="shared" si="1"/>
        <v>3</v>
      </c>
    </row>
    <row r="19" spans="2:45" ht="12.75" customHeight="1" x14ac:dyDescent="0.2">
      <c r="B19" s="71" t="s">
        <v>152</v>
      </c>
      <c r="C19" s="72"/>
      <c r="D19" s="72"/>
      <c r="E19" s="72">
        <v>60</v>
      </c>
      <c r="F19" s="73" t="str">
        <f t="shared" si="2"/>
        <v/>
      </c>
      <c r="G19" s="74">
        <f t="shared" si="3"/>
        <v>60</v>
      </c>
      <c r="H19" s="84"/>
      <c r="I19" s="103">
        <v>93.52000000000001</v>
      </c>
      <c r="J19" s="104">
        <v>2.2587115304477869</v>
      </c>
      <c r="K19" s="111" t="str">
        <f t="shared" si="4"/>
        <v>LSL</v>
      </c>
      <c r="L19" s="103">
        <f t="shared" si="0"/>
        <v>4.9467730530061251</v>
      </c>
      <c r="M19" s="107">
        <v>4.9467730530061251</v>
      </c>
      <c r="N19" s="108" t="str">
        <f t="shared" si="5"/>
        <v>True</v>
      </c>
      <c r="O19" s="109">
        <f>'35.Rs PZT-L'!Q2</f>
        <v>1.5972075864754656</v>
      </c>
      <c r="P19" s="109">
        <f>'35.Rs PZT-L'!Q3</f>
        <v>0.80884680800722575</v>
      </c>
      <c r="Q19" s="109">
        <f>'35.Rs PZT-L'!Q4</f>
        <v>0.47692660953561516</v>
      </c>
      <c r="R19" s="109">
        <f>'35.Rs PZT-L'!R2</f>
        <v>0.28440125490879625</v>
      </c>
      <c r="S19" s="109">
        <f>'35.Rs PZT-L'!R3</f>
        <v>0.31330802123062884</v>
      </c>
      <c r="T19" s="110">
        <f>'35.Rs PZT-L'!R4</f>
        <v>5.6669682316219903E-2</v>
      </c>
      <c r="U19" s="109" t="str">
        <f>'35.Rs PZT-L'!S2</f>
        <v/>
      </c>
      <c r="V19" s="109" t="str">
        <f>'35.Rs PZT-L'!S3</f>
        <v/>
      </c>
      <c r="W19" s="109" t="str">
        <f>'35.Rs PZT-L'!S4</f>
        <v/>
      </c>
      <c r="X19" s="109" t="str">
        <f>'35.Rs PZT-L'!T2</f>
        <v/>
      </c>
      <c r="Y19" s="109" t="str">
        <f>'35.Rs PZT-L'!T3</f>
        <v/>
      </c>
      <c r="Z19" s="110" t="str">
        <f>'35.Rs PZT-L'!T4</f>
        <v/>
      </c>
      <c r="AA19" s="76">
        <f>'35.Rs PZT-L'!U2</f>
        <v>0.64302477477806186</v>
      </c>
      <c r="AB19" s="76">
        <f>'35.Rs PZT-L'!U3</f>
        <v>1.7230507136305777</v>
      </c>
      <c r="AC19" s="76">
        <f>'35.Rs PZT-L'!U4</f>
        <v>1.4689370729446245</v>
      </c>
      <c r="AD19" s="76">
        <f>'35.Rs PZT-L'!V2</f>
        <v>0.61559393380379079</v>
      </c>
      <c r="AE19" s="76">
        <f>'35.Rs PZT-L'!V3</f>
        <v>0.72900265686128307</v>
      </c>
      <c r="AF19" s="77">
        <f>'35.Rs PZT-L'!V4</f>
        <v>0.93222845850232372</v>
      </c>
      <c r="AH19" s="81">
        <v>3</v>
      </c>
      <c r="AI19" s="82">
        <v>3</v>
      </c>
      <c r="AJ19" s="83">
        <v>3</v>
      </c>
      <c r="AK19" s="81">
        <v>3</v>
      </c>
      <c r="AL19" s="82">
        <v>3</v>
      </c>
      <c r="AM19" s="83">
        <v>3</v>
      </c>
      <c r="AN19" s="81">
        <f t="shared" si="1"/>
        <v>3</v>
      </c>
      <c r="AO19" s="82">
        <f t="shared" si="1"/>
        <v>3</v>
      </c>
      <c r="AP19" s="83">
        <f t="shared" si="1"/>
        <v>3</v>
      </c>
      <c r="AQ19" s="81">
        <f t="shared" si="1"/>
        <v>3</v>
      </c>
      <c r="AR19" s="82">
        <f t="shared" si="1"/>
        <v>3</v>
      </c>
      <c r="AS19" s="83">
        <f t="shared" si="1"/>
        <v>3</v>
      </c>
    </row>
    <row r="20" spans="2:45" ht="12.75" customHeight="1" x14ac:dyDescent="0.2">
      <c r="B20" s="71" t="s">
        <v>153</v>
      </c>
      <c r="C20" s="72"/>
      <c r="D20" s="72"/>
      <c r="E20" s="72">
        <v>60</v>
      </c>
      <c r="F20" s="73" t="str">
        <f t="shared" si="2"/>
        <v/>
      </c>
      <c r="G20" s="74">
        <f t="shared" si="3"/>
        <v>60</v>
      </c>
      <c r="H20" s="84"/>
      <c r="I20" s="103">
        <v>91.86</v>
      </c>
      <c r="J20" s="104">
        <v>1.6952220437977379</v>
      </c>
      <c r="K20" s="111" t="str">
        <f t="shared" si="4"/>
        <v>LSL</v>
      </c>
      <c r="L20" s="103">
        <f t="shared" si="0"/>
        <v>6.2646660588535292</v>
      </c>
      <c r="M20" s="107">
        <v>6.2646660588535292</v>
      </c>
      <c r="N20" s="108" t="str">
        <f t="shared" si="5"/>
        <v>True</v>
      </c>
      <c r="O20" s="109">
        <f>'36.Rs PZT-R'!Q2</f>
        <v>1.8054569081989631</v>
      </c>
      <c r="P20" s="109">
        <f>'36.Rs PZT-R'!Q3</f>
        <v>1.950022737499605E-2</v>
      </c>
      <c r="Q20" s="109">
        <f>'36.Rs PZT-R'!Q4</f>
        <v>0.28080403036405388</v>
      </c>
      <c r="R20" s="109">
        <f>'36.Rs PZT-R'!R2</f>
        <v>0.28557520285893045</v>
      </c>
      <c r="S20" s="109">
        <f>'36.Rs PZT-R'!R3</f>
        <v>8.0056657170722967E-2</v>
      </c>
      <c r="T20" s="110">
        <f>'36.Rs PZT-R'!R4</f>
        <v>0.22913414270961824</v>
      </c>
      <c r="U20" s="109" t="str">
        <f>'36.Rs PZT-R'!S2</f>
        <v/>
      </c>
      <c r="V20" s="109" t="str">
        <f>'36.Rs PZT-R'!S3</f>
        <v/>
      </c>
      <c r="W20" s="109" t="str">
        <f>'36.Rs PZT-R'!S4</f>
        <v/>
      </c>
      <c r="X20" s="109" t="str">
        <f>'36.Rs PZT-R'!T2</f>
        <v/>
      </c>
      <c r="Y20" s="109" t="str">
        <f>'36.Rs PZT-R'!T3</f>
        <v/>
      </c>
      <c r="Z20" s="110" t="str">
        <f>'36.Rs PZT-R'!T4</f>
        <v/>
      </c>
      <c r="AA20" s="76">
        <f>'36.Rs PZT-R'!U2</f>
        <v>0.10326784193756228</v>
      </c>
      <c r="AB20" s="76">
        <f>'36.Rs PZT-R'!U3</f>
        <v>0.80720297097996896</v>
      </c>
      <c r="AC20" s="76">
        <f>'36.Rs PZT-R'!U4</f>
        <v>0.73305115482448868</v>
      </c>
      <c r="AD20" s="76">
        <f>'36.Rs PZT-R'!V2</f>
        <v>0.11630013145226673</v>
      </c>
      <c r="AE20" s="76">
        <f>'36.Rs PZT-R'!V3</f>
        <v>1.0789160628311067</v>
      </c>
      <c r="AF20" s="77">
        <f>'36.Rs PZT-R'!V4</f>
        <v>1.0207058657103993</v>
      </c>
      <c r="AH20" s="81">
        <v>3</v>
      </c>
      <c r="AI20" s="82">
        <v>3</v>
      </c>
      <c r="AJ20" s="83">
        <v>3</v>
      </c>
      <c r="AK20" s="81">
        <v>3</v>
      </c>
      <c r="AL20" s="82">
        <v>3</v>
      </c>
      <c r="AM20" s="83">
        <v>3</v>
      </c>
      <c r="AN20" s="81">
        <f t="shared" si="1"/>
        <v>3</v>
      </c>
      <c r="AO20" s="82">
        <f t="shared" si="1"/>
        <v>3</v>
      </c>
      <c r="AP20" s="83">
        <f t="shared" si="1"/>
        <v>3</v>
      </c>
      <c r="AQ20" s="81">
        <f t="shared" si="1"/>
        <v>3</v>
      </c>
      <c r="AR20" s="82">
        <f t="shared" si="1"/>
        <v>3</v>
      </c>
      <c r="AS20" s="83">
        <f t="shared" si="1"/>
        <v>3</v>
      </c>
    </row>
    <row r="21" spans="2:45" ht="12.75" customHeight="1" x14ac:dyDescent="0.2">
      <c r="B21" s="71" t="s">
        <v>154</v>
      </c>
      <c r="C21" s="72">
        <v>1.3620000000000001</v>
      </c>
      <c r="D21" s="72">
        <v>1.2E-2</v>
      </c>
      <c r="E21" s="72">
        <v>-1.2E-2</v>
      </c>
      <c r="F21" s="73">
        <f t="shared" si="2"/>
        <v>1.3740000000000001</v>
      </c>
      <c r="G21" s="74">
        <f t="shared" si="3"/>
        <v>1.35</v>
      </c>
      <c r="H21" s="84"/>
      <c r="I21" s="103">
        <v>1.36181</v>
      </c>
      <c r="J21" s="104">
        <v>1.3186272323055393E-3</v>
      </c>
      <c r="K21" s="111" t="str">
        <f t="shared" si="4"/>
        <v>CSL</v>
      </c>
      <c r="L21" s="103">
        <f t="shared" si="0"/>
        <v>2.9854280043827126</v>
      </c>
      <c r="M21" s="107">
        <v>2.9854280043827126</v>
      </c>
      <c r="N21" s="108" t="str">
        <f t="shared" si="5"/>
        <v>True</v>
      </c>
      <c r="O21" s="109">
        <f>'37.Dimple X'!Q2</f>
        <v>0.6941642176771724</v>
      </c>
      <c r="P21" s="109">
        <f>'37.Dimple X'!Q3</f>
        <v>0.31215685926407338</v>
      </c>
      <c r="Q21" s="109">
        <f>'37.Dimple X'!Q4</f>
        <v>0.25889028023618998</v>
      </c>
      <c r="R21" s="109">
        <f>'37.Dimple X'!R2</f>
        <v>0.58975368823716889</v>
      </c>
      <c r="S21" s="109">
        <f>'37.Dimple X'!R3</f>
        <v>1.5769518246208389</v>
      </c>
      <c r="T21" s="110">
        <f>'37.Dimple X'!R4</f>
        <v>2.0082201261688271</v>
      </c>
      <c r="U21" s="109" t="str">
        <f>'37.Dimple X'!S2</f>
        <v/>
      </c>
      <c r="V21" s="109" t="str">
        <f>'37.Dimple X'!S3</f>
        <v/>
      </c>
      <c r="W21" s="109" t="str">
        <f>'37.Dimple X'!S4</f>
        <v/>
      </c>
      <c r="X21" s="109" t="str">
        <f>'37.Dimple X'!T2</f>
        <v/>
      </c>
      <c r="Y21" s="109" t="str">
        <f>'37.Dimple X'!T3</f>
        <v/>
      </c>
      <c r="Z21" s="110" t="str">
        <f>'37.Dimple X'!T4</f>
        <v/>
      </c>
      <c r="AA21" s="76">
        <f>'37.Dimple X'!U2</f>
        <v>0.3619696674079998</v>
      </c>
      <c r="AB21" s="76">
        <f>'37.Dimple X'!U3</f>
        <v>0.29094616005564705</v>
      </c>
      <c r="AC21" s="76">
        <f>'37.Dimple X'!U4</f>
        <v>0.26129015098255204</v>
      </c>
      <c r="AD21" s="76">
        <f>'37.Dimple X'!V2</f>
        <v>4.5004670716880444</v>
      </c>
      <c r="AE21" s="76">
        <f>'37.Dimple X'!V3</f>
        <v>0.12790928514850067</v>
      </c>
      <c r="AF21" s="77">
        <f>'37.Dimple X'!V4</f>
        <v>1.0139494677367569</v>
      </c>
      <c r="AH21" s="81">
        <v>3</v>
      </c>
      <c r="AI21" s="82">
        <v>3</v>
      </c>
      <c r="AJ21" s="83">
        <v>3</v>
      </c>
      <c r="AK21" s="81">
        <v>3</v>
      </c>
      <c r="AL21" s="82">
        <v>3</v>
      </c>
      <c r="AM21" s="83">
        <v>3</v>
      </c>
      <c r="AN21" s="81">
        <f t="shared" ref="AN21:AS45" si="6">AH21</f>
        <v>3</v>
      </c>
      <c r="AO21" s="82">
        <f t="shared" si="6"/>
        <v>3</v>
      </c>
      <c r="AP21" s="83">
        <f t="shared" si="6"/>
        <v>3</v>
      </c>
      <c r="AQ21" s="81">
        <f t="shared" si="6"/>
        <v>3</v>
      </c>
      <c r="AR21" s="82">
        <f t="shared" si="6"/>
        <v>3</v>
      </c>
      <c r="AS21" s="83">
        <f t="shared" si="6"/>
        <v>3</v>
      </c>
    </row>
    <row r="22" spans="2:45" ht="12.75" customHeight="1" x14ac:dyDescent="0.2">
      <c r="B22" s="71" t="s">
        <v>155</v>
      </c>
      <c r="C22" s="72">
        <v>0</v>
      </c>
      <c r="D22" s="72">
        <v>0.01</v>
      </c>
      <c r="E22" s="72">
        <v>-0.01</v>
      </c>
      <c r="F22" s="73">
        <f t="shared" si="2"/>
        <v>0.01</v>
      </c>
      <c r="G22" s="74">
        <f t="shared" si="3"/>
        <v>-0.01</v>
      </c>
      <c r="H22" s="84"/>
      <c r="I22" s="103">
        <v>7.9999999999999966E-5</v>
      </c>
      <c r="J22" s="104">
        <v>8.4169141877795349E-4</v>
      </c>
      <c r="K22" s="111" t="str">
        <f t="shared" si="4"/>
        <v>CSL</v>
      </c>
      <c r="L22" s="103">
        <f t="shared" si="0"/>
        <v>3.9285973373324814</v>
      </c>
      <c r="M22" s="107">
        <v>3.9285973373324814</v>
      </c>
      <c r="N22" s="108" t="str">
        <f t="shared" si="5"/>
        <v>True</v>
      </c>
      <c r="O22" s="109">
        <f>'38.Dimple Y'!Q2</f>
        <v>3.3281866371157016</v>
      </c>
      <c r="P22" s="109">
        <f>'38.Dimple Y'!Q3</f>
        <v>0.70161673832387339</v>
      </c>
      <c r="Q22" s="109">
        <f>'38.Dimple Y'!Q4</f>
        <v>1.3183168165609425</v>
      </c>
      <c r="R22" s="109">
        <f>'38.Dimple Y'!R2</f>
        <v>1.499956133750965</v>
      </c>
      <c r="S22" s="109">
        <f>'38.Dimple Y'!R3</f>
        <v>0.14130868983607103</v>
      </c>
      <c r="T22" s="110">
        <f>'38.Dimple Y'!R4</f>
        <v>0.50780691145849033</v>
      </c>
      <c r="U22" s="109" t="str">
        <f>'38.Dimple Y'!S2</f>
        <v/>
      </c>
      <c r="V22" s="109" t="str">
        <f>'38.Dimple Y'!S3</f>
        <v/>
      </c>
      <c r="W22" s="109" t="str">
        <f>'38.Dimple Y'!S4</f>
        <v/>
      </c>
      <c r="X22" s="109" t="str">
        <f>'38.Dimple Y'!T2</f>
        <v/>
      </c>
      <c r="Y22" s="109" t="str">
        <f>'38.Dimple Y'!T3</f>
        <v/>
      </c>
      <c r="Z22" s="110" t="str">
        <f>'38.Dimple Y'!T4</f>
        <v/>
      </c>
      <c r="AA22" s="76">
        <f>'38.Dimple Y'!U2</f>
        <v>1.7172568147781211</v>
      </c>
      <c r="AB22" s="76">
        <f>'38.Dimple Y'!U3</f>
        <v>0.11390692804197479</v>
      </c>
      <c r="AC22" s="76">
        <f>'38.Dimple Y'!U4</f>
        <v>0.41575124980128703</v>
      </c>
      <c r="AD22" s="76">
        <f>'38.Dimple Y'!V2</f>
        <v>1.7761630249333935</v>
      </c>
      <c r="AE22" s="76">
        <f>'38.Dimple Y'!V3</f>
        <v>1.333344737004494</v>
      </c>
      <c r="AF22" s="77">
        <f>'38.Dimple Y'!V4</f>
        <v>0.3777406168405571</v>
      </c>
      <c r="AH22" s="81">
        <v>3</v>
      </c>
      <c r="AI22" s="82">
        <v>3</v>
      </c>
      <c r="AJ22" s="83">
        <v>3</v>
      </c>
      <c r="AK22" s="81">
        <v>3</v>
      </c>
      <c r="AL22" s="82">
        <v>3</v>
      </c>
      <c r="AM22" s="83">
        <v>3</v>
      </c>
      <c r="AN22" s="81">
        <f t="shared" si="6"/>
        <v>3</v>
      </c>
      <c r="AO22" s="82">
        <f t="shared" si="6"/>
        <v>3</v>
      </c>
      <c r="AP22" s="83">
        <f t="shared" si="6"/>
        <v>3</v>
      </c>
      <c r="AQ22" s="81">
        <f t="shared" si="6"/>
        <v>3</v>
      </c>
      <c r="AR22" s="82">
        <f t="shared" si="6"/>
        <v>3</v>
      </c>
      <c r="AS22" s="83">
        <f t="shared" si="6"/>
        <v>3</v>
      </c>
    </row>
    <row r="23" spans="2:45" ht="12.75" customHeight="1" x14ac:dyDescent="0.2">
      <c r="B23" s="71" t="s">
        <v>156</v>
      </c>
      <c r="C23" s="72">
        <v>1.4690000000000001</v>
      </c>
      <c r="D23" s="72">
        <v>2.5000000000000001E-2</v>
      </c>
      <c r="E23" s="72">
        <v>-2.5000000000000001E-2</v>
      </c>
      <c r="F23" s="73">
        <f t="shared" si="2"/>
        <v>1.494</v>
      </c>
      <c r="G23" s="74">
        <f t="shared" si="3"/>
        <v>1.4440000000000002</v>
      </c>
      <c r="H23" s="84"/>
      <c r="I23" s="103">
        <v>1.4725600000000001</v>
      </c>
      <c r="J23" s="104">
        <v>3.5040294265634296E-3</v>
      </c>
      <c r="K23" s="111" t="str">
        <f t="shared" si="4"/>
        <v>CSL</v>
      </c>
      <c r="L23" s="103">
        <f t="shared" si="0"/>
        <v>2.0395566922152577</v>
      </c>
      <c r="M23" s="107">
        <v>2.0395566922152577</v>
      </c>
      <c r="N23" s="108" t="str">
        <f t="shared" si="5"/>
        <v>True</v>
      </c>
      <c r="O23" s="109">
        <f>'72.PZT-L Location X1_BL'!Q2</f>
        <v>1.0446282811759779</v>
      </c>
      <c r="P23" s="109">
        <f>'72.PZT-L Location X1_BL'!Q3</f>
        <v>0.98613065181910808</v>
      </c>
      <c r="Q23" s="109">
        <f>'72.PZT-L Location X1_BL'!Q4</f>
        <v>0.76038160463013127</v>
      </c>
      <c r="R23" s="109">
        <f>'72.PZT-L Location X1_BL'!R2</f>
        <v>0.13895832607172795</v>
      </c>
      <c r="S23" s="109">
        <f>'72.PZT-L Location X1_BL'!R3</f>
        <v>0.74012829233910482</v>
      </c>
      <c r="T23" s="110">
        <f>'72.PZT-L Location X1_BL'!R4</f>
        <v>0.97091271047272376</v>
      </c>
      <c r="U23" s="109" t="str">
        <f>'72.PZT-L Location X1_BL'!S2</f>
        <v/>
      </c>
      <c r="V23" s="109" t="str">
        <f>'72.PZT-L Location X1_BL'!S3</f>
        <v/>
      </c>
      <c r="W23" s="109" t="str">
        <f>'72.PZT-L Location X1_BL'!S4</f>
        <v/>
      </c>
      <c r="X23" s="109" t="str">
        <f>'72.PZT-L Location X1_BL'!T2</f>
        <v/>
      </c>
      <c r="Y23" s="109" t="str">
        <f>'72.PZT-L Location X1_BL'!T3</f>
        <v/>
      </c>
      <c r="Z23" s="110" t="str">
        <f>'72.PZT-L Location X1_BL'!T4</f>
        <v/>
      </c>
      <c r="AA23" s="76">
        <f>'72.PZT-L Location X1_BL'!U2</f>
        <v>0.38362378329518221</v>
      </c>
      <c r="AB23" s="76">
        <f>'72.PZT-L Location X1_BL'!U3</f>
        <v>2.3073984167034318</v>
      </c>
      <c r="AC23" s="76">
        <f>'72.PZT-L Location X1_BL'!U4</f>
        <v>1.7622552255252932</v>
      </c>
      <c r="AD23" s="76">
        <f>'72.PZT-L Location X1_BL'!V2</f>
        <v>0.28641975805104408</v>
      </c>
      <c r="AE23" s="76">
        <f>'72.PZT-L Location X1_BL'!V3</f>
        <v>1.9104979842434353</v>
      </c>
      <c r="AF23" s="77">
        <f>'72.PZT-L Location X1_BL'!V4</f>
        <v>1.501572219376567</v>
      </c>
      <c r="AH23" s="81">
        <v>3</v>
      </c>
      <c r="AI23" s="82">
        <v>3</v>
      </c>
      <c r="AJ23" s="83">
        <v>3</v>
      </c>
      <c r="AK23" s="81">
        <v>3</v>
      </c>
      <c r="AL23" s="82">
        <v>3</v>
      </c>
      <c r="AM23" s="83">
        <v>3</v>
      </c>
      <c r="AN23" s="81">
        <f t="shared" si="6"/>
        <v>3</v>
      </c>
      <c r="AO23" s="82">
        <f t="shared" si="6"/>
        <v>3</v>
      </c>
      <c r="AP23" s="83">
        <f t="shared" si="6"/>
        <v>3</v>
      </c>
      <c r="AQ23" s="81">
        <f t="shared" si="6"/>
        <v>3</v>
      </c>
      <c r="AR23" s="82">
        <f t="shared" si="6"/>
        <v>3</v>
      </c>
      <c r="AS23" s="83">
        <f t="shared" si="6"/>
        <v>3</v>
      </c>
    </row>
    <row r="24" spans="2:45" ht="12.75" customHeight="1" x14ac:dyDescent="0.2">
      <c r="B24" s="71" t="s">
        <v>157</v>
      </c>
      <c r="C24" s="72">
        <v>1.4690000000000001</v>
      </c>
      <c r="D24" s="72">
        <v>2.5000000000000001E-2</v>
      </c>
      <c r="E24" s="72">
        <v>-2.5000000000000001E-2</v>
      </c>
      <c r="F24" s="73">
        <f t="shared" si="2"/>
        <v>1.494</v>
      </c>
      <c r="G24" s="74">
        <f t="shared" si="3"/>
        <v>1.4440000000000002</v>
      </c>
      <c r="H24" s="84"/>
      <c r="I24" s="103">
        <v>1.4683499999999998</v>
      </c>
      <c r="J24" s="104">
        <v>2.9718120173838156E-3</v>
      </c>
      <c r="K24" s="111" t="str">
        <f t="shared" si="4"/>
        <v>CSL</v>
      </c>
      <c r="L24" s="103">
        <f t="shared" si="0"/>
        <v>2.7312180646647763</v>
      </c>
      <c r="M24" s="107">
        <v>2.7312180646647763</v>
      </c>
      <c r="N24" s="108" t="str">
        <f t="shared" si="5"/>
        <v>True</v>
      </c>
      <c r="O24" s="109">
        <f>'73.PZT-R Location X1_BR'!Q2</f>
        <v>0.81354035257854052</v>
      </c>
      <c r="P24" s="109">
        <f>'73.PZT-R Location X1_BR'!Q3</f>
        <v>0.29209633580052541</v>
      </c>
      <c r="Q24" s="109">
        <f>'73.PZT-R Location X1_BR'!Q4</f>
        <v>0.4831761108960046</v>
      </c>
      <c r="R24" s="109">
        <f>'73.PZT-R Location X1_BR'!R2</f>
        <v>0.56984755316907165</v>
      </c>
      <c r="S24" s="109">
        <f>'73.PZT-R Location X1_BR'!R3</f>
        <v>0.79172941056017276</v>
      </c>
      <c r="T24" s="110">
        <f>'73.PZT-R Location X1_BR'!R4</f>
        <v>1.3421093592312239</v>
      </c>
      <c r="U24" s="109" t="str">
        <f>'73.PZT-R Location X1_BR'!S2</f>
        <v/>
      </c>
      <c r="V24" s="109" t="str">
        <f>'73.PZT-R Location X1_BR'!S3</f>
        <v/>
      </c>
      <c r="W24" s="109" t="str">
        <f>'73.PZT-R Location X1_BR'!S4</f>
        <v/>
      </c>
      <c r="X24" s="109" t="str">
        <f>'73.PZT-R Location X1_BR'!T2</f>
        <v/>
      </c>
      <c r="Y24" s="109" t="str">
        <f>'73.PZT-R Location X1_BR'!T3</f>
        <v/>
      </c>
      <c r="Z24" s="110" t="str">
        <f>'73.PZT-R Location X1_BR'!T4</f>
        <v/>
      </c>
      <c r="AA24" s="76">
        <f>'73.PZT-R Location X1_BR'!U2</f>
        <v>1.8893506027909761</v>
      </c>
      <c r="AB24" s="76">
        <f>'73.PZT-R Location X1_BR'!U3</f>
        <v>0.33899294979797262</v>
      </c>
      <c r="AC24" s="76">
        <f>'73.PZT-R Location X1_BR'!U4</f>
        <v>0.25993304066627498</v>
      </c>
      <c r="AD24" s="76">
        <f>'73.PZT-R Location X1_BR'!V2</f>
        <v>0.79773344560603943</v>
      </c>
      <c r="AE24" s="76">
        <f>'73.PZT-R Location X1_BR'!V3</f>
        <v>1.0950629184926661</v>
      </c>
      <c r="AF24" s="77">
        <f>'73.PZT-R Location X1_BR'!V4</f>
        <v>1.438995802665217</v>
      </c>
      <c r="AH24" s="81">
        <v>3</v>
      </c>
      <c r="AI24" s="82">
        <v>3</v>
      </c>
      <c r="AJ24" s="83">
        <v>3</v>
      </c>
      <c r="AK24" s="81">
        <v>3</v>
      </c>
      <c r="AL24" s="82">
        <v>3</v>
      </c>
      <c r="AM24" s="83">
        <v>3</v>
      </c>
      <c r="AN24" s="81">
        <f t="shared" si="6"/>
        <v>3</v>
      </c>
      <c r="AO24" s="82">
        <f t="shared" si="6"/>
        <v>3</v>
      </c>
      <c r="AP24" s="83">
        <f t="shared" si="6"/>
        <v>3</v>
      </c>
      <c r="AQ24" s="81">
        <f t="shared" si="6"/>
        <v>3</v>
      </c>
      <c r="AR24" s="82">
        <f t="shared" si="6"/>
        <v>3</v>
      </c>
      <c r="AS24" s="83">
        <f t="shared" si="6"/>
        <v>3</v>
      </c>
    </row>
    <row r="25" spans="2:45" ht="12.75" customHeight="1" x14ac:dyDescent="0.2">
      <c r="B25" s="71" t="s">
        <v>158</v>
      </c>
      <c r="C25" s="72">
        <v>0.63500000000000001</v>
      </c>
      <c r="D25" s="72">
        <v>2.5000000000000001E-2</v>
      </c>
      <c r="E25" s="72">
        <v>-2.5000000000000001E-2</v>
      </c>
      <c r="F25" s="73">
        <f t="shared" si="2"/>
        <v>0.66</v>
      </c>
      <c r="G25" s="74">
        <f t="shared" si="3"/>
        <v>0.61</v>
      </c>
      <c r="H25" s="84"/>
      <c r="I25" s="103">
        <v>0.63236000000000003</v>
      </c>
      <c r="J25" s="104">
        <v>2.7560841786854039E-3</v>
      </c>
      <c r="K25" s="111" t="str">
        <f t="shared" si="4"/>
        <v>CSL</v>
      </c>
      <c r="L25" s="103">
        <f t="shared" si="0"/>
        <v>2.7043199155435218</v>
      </c>
      <c r="M25" s="107">
        <v>2.7043199155435218</v>
      </c>
      <c r="N25" s="108" t="str">
        <f t="shared" si="5"/>
        <v>True</v>
      </c>
      <c r="O25" s="109">
        <f>'74.PZT-L Location Y1_BL'!Q2</f>
        <v>0.37780357173534357</v>
      </c>
      <c r="P25" s="109">
        <f>'74.PZT-L Location Y1_BL'!Q3</f>
        <v>0.43525334342459482</v>
      </c>
      <c r="Q25" s="109">
        <f>'74.PZT-L Location Y1_BL'!Q4</f>
        <v>0.34273940560233435</v>
      </c>
      <c r="R25" s="109">
        <f>'74.PZT-L Location Y1_BL'!R2</f>
        <v>0.70102454344571452</v>
      </c>
      <c r="S25" s="109">
        <f>'74.PZT-L Location Y1_BL'!R3</f>
        <v>6.4588411645914112E-2</v>
      </c>
      <c r="T25" s="110">
        <f>'74.PZT-L Location Y1_BL'!R4</f>
        <v>5.8641494392563824E-2</v>
      </c>
      <c r="U25" s="109" t="str">
        <f>'74.PZT-L Location Y1_BL'!S2</f>
        <v/>
      </c>
      <c r="V25" s="109" t="str">
        <f>'74.PZT-L Location Y1_BL'!S3</f>
        <v/>
      </c>
      <c r="W25" s="109" t="str">
        <f>'74.PZT-L Location Y1_BL'!S4</f>
        <v/>
      </c>
      <c r="X25" s="109" t="str">
        <f>'74.PZT-L Location Y1_BL'!T2</f>
        <v/>
      </c>
      <c r="Y25" s="109" t="str">
        <f>'74.PZT-L Location Y1_BL'!T3</f>
        <v/>
      </c>
      <c r="Z25" s="110" t="str">
        <f>'74.PZT-L Location Y1_BL'!T4</f>
        <v/>
      </c>
      <c r="AA25" s="76">
        <f>'74.PZT-L Location Y1_BL'!U2</f>
        <v>0.28319084950870266</v>
      </c>
      <c r="AB25" s="76">
        <f>'74.PZT-L Location Y1_BL'!U3</f>
        <v>0.39591915077646134</v>
      </c>
      <c r="AC25" s="76">
        <f>'74.PZT-L Location Y1_BL'!U4</f>
        <v>0.32618449750492229</v>
      </c>
      <c r="AD25" s="76">
        <f>'74.PZT-L Location Y1_BL'!V2</f>
        <v>1.7481833960568045</v>
      </c>
      <c r="AE25" s="76">
        <f>'74.PZT-L Location Y1_BL'!V3</f>
        <v>3.333024251413661</v>
      </c>
      <c r="AF25" s="77">
        <f>'74.PZT-L Location Y1_BL'!V4</f>
        <v>4.2572949976021475</v>
      </c>
      <c r="AH25" s="81">
        <v>3</v>
      </c>
      <c r="AI25" s="82">
        <v>3</v>
      </c>
      <c r="AJ25" s="83">
        <v>3</v>
      </c>
      <c r="AK25" s="81">
        <v>3</v>
      </c>
      <c r="AL25" s="82">
        <v>3</v>
      </c>
      <c r="AM25" s="83">
        <v>3</v>
      </c>
      <c r="AN25" s="81">
        <f t="shared" si="6"/>
        <v>3</v>
      </c>
      <c r="AO25" s="82">
        <f t="shared" si="6"/>
        <v>3</v>
      </c>
      <c r="AP25" s="83">
        <f t="shared" si="6"/>
        <v>3</v>
      </c>
      <c r="AQ25" s="81">
        <f t="shared" si="6"/>
        <v>3</v>
      </c>
      <c r="AR25" s="82">
        <f t="shared" si="6"/>
        <v>3</v>
      </c>
      <c r="AS25" s="83">
        <f t="shared" si="6"/>
        <v>3</v>
      </c>
    </row>
    <row r="26" spans="2:45" ht="12.75" customHeight="1" x14ac:dyDescent="0.2">
      <c r="B26" s="71" t="s">
        <v>159</v>
      </c>
      <c r="C26" s="72">
        <v>0.63500000000000001</v>
      </c>
      <c r="D26" s="72">
        <v>2.5000000000000001E-2</v>
      </c>
      <c r="E26" s="72">
        <v>-2.5000000000000001E-2</v>
      </c>
      <c r="F26" s="73">
        <f t="shared" si="2"/>
        <v>0.66</v>
      </c>
      <c r="G26" s="74">
        <f t="shared" si="3"/>
        <v>0.61</v>
      </c>
      <c r="H26" s="84"/>
      <c r="I26" s="103">
        <v>0.63180999999999998</v>
      </c>
      <c r="J26" s="104">
        <v>2.4546780734842713E-3</v>
      </c>
      <c r="K26" s="111" t="str">
        <f t="shared" si="4"/>
        <v>CSL</v>
      </c>
      <c r="L26" s="103">
        <f t="shared" si="0"/>
        <v>2.9616918318256946</v>
      </c>
      <c r="M26" s="107">
        <v>2.9616918318256946</v>
      </c>
      <c r="N26" s="108" t="str">
        <f t="shared" si="5"/>
        <v>True</v>
      </c>
      <c r="O26" s="109">
        <f>'75.PZT-R Location Y1_BR'!Q2</f>
        <v>0.66087663833723698</v>
      </c>
      <c r="P26" s="109">
        <f>'75.PZT-R Location Y1_BR'!Q3</f>
        <v>1.224303858762166</v>
      </c>
      <c r="Q26" s="109">
        <f>'75.PZT-R Location Y1_BR'!Q4</f>
        <v>1.4110640101670646</v>
      </c>
      <c r="R26" s="109">
        <f>'75.PZT-R Location Y1_BR'!R2</f>
        <v>0.38732471396088158</v>
      </c>
      <c r="S26" s="109">
        <f>'75.PZT-R Location Y1_BR'!R3</f>
        <v>0.7510400422339002</v>
      </c>
      <c r="T26" s="110">
        <f>'75.PZT-R Location Y1_BR'!R4</f>
        <v>0.58488276435234643</v>
      </c>
      <c r="U26" s="109" t="str">
        <f>'75.PZT-R Location Y1_BR'!S2</f>
        <v/>
      </c>
      <c r="V26" s="109" t="str">
        <f>'75.PZT-R Location Y1_BR'!S3</f>
        <v/>
      </c>
      <c r="W26" s="109" t="str">
        <f>'75.PZT-R Location Y1_BR'!S4</f>
        <v/>
      </c>
      <c r="X26" s="109" t="str">
        <f>'75.PZT-R Location Y1_BR'!T2</f>
        <v/>
      </c>
      <c r="Y26" s="109" t="str">
        <f>'75.PZT-R Location Y1_BR'!T3</f>
        <v/>
      </c>
      <c r="Z26" s="110" t="str">
        <f>'75.PZT-R Location Y1_BR'!T4</f>
        <v/>
      </c>
      <c r="AA26" s="76">
        <f>'75.PZT-R Location Y1_BR'!U2</f>
        <v>1.2828066814083243</v>
      </c>
      <c r="AB26" s="76">
        <f>'75.PZT-R Location Y1_BR'!U3</f>
        <v>0.16029060098719919</v>
      </c>
      <c r="AC26" s="76">
        <f>'75.PZT-R Location Y1_BR'!U4</f>
        <v>0.55484832201138679</v>
      </c>
      <c r="AD26" s="76">
        <f>'75.PZT-R Location Y1_BR'!V2</f>
        <v>1.3602352816205523</v>
      </c>
      <c r="AE26" s="76">
        <f>'75.PZT-R Location Y1_BR'!V3</f>
        <v>1.2333848848347102</v>
      </c>
      <c r="AF26" s="77">
        <f>'75.PZT-R Location Y1_BR'!V4</f>
        <v>0.83503615667009934</v>
      </c>
      <c r="AH26" s="81">
        <v>3</v>
      </c>
      <c r="AI26" s="82">
        <v>3</v>
      </c>
      <c r="AJ26" s="83">
        <v>3</v>
      </c>
      <c r="AK26" s="81">
        <v>3</v>
      </c>
      <c r="AL26" s="82">
        <v>3</v>
      </c>
      <c r="AM26" s="83">
        <v>3</v>
      </c>
      <c r="AN26" s="81">
        <f t="shared" si="6"/>
        <v>3</v>
      </c>
      <c r="AO26" s="82">
        <f t="shared" si="6"/>
        <v>3</v>
      </c>
      <c r="AP26" s="83">
        <f t="shared" si="6"/>
        <v>3</v>
      </c>
      <c r="AQ26" s="81">
        <f t="shared" si="6"/>
        <v>3</v>
      </c>
      <c r="AR26" s="82">
        <f t="shared" si="6"/>
        <v>3</v>
      </c>
      <c r="AS26" s="83">
        <f t="shared" si="6"/>
        <v>3</v>
      </c>
    </row>
    <row r="27" spans="2:45" ht="12.75" customHeight="1" x14ac:dyDescent="0.2">
      <c r="B27" s="85" t="s">
        <v>160</v>
      </c>
      <c r="C27" s="72"/>
      <c r="D27" s="72">
        <v>0.05</v>
      </c>
      <c r="E27" s="72"/>
      <c r="F27" s="73">
        <f t="shared" si="2"/>
        <v>0.05</v>
      </c>
      <c r="G27" s="74" t="str">
        <f t="shared" si="3"/>
        <v/>
      </c>
      <c r="H27" s="84"/>
      <c r="I27" s="103">
        <v>2.0260714285714288E-2</v>
      </c>
      <c r="J27" s="104">
        <v>2.5339676524162784E-3</v>
      </c>
      <c r="K27" s="111" t="str">
        <f t="shared" si="4"/>
        <v>USL</v>
      </c>
      <c r="L27" s="103">
        <f t="shared" si="0"/>
        <v>3.9120843664450704</v>
      </c>
      <c r="M27" s="107">
        <v>3.9120843664450704</v>
      </c>
      <c r="N27" s="108" t="str">
        <f t="shared" si="5"/>
        <v>True</v>
      </c>
      <c r="O27" s="109">
        <f>'76.Ag  Paste Height Top Left'!Q2</f>
        <v>6.4772126733402127</v>
      </c>
      <c r="P27" s="109">
        <f>'76.Ag  Paste Height Top Left'!Q3</f>
        <v>0.51589127263712686</v>
      </c>
      <c r="Q27" s="109">
        <f>'76.Ag  Paste Height Top Left'!Q4</f>
        <v>1.4636941600758724</v>
      </c>
      <c r="R27" s="109">
        <f>'76.Ag  Paste Height Top Left'!R2</f>
        <v>1.289889859943083</v>
      </c>
      <c r="S27" s="109">
        <f>'76.Ag  Paste Height Top Left'!R3</f>
        <v>3.1016202748266952</v>
      </c>
      <c r="T27" s="110">
        <f>'76.Ag  Paste Height Top Left'!R4</f>
        <v>3.3420274227256264</v>
      </c>
      <c r="U27" s="109" t="str">
        <f>'76.Ag  Paste Height Top Left'!S2</f>
        <v/>
      </c>
      <c r="V27" s="109" t="str">
        <f>'76.Ag  Paste Height Top Left'!S3</f>
        <v/>
      </c>
      <c r="W27" s="109" t="str">
        <f>'76.Ag  Paste Height Top Left'!S4</f>
        <v/>
      </c>
      <c r="X27" s="109" t="str">
        <f>'76.Ag  Paste Height Top Left'!T2</f>
        <v/>
      </c>
      <c r="Y27" s="109" t="str">
        <f>'76.Ag  Paste Height Top Left'!T3</f>
        <v/>
      </c>
      <c r="Z27" s="110" t="str">
        <f>'76.Ag  Paste Height Top Left'!T4</f>
        <v/>
      </c>
      <c r="AA27" s="76">
        <f>'76.Ag  Paste Height Top Left'!U2</f>
        <v>0.38038077522083397</v>
      </c>
      <c r="AB27" s="76">
        <f>'76.Ag  Paste Height Top Left'!U3</f>
        <v>0.83362991744915826</v>
      </c>
      <c r="AC27" s="76">
        <f>'76.Ag  Paste Height Top Left'!U4</f>
        <v>0.6036566336476995</v>
      </c>
      <c r="AD27" s="76">
        <f>'76.Ag  Paste Height Top Left'!V2</f>
        <v>2.6166281524861974</v>
      </c>
      <c r="AE27" s="76">
        <f>'76.Ag  Paste Height Top Left'!V3</f>
        <v>5.415967113172309E-2</v>
      </c>
      <c r="AF27" s="77">
        <f>'76.Ag  Paste Height Top Left'!V4</f>
        <v>0.45814749013915718</v>
      </c>
      <c r="AH27" s="81">
        <v>3</v>
      </c>
      <c r="AI27" s="82">
        <v>3</v>
      </c>
      <c r="AJ27" s="83">
        <v>3</v>
      </c>
      <c r="AK27" s="81">
        <v>3</v>
      </c>
      <c r="AL27" s="82">
        <v>3</v>
      </c>
      <c r="AM27" s="83">
        <v>3</v>
      </c>
      <c r="AN27" s="81">
        <f t="shared" si="6"/>
        <v>3</v>
      </c>
      <c r="AO27" s="82">
        <f t="shared" si="6"/>
        <v>3</v>
      </c>
      <c r="AP27" s="83">
        <f t="shared" si="6"/>
        <v>3</v>
      </c>
      <c r="AQ27" s="81">
        <f t="shared" si="6"/>
        <v>3</v>
      </c>
      <c r="AR27" s="82">
        <f t="shared" si="6"/>
        <v>3</v>
      </c>
      <c r="AS27" s="83">
        <f t="shared" si="6"/>
        <v>3</v>
      </c>
    </row>
    <row r="28" spans="2:45" ht="12.75" customHeight="1" x14ac:dyDescent="0.2">
      <c r="B28" s="85" t="s">
        <v>161</v>
      </c>
      <c r="C28" s="72"/>
      <c r="D28" s="72">
        <v>0.05</v>
      </c>
      <c r="E28" s="72"/>
      <c r="F28" s="73">
        <f t="shared" si="2"/>
        <v>0.05</v>
      </c>
      <c r="G28" s="74" t="str">
        <f t="shared" si="3"/>
        <v/>
      </c>
      <c r="H28" s="84"/>
      <c r="I28" s="103">
        <v>1.7942857142857142E-2</v>
      </c>
      <c r="J28" s="104">
        <v>2.2526410132090585E-3</v>
      </c>
      <c r="K28" s="111" t="str">
        <f t="shared" si="4"/>
        <v>USL</v>
      </c>
      <c r="L28" s="103">
        <f t="shared" si="0"/>
        <v>4.7436383440838066</v>
      </c>
      <c r="M28" s="107">
        <v>4.7436383440838066</v>
      </c>
      <c r="N28" s="108" t="str">
        <f t="shared" si="5"/>
        <v>True</v>
      </c>
      <c r="O28" s="109">
        <f>'77.Ag Paste Height Top Right'!Q2</f>
        <v>3.4264600592576575</v>
      </c>
      <c r="P28" s="109">
        <f>'77.Ag Paste Height Top Right'!Q3</f>
        <v>3.3407450674559627</v>
      </c>
      <c r="Q28" s="109">
        <f>'77.Ag Paste Height Top Right'!Q4</f>
        <v>6.323692830652492</v>
      </c>
      <c r="R28" s="109">
        <f>'77.Ag Paste Height Top Right'!R2</f>
        <v>1.2397290727034231</v>
      </c>
      <c r="S28" s="109">
        <f>'77.Ag Paste Height Top Right'!R3</f>
        <v>2.4606696274781119</v>
      </c>
      <c r="T28" s="110">
        <f>'77.Ag Paste Height Top Right'!R4</f>
        <v>4.4923131854931544</v>
      </c>
      <c r="U28" s="109" t="str">
        <f>'77.Ag Paste Height Top Right'!S2</f>
        <v/>
      </c>
      <c r="V28" s="109" t="str">
        <f>'77.Ag Paste Height Top Right'!S3</f>
        <v/>
      </c>
      <c r="W28" s="109" t="str">
        <f>'77.Ag Paste Height Top Right'!S4</f>
        <v/>
      </c>
      <c r="X28" s="109" t="str">
        <f>'77.Ag Paste Height Top Right'!T2</f>
        <v/>
      </c>
      <c r="Y28" s="109" t="str">
        <f>'77.Ag Paste Height Top Right'!T3</f>
        <v/>
      </c>
      <c r="Z28" s="110" t="str">
        <f>'77.Ag Paste Height Top Right'!T4</f>
        <v/>
      </c>
      <c r="AA28" s="76">
        <f>'77.Ag Paste Height Top Right'!U2</f>
        <v>0.31950775909188178</v>
      </c>
      <c r="AB28" s="76">
        <f>'77.Ag Paste Height Top Right'!U3</f>
        <v>0.43530188266851411</v>
      </c>
      <c r="AC28" s="76">
        <f>'77.Ag Paste Height Top Right'!U4</f>
        <v>0.35008343591560204</v>
      </c>
      <c r="AD28" s="76">
        <f>'77.Ag Paste Height Top Right'!V2</f>
        <v>2.3406550388356617</v>
      </c>
      <c r="AE28" s="76">
        <f>'77.Ag Paste Height Top Right'!V3</f>
        <v>0.81164533396150285</v>
      </c>
      <c r="AF28" s="77">
        <f>'77.Ag Paste Height Top Right'!V4</f>
        <v>1.9337169364218691</v>
      </c>
      <c r="AH28" s="81">
        <v>3</v>
      </c>
      <c r="AI28" s="82">
        <v>3</v>
      </c>
      <c r="AJ28" s="83">
        <v>3</v>
      </c>
      <c r="AK28" s="81">
        <v>3</v>
      </c>
      <c r="AL28" s="82">
        <v>3</v>
      </c>
      <c r="AM28" s="83">
        <v>3</v>
      </c>
      <c r="AN28" s="81">
        <f t="shared" si="6"/>
        <v>3</v>
      </c>
      <c r="AO28" s="82">
        <f t="shared" si="6"/>
        <v>3</v>
      </c>
      <c r="AP28" s="83">
        <f t="shared" si="6"/>
        <v>3</v>
      </c>
      <c r="AQ28" s="81">
        <f t="shared" si="6"/>
        <v>3</v>
      </c>
      <c r="AR28" s="82">
        <f t="shared" si="6"/>
        <v>3</v>
      </c>
      <c r="AS28" s="83">
        <f t="shared" si="6"/>
        <v>3</v>
      </c>
    </row>
    <row r="29" spans="2:45" ht="12.75" customHeight="1" x14ac:dyDescent="0.2">
      <c r="B29" s="85" t="s">
        <v>162</v>
      </c>
      <c r="C29" s="72"/>
      <c r="D29" s="72">
        <v>0.05</v>
      </c>
      <c r="E29" s="72"/>
      <c r="F29" s="73">
        <f t="shared" si="2"/>
        <v>0.05</v>
      </c>
      <c r="G29" s="74" t="str">
        <f t="shared" si="3"/>
        <v/>
      </c>
      <c r="H29" s="84"/>
      <c r="I29" s="103">
        <v>1.5625000000000003E-2</v>
      </c>
      <c r="J29" s="104">
        <v>2.0612159302487235E-3</v>
      </c>
      <c r="K29" s="111" t="str">
        <f t="shared" si="4"/>
        <v>USL</v>
      </c>
      <c r="L29" s="103">
        <f t="shared" si="0"/>
        <v>5.5590164839986835</v>
      </c>
      <c r="M29" s="107">
        <v>5.5590164839986835</v>
      </c>
      <c r="N29" s="108" t="str">
        <f t="shared" si="5"/>
        <v>True</v>
      </c>
      <c r="O29" s="109">
        <f>'78.Ag Paste Height Bottom Left'!Q2</f>
        <v>4.4596076832000238</v>
      </c>
      <c r="P29" s="109">
        <f>'78.Ag Paste Height Bottom Left'!Q3</f>
        <v>1.4044025242328215</v>
      </c>
      <c r="Q29" s="109">
        <f>'78.Ag Paste Height Bottom Left'!Q4</f>
        <v>2.3965255994333226</v>
      </c>
      <c r="R29" s="109">
        <f>'78.Ag Paste Height Bottom Left'!R2</f>
        <v>3.4399405121843447</v>
      </c>
      <c r="S29" s="109">
        <f>'78.Ag Paste Height Bottom Left'!R3</f>
        <v>1.7741413579610041</v>
      </c>
      <c r="T29" s="110">
        <f>'78.Ag Paste Height Bottom Left'!R4</f>
        <v>1.039652933974615</v>
      </c>
      <c r="U29" s="109" t="str">
        <f>'78.Ag Paste Height Bottom Left'!S2</f>
        <v/>
      </c>
      <c r="V29" s="109" t="str">
        <f>'78.Ag Paste Height Bottom Left'!S3</f>
        <v/>
      </c>
      <c r="W29" s="109" t="str">
        <f>'78.Ag Paste Height Bottom Left'!S4</f>
        <v/>
      </c>
      <c r="X29" s="109" t="str">
        <f>'78.Ag Paste Height Bottom Left'!T2</f>
        <v/>
      </c>
      <c r="Y29" s="109" t="str">
        <f>'78.Ag Paste Height Bottom Left'!T3</f>
        <v/>
      </c>
      <c r="Z29" s="110" t="str">
        <f>'78.Ag Paste Height Bottom Left'!T4</f>
        <v/>
      </c>
      <c r="AA29" s="76">
        <f>'78.Ag Paste Height Bottom Left'!U2</f>
        <v>1.0729802399445048</v>
      </c>
      <c r="AB29" s="76">
        <f>'78.Ag Paste Height Bottom Left'!U3</f>
        <v>1.9650113883102835</v>
      </c>
      <c r="AC29" s="76">
        <f>'78.Ag Paste Height Bottom Left'!U4</f>
        <v>1.2422457014267851</v>
      </c>
      <c r="AD29" s="76">
        <f>'78.Ag Paste Height Bottom Left'!V2</f>
        <v>0.55245060659744893</v>
      </c>
      <c r="AE29" s="76">
        <f>'78.Ag Paste Height Bottom Left'!V3</f>
        <v>0.21516550120625927</v>
      </c>
      <c r="AF29" s="77">
        <f>'78.Ag Paste Height Bottom Left'!V4</f>
        <v>0.19038036778108891</v>
      </c>
      <c r="AH29" s="81">
        <v>3</v>
      </c>
      <c r="AI29" s="82">
        <v>3</v>
      </c>
      <c r="AJ29" s="83">
        <v>3</v>
      </c>
      <c r="AK29" s="81">
        <v>3</v>
      </c>
      <c r="AL29" s="82">
        <v>3</v>
      </c>
      <c r="AM29" s="83">
        <v>3</v>
      </c>
      <c r="AN29" s="81">
        <f t="shared" si="6"/>
        <v>3</v>
      </c>
      <c r="AO29" s="82">
        <f t="shared" si="6"/>
        <v>3</v>
      </c>
      <c r="AP29" s="83">
        <f t="shared" si="6"/>
        <v>3</v>
      </c>
      <c r="AQ29" s="81">
        <f t="shared" si="6"/>
        <v>3</v>
      </c>
      <c r="AR29" s="82">
        <f t="shared" si="6"/>
        <v>3</v>
      </c>
      <c r="AS29" s="83">
        <f t="shared" si="6"/>
        <v>3</v>
      </c>
    </row>
    <row r="30" spans="2:45" ht="12.75" customHeight="1" x14ac:dyDescent="0.2">
      <c r="B30" s="85" t="s">
        <v>163</v>
      </c>
      <c r="C30" s="72"/>
      <c r="D30" s="72">
        <v>0.05</v>
      </c>
      <c r="E30" s="72"/>
      <c r="F30" s="73">
        <f t="shared" si="2"/>
        <v>0.05</v>
      </c>
      <c r="G30" s="74" t="str">
        <f t="shared" si="3"/>
        <v/>
      </c>
      <c r="H30" s="84"/>
      <c r="I30" s="103">
        <v>1.6921428571428577E-2</v>
      </c>
      <c r="J30" s="104">
        <v>2.4396959650981927E-3</v>
      </c>
      <c r="K30" s="111" t="str">
        <f t="shared" si="4"/>
        <v>USL</v>
      </c>
      <c r="L30" s="103">
        <f t="shared" si="0"/>
        <v>4.5194936721333203</v>
      </c>
      <c r="M30" s="107">
        <v>4.5194936721333203</v>
      </c>
      <c r="N30" s="108" t="str">
        <f t="shared" si="5"/>
        <v>True</v>
      </c>
      <c r="O30" s="109">
        <f>'79.Ag Paste Height Bottom Right'!Q2</f>
        <v>6.4102215386853896</v>
      </c>
      <c r="P30" s="109">
        <f>'79.Ag Paste Height Bottom Right'!Q3</f>
        <v>2.3467449051411267</v>
      </c>
      <c r="Q30" s="109">
        <f>'79.Ag Paste Height Bottom Right'!Q4</f>
        <v>4.9454613814475774</v>
      </c>
      <c r="R30" s="109">
        <f>'79.Ag Paste Height Bottom Right'!R2</f>
        <v>2.5922863115114501</v>
      </c>
      <c r="S30" s="109">
        <f>'79.Ag Paste Height Bottom Right'!R3</f>
        <v>0.70929187364051172</v>
      </c>
      <c r="T30" s="110">
        <f>'79.Ag Paste Height Bottom Right'!R4</f>
        <v>0.34662822267873783</v>
      </c>
      <c r="U30" s="109" t="str">
        <f>'79.Ag Paste Height Bottom Right'!S2</f>
        <v/>
      </c>
      <c r="V30" s="109" t="str">
        <f>'79.Ag Paste Height Bottom Right'!S3</f>
        <v/>
      </c>
      <c r="W30" s="109" t="str">
        <f>'79.Ag Paste Height Bottom Right'!S4</f>
        <v/>
      </c>
      <c r="X30" s="109" t="str">
        <f>'79.Ag Paste Height Bottom Right'!T2</f>
        <v/>
      </c>
      <c r="Y30" s="109" t="str">
        <f>'79.Ag Paste Height Bottom Right'!T3</f>
        <v/>
      </c>
      <c r="Z30" s="110" t="str">
        <f>'79.Ag Paste Height Bottom Right'!T4</f>
        <v/>
      </c>
      <c r="AA30" s="76">
        <f>'79.Ag Paste Height Bottom Right'!U2</f>
        <v>1.1644193015140254</v>
      </c>
      <c r="AB30" s="76">
        <f>'79.Ag Paste Height Bottom Right'!U3</f>
        <v>0.92849197302287045</v>
      </c>
      <c r="AC30" s="76">
        <f>'79.Ag Paste Height Bottom Right'!U4</f>
        <v>0.69552843220938432</v>
      </c>
      <c r="AD30" s="76">
        <f>'79.Ag Paste Height Bottom Right'!V2</f>
        <v>0.61335037875666221</v>
      </c>
      <c r="AE30" s="76">
        <f>'79.Ag Paste Height Bottom Right'!V3</f>
        <v>0.91398209641954309</v>
      </c>
      <c r="AF30" s="77">
        <f>'79.Ag Paste Height Bottom Right'!V4</f>
        <v>0.94484823270954887</v>
      </c>
      <c r="AH30" s="81">
        <v>3</v>
      </c>
      <c r="AI30" s="82">
        <v>3</v>
      </c>
      <c r="AJ30" s="83">
        <v>3</v>
      </c>
      <c r="AK30" s="81">
        <v>3</v>
      </c>
      <c r="AL30" s="82">
        <v>3</v>
      </c>
      <c r="AM30" s="83">
        <v>3</v>
      </c>
      <c r="AN30" s="81">
        <f t="shared" si="6"/>
        <v>3</v>
      </c>
      <c r="AO30" s="82">
        <f t="shared" si="6"/>
        <v>3</v>
      </c>
      <c r="AP30" s="83">
        <f t="shared" si="6"/>
        <v>3</v>
      </c>
      <c r="AQ30" s="81">
        <f t="shared" si="6"/>
        <v>3</v>
      </c>
      <c r="AR30" s="82">
        <f t="shared" si="6"/>
        <v>3</v>
      </c>
      <c r="AS30" s="83">
        <f>AM30</f>
        <v>3</v>
      </c>
    </row>
    <row r="31" spans="2:45" ht="12.75" hidden="1" customHeight="1" x14ac:dyDescent="0.2">
      <c r="B31" s="71" t="s">
        <v>164</v>
      </c>
      <c r="C31" s="72">
        <v>0</v>
      </c>
      <c r="D31" s="72">
        <v>1.4999999999999999E-2</v>
      </c>
      <c r="E31" s="72">
        <v>-1.4999999999999999E-2</v>
      </c>
      <c r="F31" s="73">
        <f t="shared" si="2"/>
        <v>1.4999999999999999E-2</v>
      </c>
      <c r="G31" s="74">
        <f t="shared" si="3"/>
        <v>-1.4999999999999999E-2</v>
      </c>
      <c r="H31" s="84"/>
      <c r="I31" s="103">
        <v>-4.2100000000000002E-3</v>
      </c>
      <c r="J31" s="104">
        <v>9.4803891153147184E-4</v>
      </c>
      <c r="K31" s="111" t="str">
        <f t="shared" si="4"/>
        <v>CSL</v>
      </c>
      <c r="L31" s="103">
        <f t="shared" si="0"/>
        <v>3.793796460164883</v>
      </c>
      <c r="M31" s="107"/>
      <c r="N31" s="108" t="str">
        <f t="shared" si="5"/>
        <v>False</v>
      </c>
      <c r="O31" s="109"/>
      <c r="P31" s="109"/>
      <c r="Q31" s="109"/>
      <c r="R31" s="109"/>
      <c r="S31" s="109"/>
      <c r="T31" s="110"/>
      <c r="U31" s="109"/>
      <c r="V31" s="109"/>
      <c r="W31" s="109"/>
      <c r="X31" s="109"/>
      <c r="Y31" s="109"/>
      <c r="Z31" s="110"/>
      <c r="AA31" s="76"/>
      <c r="AB31" s="76"/>
      <c r="AC31" s="76"/>
      <c r="AD31" s="76"/>
      <c r="AE31" s="76"/>
      <c r="AF31" s="77"/>
      <c r="AH31" s="81">
        <v>3</v>
      </c>
      <c r="AI31" s="82">
        <v>3</v>
      </c>
      <c r="AJ31" s="83">
        <v>3</v>
      </c>
      <c r="AK31" s="81">
        <v>3</v>
      </c>
      <c r="AL31" s="82">
        <v>3</v>
      </c>
      <c r="AM31" s="83">
        <v>3</v>
      </c>
      <c r="AN31" s="81">
        <f t="shared" si="6"/>
        <v>3</v>
      </c>
      <c r="AO31" s="82">
        <f t="shared" si="6"/>
        <v>3</v>
      </c>
      <c r="AP31" s="83">
        <f t="shared" si="6"/>
        <v>3</v>
      </c>
      <c r="AQ31" s="81">
        <f t="shared" si="6"/>
        <v>3</v>
      </c>
      <c r="AR31" s="82">
        <f t="shared" si="6"/>
        <v>3</v>
      </c>
      <c r="AS31" s="83">
        <f t="shared" si="6"/>
        <v>3</v>
      </c>
    </row>
    <row r="32" spans="2:45" ht="12.75" hidden="1" customHeight="1" x14ac:dyDescent="0.2">
      <c r="B32" s="71" t="s">
        <v>165</v>
      </c>
      <c r="C32" s="72">
        <v>1.3620000000000001</v>
      </c>
      <c r="D32" s="72">
        <v>6.4999999999999997E-3</v>
      </c>
      <c r="E32" s="72">
        <v>-6.4999999999999997E-3</v>
      </c>
      <c r="F32" s="73">
        <f t="shared" si="2"/>
        <v>1.3685</v>
      </c>
      <c r="G32" s="74">
        <f t="shared" si="3"/>
        <v>1.3555000000000001</v>
      </c>
      <c r="H32" s="84"/>
      <c r="I32" s="103">
        <v>1.3613964285714286</v>
      </c>
      <c r="J32" s="104">
        <v>1.0404707420582913E-3</v>
      </c>
      <c r="K32" s="111" t="str">
        <f t="shared" si="4"/>
        <v>CSL</v>
      </c>
      <c r="L32" s="103">
        <f t="shared" si="0"/>
        <v>1.8890259101260176</v>
      </c>
      <c r="M32" s="107"/>
      <c r="N32" s="108" t="str">
        <f t="shared" si="5"/>
        <v>False</v>
      </c>
      <c r="O32" s="109"/>
      <c r="P32" s="109"/>
      <c r="Q32" s="109"/>
      <c r="R32" s="109"/>
      <c r="S32" s="109"/>
      <c r="T32" s="110"/>
      <c r="U32" s="109"/>
      <c r="V32" s="109"/>
      <c r="W32" s="109"/>
      <c r="X32" s="109"/>
      <c r="Y32" s="109"/>
      <c r="Z32" s="110"/>
      <c r="AA32" s="76"/>
      <c r="AB32" s="76"/>
      <c r="AC32" s="76"/>
      <c r="AD32" s="76"/>
      <c r="AE32" s="76"/>
      <c r="AF32" s="77"/>
      <c r="AH32" s="81">
        <v>3</v>
      </c>
      <c r="AI32" s="82">
        <v>3</v>
      </c>
      <c r="AJ32" s="83">
        <v>3</v>
      </c>
      <c r="AK32" s="81">
        <v>3</v>
      </c>
      <c r="AL32" s="82">
        <v>3</v>
      </c>
      <c r="AM32" s="83">
        <v>3</v>
      </c>
      <c r="AN32" s="81">
        <f t="shared" si="6"/>
        <v>3</v>
      </c>
      <c r="AO32" s="82">
        <f t="shared" si="6"/>
        <v>3</v>
      </c>
      <c r="AP32" s="83">
        <f t="shared" si="6"/>
        <v>3</v>
      </c>
      <c r="AQ32" s="81">
        <f t="shared" si="6"/>
        <v>3</v>
      </c>
      <c r="AR32" s="82">
        <f t="shared" si="6"/>
        <v>3</v>
      </c>
      <c r="AS32" s="83">
        <f t="shared" si="6"/>
        <v>3</v>
      </c>
    </row>
    <row r="33" spans="2:45" ht="12.75" hidden="1" customHeight="1" x14ac:dyDescent="0.2">
      <c r="B33" s="71" t="s">
        <v>166</v>
      </c>
      <c r="C33" s="72">
        <v>0</v>
      </c>
      <c r="D33" s="72">
        <v>8.9999999999999993E-3</v>
      </c>
      <c r="E33" s="72">
        <v>-8.9999999999999993E-3</v>
      </c>
      <c r="F33" s="73">
        <f t="shared" si="2"/>
        <v>8.9999999999999993E-3</v>
      </c>
      <c r="G33" s="74">
        <f t="shared" si="3"/>
        <v>-8.9999999999999993E-3</v>
      </c>
      <c r="H33" s="84"/>
      <c r="I33" s="103">
        <v>3.428571428571429E-4</v>
      </c>
      <c r="J33" s="104">
        <v>8.5045894861564199E-4</v>
      </c>
      <c r="K33" s="111" t="str">
        <f t="shared" si="4"/>
        <v>CSL</v>
      </c>
      <c r="L33" s="103">
        <f t="shared" si="0"/>
        <v>3.3931259003289767</v>
      </c>
      <c r="M33" s="107"/>
      <c r="N33" s="108" t="str">
        <f t="shared" si="5"/>
        <v>False</v>
      </c>
      <c r="O33" s="109"/>
      <c r="P33" s="109"/>
      <c r="Q33" s="109"/>
      <c r="R33" s="109"/>
      <c r="S33" s="109"/>
      <c r="T33" s="110"/>
      <c r="U33" s="109"/>
      <c r="V33" s="109"/>
      <c r="W33" s="109"/>
      <c r="X33" s="109"/>
      <c r="Y33" s="109"/>
      <c r="Z33" s="110"/>
      <c r="AA33" s="76"/>
      <c r="AB33" s="76"/>
      <c r="AC33" s="76"/>
      <c r="AD33" s="76"/>
      <c r="AE33" s="76"/>
      <c r="AF33" s="77"/>
      <c r="AH33" s="81">
        <v>3</v>
      </c>
      <c r="AI33" s="82">
        <v>3</v>
      </c>
      <c r="AJ33" s="83">
        <v>3</v>
      </c>
      <c r="AK33" s="81">
        <v>3</v>
      </c>
      <c r="AL33" s="82">
        <v>3</v>
      </c>
      <c r="AM33" s="83">
        <v>3</v>
      </c>
      <c r="AN33" s="81">
        <f t="shared" si="6"/>
        <v>3</v>
      </c>
      <c r="AO33" s="82">
        <f t="shared" si="6"/>
        <v>3</v>
      </c>
      <c r="AP33" s="83">
        <f t="shared" si="6"/>
        <v>3</v>
      </c>
      <c r="AQ33" s="81">
        <f t="shared" si="6"/>
        <v>3</v>
      </c>
      <c r="AR33" s="82">
        <f t="shared" si="6"/>
        <v>3</v>
      </c>
      <c r="AS33" s="83">
        <f t="shared" si="6"/>
        <v>3</v>
      </c>
    </row>
    <row r="34" spans="2:45" ht="12.75" hidden="1" customHeight="1" x14ac:dyDescent="0.2">
      <c r="B34" s="71" t="s">
        <v>167</v>
      </c>
      <c r="C34" s="72">
        <v>80</v>
      </c>
      <c r="D34" s="72">
        <v>5</v>
      </c>
      <c r="E34" s="72">
        <v>-5</v>
      </c>
      <c r="F34" s="73">
        <f t="shared" si="2"/>
        <v>85</v>
      </c>
      <c r="G34" s="74">
        <f t="shared" si="3"/>
        <v>75</v>
      </c>
      <c r="H34" s="84"/>
      <c r="I34" s="103">
        <v>79.102850000000004</v>
      </c>
      <c r="J34" s="104">
        <v>0.11556843427164766</v>
      </c>
      <c r="K34" s="111" t="str">
        <f t="shared" si="4"/>
        <v>CSL</v>
      </c>
      <c r="L34" s="103">
        <f t="shared" si="0"/>
        <v>11.833825345872878</v>
      </c>
      <c r="M34" s="107"/>
      <c r="N34" s="108" t="str">
        <f t="shared" si="5"/>
        <v>False</v>
      </c>
      <c r="O34" s="109"/>
      <c r="P34" s="109"/>
      <c r="Q34" s="109"/>
      <c r="R34" s="109"/>
      <c r="S34" s="109"/>
      <c r="T34" s="110"/>
      <c r="U34" s="109"/>
      <c r="V34" s="109"/>
      <c r="W34" s="109"/>
      <c r="X34" s="109"/>
      <c r="Y34" s="109"/>
      <c r="Z34" s="110"/>
      <c r="AA34" s="76"/>
      <c r="AB34" s="76"/>
      <c r="AC34" s="76"/>
      <c r="AD34" s="76"/>
      <c r="AE34" s="76"/>
      <c r="AF34" s="77"/>
      <c r="AH34" s="81">
        <v>3</v>
      </c>
      <c r="AI34" s="82">
        <v>3</v>
      </c>
      <c r="AJ34" s="83">
        <v>3</v>
      </c>
      <c r="AK34" s="81">
        <v>3</v>
      </c>
      <c r="AL34" s="82">
        <v>3</v>
      </c>
      <c r="AM34" s="83">
        <v>3</v>
      </c>
      <c r="AN34" s="81">
        <f t="shared" si="6"/>
        <v>3</v>
      </c>
      <c r="AO34" s="82">
        <f t="shared" si="6"/>
        <v>3</v>
      </c>
      <c r="AP34" s="83">
        <f t="shared" si="6"/>
        <v>3</v>
      </c>
      <c r="AQ34" s="81">
        <f t="shared" si="6"/>
        <v>3</v>
      </c>
      <c r="AR34" s="82">
        <f t="shared" si="6"/>
        <v>3</v>
      </c>
      <c r="AS34" s="83">
        <f t="shared" si="6"/>
        <v>3</v>
      </c>
    </row>
    <row r="35" spans="2:45" ht="12.75" hidden="1" customHeight="1" x14ac:dyDescent="0.2">
      <c r="B35" s="71" t="s">
        <v>168</v>
      </c>
      <c r="C35" s="72">
        <v>80</v>
      </c>
      <c r="D35" s="72">
        <v>5</v>
      </c>
      <c r="E35" s="72">
        <v>-5</v>
      </c>
      <c r="F35" s="73">
        <f t="shared" si="2"/>
        <v>85</v>
      </c>
      <c r="G35" s="74">
        <f t="shared" si="3"/>
        <v>75</v>
      </c>
      <c r="H35" s="84"/>
      <c r="I35" s="103">
        <v>79.965316666666666</v>
      </c>
      <c r="J35" s="104">
        <v>9.6658810600308176E-2</v>
      </c>
      <c r="K35" s="111" t="str">
        <f t="shared" si="4"/>
        <v>CSL</v>
      </c>
      <c r="L35" s="103">
        <f t="shared" si="0"/>
        <v>17.123173203522519</v>
      </c>
      <c r="M35" s="107"/>
      <c r="N35" s="108" t="str">
        <f t="shared" si="5"/>
        <v>False</v>
      </c>
      <c r="O35" s="109"/>
      <c r="P35" s="109"/>
      <c r="Q35" s="109"/>
      <c r="R35" s="109"/>
      <c r="S35" s="109"/>
      <c r="T35" s="110"/>
      <c r="U35" s="109"/>
      <c r="V35" s="109"/>
      <c r="W35" s="109"/>
      <c r="X35" s="109"/>
      <c r="Y35" s="109"/>
      <c r="Z35" s="110"/>
      <c r="AA35" s="76"/>
      <c r="AB35" s="76"/>
      <c r="AC35" s="76"/>
      <c r="AD35" s="76"/>
      <c r="AE35" s="76"/>
      <c r="AF35" s="77"/>
      <c r="AH35" s="81">
        <v>3</v>
      </c>
      <c r="AI35" s="82">
        <v>3</v>
      </c>
      <c r="AJ35" s="83">
        <v>3</v>
      </c>
      <c r="AK35" s="81">
        <v>3</v>
      </c>
      <c r="AL35" s="82">
        <v>3</v>
      </c>
      <c r="AM35" s="83">
        <v>3</v>
      </c>
      <c r="AN35" s="81">
        <f t="shared" si="6"/>
        <v>3</v>
      </c>
      <c r="AO35" s="82">
        <f t="shared" si="6"/>
        <v>3</v>
      </c>
      <c r="AP35" s="83">
        <f t="shared" si="6"/>
        <v>3</v>
      </c>
      <c r="AQ35" s="81">
        <f t="shared" si="6"/>
        <v>3</v>
      </c>
      <c r="AR35" s="82">
        <f t="shared" si="6"/>
        <v>3</v>
      </c>
      <c r="AS35" s="83">
        <f t="shared" si="6"/>
        <v>3</v>
      </c>
    </row>
    <row r="36" spans="2:45" ht="12.75" customHeight="1" x14ac:dyDescent="0.2">
      <c r="B36" s="86" t="s">
        <v>169</v>
      </c>
      <c r="C36" s="87">
        <v>0.5</v>
      </c>
      <c r="D36" s="87"/>
      <c r="E36" s="87"/>
      <c r="F36" s="88"/>
      <c r="G36" s="89"/>
      <c r="H36" s="90"/>
      <c r="I36" s="112"/>
      <c r="J36" s="113"/>
      <c r="K36" s="114" t="str">
        <f t="shared" si="4"/>
        <v>LSL</v>
      </c>
      <c r="L36" s="112" t="str">
        <f t="shared" si="0"/>
        <v/>
      </c>
      <c r="M36" s="115"/>
      <c r="N36" s="108"/>
      <c r="O36" s="109">
        <f>'86.Pitch Stiffness'!Q2</f>
        <v>1.5129704798711376</v>
      </c>
      <c r="P36" s="109">
        <f>'86.Pitch Stiffness'!Q3</f>
        <v>1.7792307458626542</v>
      </c>
      <c r="Q36" s="116"/>
      <c r="R36" s="109">
        <f>'86.Pitch Stiffness'!R2</f>
        <v>0.97302016069246533</v>
      </c>
      <c r="S36" s="109">
        <f>'86.Pitch Stiffness'!R3</f>
        <v>0.24125210928922419</v>
      </c>
      <c r="T36" s="117"/>
      <c r="U36" s="109" t="str">
        <f>'86.Pitch Stiffness'!S2</f>
        <v/>
      </c>
      <c r="V36" s="109" t="str">
        <f>'86.Pitch Stiffness'!S3</f>
        <v/>
      </c>
      <c r="W36" s="116"/>
      <c r="X36" s="109" t="str">
        <f>'86.Pitch Stiffness'!T2</f>
        <v/>
      </c>
      <c r="Y36" s="109" t="str">
        <f>'86.Pitch Stiffness'!T3</f>
        <v/>
      </c>
      <c r="Z36" s="117"/>
      <c r="AA36" s="76">
        <f>'86.Pitch Stiffness'!U2</f>
        <v>0.55106581500765495</v>
      </c>
      <c r="AB36" s="76">
        <f>'86.Pitch Stiffness'!U3</f>
        <v>0.92724282971600047</v>
      </c>
      <c r="AC36" s="91"/>
      <c r="AD36" s="76">
        <f>'86.Pitch Stiffness'!V2</f>
        <v>2.4188490081130977E-2</v>
      </c>
      <c r="AE36" s="76">
        <f>'86.Pitch Stiffness'!V3</f>
        <v>0.11498086717249256</v>
      </c>
      <c r="AF36" s="92"/>
      <c r="AH36" s="81">
        <v>3</v>
      </c>
      <c r="AI36" s="82">
        <v>3</v>
      </c>
      <c r="AJ36" s="83">
        <v>3</v>
      </c>
      <c r="AK36" s="81">
        <v>3</v>
      </c>
      <c r="AL36" s="82">
        <v>3</v>
      </c>
      <c r="AM36" s="83">
        <v>3</v>
      </c>
      <c r="AN36" s="81">
        <f t="shared" si="6"/>
        <v>3</v>
      </c>
      <c r="AO36" s="82">
        <f t="shared" si="6"/>
        <v>3</v>
      </c>
      <c r="AP36" s="83">
        <f t="shared" si="6"/>
        <v>3</v>
      </c>
      <c r="AQ36" s="81">
        <f t="shared" si="6"/>
        <v>3</v>
      </c>
      <c r="AR36" s="82">
        <f t="shared" si="6"/>
        <v>3</v>
      </c>
      <c r="AS36" s="83">
        <f t="shared" si="6"/>
        <v>3</v>
      </c>
    </row>
    <row r="37" spans="2:45" ht="12.75" customHeight="1" x14ac:dyDescent="0.2">
      <c r="B37" s="86" t="s">
        <v>170</v>
      </c>
      <c r="C37" s="87">
        <v>0.6</v>
      </c>
      <c r="D37" s="87"/>
      <c r="E37" s="87"/>
      <c r="F37" s="88"/>
      <c r="G37" s="89"/>
      <c r="H37" s="90"/>
      <c r="I37" s="112"/>
      <c r="J37" s="113"/>
      <c r="K37" s="114" t="str">
        <f t="shared" si="4"/>
        <v>LSL</v>
      </c>
      <c r="L37" s="112" t="str">
        <f t="shared" si="0"/>
        <v/>
      </c>
      <c r="M37" s="115"/>
      <c r="N37" s="108"/>
      <c r="O37" s="109">
        <f>'87.Roll Stiffness'!Q2</f>
        <v>2.0259349639994415</v>
      </c>
      <c r="P37" s="109">
        <f>'87.Roll Stiffness'!Q3</f>
        <v>8.9963742483435166E-2</v>
      </c>
      <c r="Q37" s="116"/>
      <c r="R37" s="109">
        <f>'87.Roll Stiffness'!R2</f>
        <v>1.6594182202615322</v>
      </c>
      <c r="S37" s="109">
        <f>'87.Roll Stiffness'!R3</f>
        <v>0.70042773990369867</v>
      </c>
      <c r="T37" s="117"/>
      <c r="U37" s="109" t="str">
        <f>'87.Roll Stiffness'!S2</f>
        <v/>
      </c>
      <c r="V37" s="109" t="str">
        <f>'87.Roll Stiffness'!S3</f>
        <v/>
      </c>
      <c r="W37" s="116"/>
      <c r="X37" s="109" t="str">
        <f>'87.Roll Stiffness'!T2</f>
        <v/>
      </c>
      <c r="Y37" s="109" t="str">
        <f>'87.Roll Stiffness'!T3</f>
        <v/>
      </c>
      <c r="Z37" s="117"/>
      <c r="AA37" s="76">
        <f>'87.Roll Stiffness'!U2</f>
        <v>2.6369004145246357</v>
      </c>
      <c r="AB37" s="76">
        <f>'87.Roll Stiffness'!U3</f>
        <v>0.73560201974281247</v>
      </c>
      <c r="AC37" s="91"/>
      <c r="AD37" s="76">
        <f>'87.Roll Stiffness'!V2</f>
        <v>0.66160810739942599</v>
      </c>
      <c r="AE37" s="76">
        <f>'87.Roll Stiffness'!V3</f>
        <v>0.60963912360544881</v>
      </c>
      <c r="AF37" s="92"/>
      <c r="AH37" s="81">
        <v>3</v>
      </c>
      <c r="AI37" s="82">
        <v>3</v>
      </c>
      <c r="AJ37" s="83">
        <v>3</v>
      </c>
      <c r="AK37" s="81">
        <v>3</v>
      </c>
      <c r="AL37" s="82">
        <v>3</v>
      </c>
      <c r="AM37" s="83">
        <v>3</v>
      </c>
      <c r="AN37" s="81">
        <f t="shared" si="6"/>
        <v>3</v>
      </c>
      <c r="AO37" s="82">
        <f t="shared" si="6"/>
        <v>3</v>
      </c>
      <c r="AP37" s="83">
        <f t="shared" si="6"/>
        <v>3</v>
      </c>
      <c r="AQ37" s="81">
        <f t="shared" si="6"/>
        <v>3</v>
      </c>
      <c r="AR37" s="82">
        <f t="shared" si="6"/>
        <v>3</v>
      </c>
      <c r="AS37" s="83">
        <f t="shared" si="6"/>
        <v>3</v>
      </c>
    </row>
    <row r="38" spans="2:45" ht="12.75" hidden="1" customHeight="1" x14ac:dyDescent="0.2">
      <c r="B38" s="71" t="s">
        <v>171</v>
      </c>
      <c r="C38" s="72">
        <v>0.315</v>
      </c>
      <c r="D38" s="72">
        <v>1.2500000000000001E-2</v>
      </c>
      <c r="E38" s="72">
        <v>-1.2500000000000001E-2</v>
      </c>
      <c r="F38" s="73">
        <f t="shared" si="2"/>
        <v>0.32750000000000001</v>
      </c>
      <c r="G38" s="74">
        <f t="shared" si="3"/>
        <v>0.30249999999999999</v>
      </c>
      <c r="H38" s="84"/>
      <c r="I38" s="103">
        <v>0.31461999999999996</v>
      </c>
      <c r="J38" s="104">
        <v>2.8205594401741043E-4</v>
      </c>
      <c r="K38" s="111" t="str">
        <f t="shared" si="4"/>
        <v>CSL</v>
      </c>
      <c r="L38" s="103">
        <f t="shared" si="0"/>
        <v>14.323399615186311</v>
      </c>
      <c r="M38" s="107"/>
      <c r="N38" s="108" t="str">
        <f t="shared" si="5"/>
        <v>False</v>
      </c>
      <c r="O38" s="109"/>
      <c r="P38" s="109"/>
      <c r="Q38" s="109"/>
      <c r="R38" s="109"/>
      <c r="S38" s="109"/>
      <c r="T38" s="110"/>
      <c r="U38" s="109"/>
      <c r="V38" s="109"/>
      <c r="W38" s="109"/>
      <c r="X38" s="109"/>
      <c r="Y38" s="109"/>
      <c r="Z38" s="110"/>
      <c r="AA38" s="76"/>
      <c r="AB38" s="76"/>
      <c r="AC38" s="76"/>
      <c r="AD38" s="76"/>
      <c r="AE38" s="76"/>
      <c r="AF38" s="77"/>
      <c r="AH38" s="81">
        <v>3</v>
      </c>
      <c r="AI38" s="82">
        <v>3</v>
      </c>
      <c r="AJ38" s="83">
        <v>3</v>
      </c>
      <c r="AK38" s="81">
        <v>3</v>
      </c>
      <c r="AL38" s="82">
        <v>3</v>
      </c>
      <c r="AM38" s="83">
        <v>3</v>
      </c>
      <c r="AN38" s="81">
        <f t="shared" si="6"/>
        <v>3</v>
      </c>
      <c r="AO38" s="82">
        <f t="shared" si="6"/>
        <v>3</v>
      </c>
      <c r="AP38" s="83">
        <f t="shared" si="6"/>
        <v>3</v>
      </c>
      <c r="AQ38" s="81">
        <f t="shared" si="6"/>
        <v>3</v>
      </c>
      <c r="AR38" s="82">
        <f t="shared" si="6"/>
        <v>3</v>
      </c>
      <c r="AS38" s="83">
        <f t="shared" si="6"/>
        <v>3</v>
      </c>
    </row>
    <row r="39" spans="2:45" ht="12.75" hidden="1" customHeight="1" x14ac:dyDescent="0.2">
      <c r="B39" s="71" t="s">
        <v>172</v>
      </c>
      <c r="C39" s="72">
        <v>0.252</v>
      </c>
      <c r="D39" s="72">
        <v>1.2500000000000001E-2</v>
      </c>
      <c r="E39" s="72">
        <v>-1.2500000000000001E-2</v>
      </c>
      <c r="F39" s="73">
        <f t="shared" si="2"/>
        <v>0.26450000000000001</v>
      </c>
      <c r="G39" s="74">
        <f t="shared" si="3"/>
        <v>0.23949999999999999</v>
      </c>
      <c r="H39" s="84"/>
      <c r="I39" s="103">
        <v>0.25172</v>
      </c>
      <c r="J39" s="104">
        <v>2.4404006956964009E-4</v>
      </c>
      <c r="K39" s="111" t="str">
        <f t="shared" si="4"/>
        <v>CSL</v>
      </c>
      <c r="L39" s="103">
        <f t="shared" si="0"/>
        <v>16.691248041834196</v>
      </c>
      <c r="M39" s="107"/>
      <c r="N39" s="108" t="str">
        <f t="shared" si="5"/>
        <v>False</v>
      </c>
      <c r="O39" s="109"/>
      <c r="P39" s="109"/>
      <c r="Q39" s="109"/>
      <c r="R39" s="109"/>
      <c r="S39" s="109"/>
      <c r="T39" s="110"/>
      <c r="U39" s="109"/>
      <c r="V39" s="109"/>
      <c r="W39" s="109"/>
      <c r="X39" s="109"/>
      <c r="Y39" s="109"/>
      <c r="Z39" s="110"/>
      <c r="AA39" s="76"/>
      <c r="AB39" s="76"/>
      <c r="AC39" s="76"/>
      <c r="AD39" s="76"/>
      <c r="AE39" s="76"/>
      <c r="AF39" s="77"/>
      <c r="AH39" s="81">
        <v>3</v>
      </c>
      <c r="AI39" s="82">
        <v>3</v>
      </c>
      <c r="AJ39" s="83">
        <v>3</v>
      </c>
      <c r="AK39" s="81">
        <v>3</v>
      </c>
      <c r="AL39" s="82">
        <v>3</v>
      </c>
      <c r="AM39" s="83">
        <v>3</v>
      </c>
      <c r="AN39" s="81">
        <f t="shared" si="6"/>
        <v>3</v>
      </c>
      <c r="AO39" s="82">
        <f t="shared" si="6"/>
        <v>3</v>
      </c>
      <c r="AP39" s="83">
        <f t="shared" si="6"/>
        <v>3</v>
      </c>
      <c r="AQ39" s="81">
        <f t="shared" si="6"/>
        <v>3</v>
      </c>
      <c r="AR39" s="82">
        <f t="shared" si="6"/>
        <v>3</v>
      </c>
      <c r="AS39" s="83">
        <f t="shared" si="6"/>
        <v>3</v>
      </c>
    </row>
    <row r="40" spans="2:45" ht="12.75" hidden="1" customHeight="1" x14ac:dyDescent="0.2">
      <c r="B40" s="71" t="s">
        <v>173</v>
      </c>
      <c r="C40" s="72">
        <v>0.189</v>
      </c>
      <c r="D40" s="72">
        <v>1.2500000000000001E-2</v>
      </c>
      <c r="E40" s="72">
        <v>-1.2500000000000001E-2</v>
      </c>
      <c r="F40" s="73">
        <f t="shared" si="2"/>
        <v>0.20150000000000001</v>
      </c>
      <c r="G40" s="74">
        <f t="shared" si="3"/>
        <v>0.17649999999999999</v>
      </c>
      <c r="H40" s="84"/>
      <c r="I40" s="103">
        <v>0.18884000000000001</v>
      </c>
      <c r="J40" s="104">
        <v>1.8378731669454188E-4</v>
      </c>
      <c r="K40" s="111" t="str">
        <f t="shared" si="4"/>
        <v>CSL</v>
      </c>
      <c r="L40" s="103">
        <f t="shared" si="0"/>
        <v>22.380942315893208</v>
      </c>
      <c r="M40" s="107"/>
      <c r="N40" s="108" t="str">
        <f t="shared" si="5"/>
        <v>False</v>
      </c>
      <c r="O40" s="109"/>
      <c r="P40" s="109"/>
      <c r="Q40" s="109"/>
      <c r="R40" s="109"/>
      <c r="S40" s="109"/>
      <c r="T40" s="110"/>
      <c r="U40" s="109"/>
      <c r="V40" s="109"/>
      <c r="W40" s="109"/>
      <c r="X40" s="109"/>
      <c r="Y40" s="109"/>
      <c r="Z40" s="110"/>
      <c r="AA40" s="76"/>
      <c r="AB40" s="76"/>
      <c r="AC40" s="76"/>
      <c r="AD40" s="76"/>
      <c r="AE40" s="76"/>
      <c r="AF40" s="77"/>
      <c r="AH40" s="81">
        <v>3</v>
      </c>
      <c r="AI40" s="82">
        <v>3</v>
      </c>
      <c r="AJ40" s="83">
        <v>3</v>
      </c>
      <c r="AK40" s="81">
        <v>3</v>
      </c>
      <c r="AL40" s="82">
        <v>3</v>
      </c>
      <c r="AM40" s="83">
        <v>3</v>
      </c>
      <c r="AN40" s="81">
        <f t="shared" si="6"/>
        <v>3</v>
      </c>
      <c r="AO40" s="82">
        <f t="shared" si="6"/>
        <v>3</v>
      </c>
      <c r="AP40" s="83">
        <f t="shared" si="6"/>
        <v>3</v>
      </c>
      <c r="AQ40" s="81">
        <f t="shared" si="6"/>
        <v>3</v>
      </c>
      <c r="AR40" s="82">
        <f t="shared" si="6"/>
        <v>3</v>
      </c>
      <c r="AS40" s="83">
        <f t="shared" si="6"/>
        <v>3</v>
      </c>
    </row>
    <row r="41" spans="2:45" ht="12.75" hidden="1" customHeight="1" x14ac:dyDescent="0.2">
      <c r="B41" s="71" t="s">
        <v>174</v>
      </c>
      <c r="C41" s="72">
        <v>0.126</v>
      </c>
      <c r="D41" s="72">
        <v>1.2500000000000001E-2</v>
      </c>
      <c r="E41" s="72">
        <v>-1.2500000000000001E-2</v>
      </c>
      <c r="F41" s="73">
        <f t="shared" si="2"/>
        <v>0.13850000000000001</v>
      </c>
      <c r="G41" s="74">
        <f t="shared" si="3"/>
        <v>0.1135</v>
      </c>
      <c r="H41" s="84"/>
      <c r="I41" s="103">
        <v>0.12592000000000003</v>
      </c>
      <c r="J41" s="104">
        <v>1.8135294011647097E-4</v>
      </c>
      <c r="K41" s="111" t="str">
        <f t="shared" si="4"/>
        <v>CSL</v>
      </c>
      <c r="L41" s="103">
        <f t="shared" si="0"/>
        <v>22.828414016012985</v>
      </c>
      <c r="M41" s="107"/>
      <c r="N41" s="108" t="str">
        <f t="shared" si="5"/>
        <v>False</v>
      </c>
      <c r="O41" s="109"/>
      <c r="P41" s="109"/>
      <c r="Q41" s="109"/>
      <c r="R41" s="109"/>
      <c r="S41" s="109"/>
      <c r="T41" s="110"/>
      <c r="U41" s="109"/>
      <c r="V41" s="109"/>
      <c r="W41" s="109"/>
      <c r="X41" s="109"/>
      <c r="Y41" s="109"/>
      <c r="Z41" s="110"/>
      <c r="AA41" s="76"/>
      <c r="AB41" s="76"/>
      <c r="AC41" s="76"/>
      <c r="AD41" s="76"/>
      <c r="AE41" s="76"/>
      <c r="AF41" s="77"/>
      <c r="AH41" s="81">
        <v>3</v>
      </c>
      <c r="AI41" s="82">
        <v>3</v>
      </c>
      <c r="AJ41" s="83">
        <v>3</v>
      </c>
      <c r="AK41" s="81">
        <v>3</v>
      </c>
      <c r="AL41" s="82">
        <v>3</v>
      </c>
      <c r="AM41" s="83">
        <v>3</v>
      </c>
      <c r="AN41" s="81">
        <f t="shared" si="6"/>
        <v>3</v>
      </c>
      <c r="AO41" s="82">
        <f t="shared" si="6"/>
        <v>3</v>
      </c>
      <c r="AP41" s="83">
        <f t="shared" si="6"/>
        <v>3</v>
      </c>
      <c r="AQ41" s="81">
        <f t="shared" si="6"/>
        <v>3</v>
      </c>
      <c r="AR41" s="82">
        <f t="shared" si="6"/>
        <v>3</v>
      </c>
      <c r="AS41" s="83">
        <f t="shared" si="6"/>
        <v>3</v>
      </c>
    </row>
    <row r="42" spans="2:45" ht="12.75" hidden="1" customHeight="1" x14ac:dyDescent="0.2">
      <c r="B42" s="71" t="s">
        <v>175</v>
      </c>
      <c r="C42" s="72">
        <v>6.3E-2</v>
      </c>
      <c r="D42" s="72">
        <v>1.2500000000000001E-2</v>
      </c>
      <c r="E42" s="72">
        <v>-1.2500000000000001E-2</v>
      </c>
      <c r="F42" s="73">
        <f t="shared" si="2"/>
        <v>7.5499999999999998E-2</v>
      </c>
      <c r="G42" s="74">
        <f t="shared" si="3"/>
        <v>5.0500000000000003E-2</v>
      </c>
      <c r="H42" s="84"/>
      <c r="I42" s="103">
        <v>6.2999999999999987E-2</v>
      </c>
      <c r="J42" s="104">
        <v>1.9436506316150844E-4</v>
      </c>
      <c r="K42" s="111" t="str">
        <f t="shared" si="4"/>
        <v>CSL</v>
      </c>
      <c r="L42" s="103">
        <f t="shared" si="0"/>
        <v>21.437323142813749</v>
      </c>
      <c r="M42" s="107"/>
      <c r="N42" s="108" t="str">
        <f t="shared" si="5"/>
        <v>False</v>
      </c>
      <c r="O42" s="109"/>
      <c r="P42" s="109"/>
      <c r="Q42" s="109"/>
      <c r="R42" s="109"/>
      <c r="S42" s="109"/>
      <c r="T42" s="110"/>
      <c r="U42" s="109"/>
      <c r="V42" s="109"/>
      <c r="W42" s="109"/>
      <c r="X42" s="109"/>
      <c r="Y42" s="109"/>
      <c r="Z42" s="110"/>
      <c r="AA42" s="76"/>
      <c r="AB42" s="76"/>
      <c r="AC42" s="76"/>
      <c r="AD42" s="76"/>
      <c r="AE42" s="76"/>
      <c r="AF42" s="77"/>
      <c r="AH42" s="81">
        <v>3</v>
      </c>
      <c r="AI42" s="82">
        <v>3</v>
      </c>
      <c r="AJ42" s="83">
        <v>3</v>
      </c>
      <c r="AK42" s="81">
        <v>3</v>
      </c>
      <c r="AL42" s="82">
        <v>3</v>
      </c>
      <c r="AM42" s="83">
        <v>3</v>
      </c>
      <c r="AN42" s="81">
        <f t="shared" si="6"/>
        <v>3</v>
      </c>
      <c r="AO42" s="82">
        <f t="shared" si="6"/>
        <v>3</v>
      </c>
      <c r="AP42" s="83">
        <f t="shared" si="6"/>
        <v>3</v>
      </c>
      <c r="AQ42" s="81">
        <f t="shared" si="6"/>
        <v>3</v>
      </c>
      <c r="AR42" s="82">
        <f t="shared" si="6"/>
        <v>3</v>
      </c>
      <c r="AS42" s="83">
        <f t="shared" si="6"/>
        <v>3</v>
      </c>
    </row>
    <row r="43" spans="2:45" ht="12.75" hidden="1" customHeight="1" x14ac:dyDescent="0.2">
      <c r="B43" s="71" t="s">
        <v>176</v>
      </c>
      <c r="C43" s="72">
        <v>0</v>
      </c>
      <c r="D43" s="72">
        <v>1.2500000000000001E-2</v>
      </c>
      <c r="E43" s="72">
        <v>-1.2500000000000001E-2</v>
      </c>
      <c r="F43" s="73">
        <f t="shared" si="2"/>
        <v>1.2500000000000001E-2</v>
      </c>
      <c r="G43" s="74">
        <f t="shared" si="3"/>
        <v>-1.2500000000000001E-2</v>
      </c>
      <c r="H43" s="84"/>
      <c r="I43" s="103">
        <v>-1.5999999999999999E-4</v>
      </c>
      <c r="J43" s="104">
        <v>1.7126976771553504E-4</v>
      </c>
      <c r="K43" s="111" t="str">
        <f t="shared" si="4"/>
        <v>CSL</v>
      </c>
      <c r="L43" s="103">
        <f t="shared" si="0"/>
        <v>24.016692427382988</v>
      </c>
      <c r="M43" s="107"/>
      <c r="N43" s="108" t="str">
        <f t="shared" si="5"/>
        <v>False</v>
      </c>
      <c r="O43" s="109"/>
      <c r="P43" s="109"/>
      <c r="Q43" s="109"/>
      <c r="R43" s="109"/>
      <c r="S43" s="109"/>
      <c r="T43" s="110"/>
      <c r="U43" s="109"/>
      <c r="V43" s="109"/>
      <c r="W43" s="109"/>
      <c r="X43" s="109"/>
      <c r="Y43" s="109"/>
      <c r="Z43" s="110"/>
      <c r="AA43" s="76"/>
      <c r="AB43" s="76"/>
      <c r="AC43" s="76"/>
      <c r="AD43" s="76"/>
      <c r="AE43" s="76"/>
      <c r="AF43" s="77"/>
      <c r="AH43" s="81">
        <v>3</v>
      </c>
      <c r="AI43" s="82">
        <v>3</v>
      </c>
      <c r="AJ43" s="83">
        <v>3</v>
      </c>
      <c r="AK43" s="81">
        <v>3</v>
      </c>
      <c r="AL43" s="82">
        <v>3</v>
      </c>
      <c r="AM43" s="83">
        <v>3</v>
      </c>
      <c r="AN43" s="81">
        <f t="shared" si="6"/>
        <v>3</v>
      </c>
      <c r="AO43" s="82">
        <f t="shared" si="6"/>
        <v>3</v>
      </c>
      <c r="AP43" s="83">
        <f t="shared" si="6"/>
        <v>3</v>
      </c>
      <c r="AQ43" s="81">
        <f t="shared" si="6"/>
        <v>3</v>
      </c>
      <c r="AR43" s="82">
        <f t="shared" si="6"/>
        <v>3</v>
      </c>
      <c r="AS43" s="83">
        <f t="shared" si="6"/>
        <v>3</v>
      </c>
    </row>
    <row r="44" spans="2:45" ht="12.75" hidden="1" customHeight="1" x14ac:dyDescent="0.2">
      <c r="B44" s="71" t="s">
        <v>177</v>
      </c>
      <c r="C44" s="72">
        <v>6.3E-2</v>
      </c>
      <c r="D44" s="72">
        <v>1.2500000000000001E-2</v>
      </c>
      <c r="E44" s="72">
        <v>-1.2500000000000001E-2</v>
      </c>
      <c r="F44" s="73">
        <f t="shared" si="2"/>
        <v>7.5499999999999998E-2</v>
      </c>
      <c r="G44" s="74">
        <f t="shared" si="3"/>
        <v>5.0500000000000003E-2</v>
      </c>
      <c r="H44" s="84"/>
      <c r="I44" s="103">
        <v>6.2889999999999988E-2</v>
      </c>
      <c r="J44" s="104">
        <v>2.0248456731316794E-4</v>
      </c>
      <c r="K44" s="111" t="str">
        <f t="shared" si="4"/>
        <v>CSL</v>
      </c>
      <c r="L44" s="103">
        <f t="shared" si="0"/>
        <v>20.396616170813793</v>
      </c>
      <c r="M44" s="107"/>
      <c r="N44" s="108" t="str">
        <f t="shared" si="5"/>
        <v>False</v>
      </c>
      <c r="O44" s="109"/>
      <c r="P44" s="109"/>
      <c r="Q44" s="109"/>
      <c r="R44" s="109"/>
      <c r="S44" s="109"/>
      <c r="T44" s="110"/>
      <c r="U44" s="109"/>
      <c r="V44" s="109"/>
      <c r="W44" s="109"/>
      <c r="X44" s="109"/>
      <c r="Y44" s="109"/>
      <c r="Z44" s="110"/>
      <c r="AA44" s="76"/>
      <c r="AB44" s="76"/>
      <c r="AC44" s="76"/>
      <c r="AD44" s="76"/>
      <c r="AE44" s="76"/>
      <c r="AF44" s="77"/>
      <c r="AH44" s="81">
        <v>3</v>
      </c>
      <c r="AI44" s="82">
        <v>3</v>
      </c>
      <c r="AJ44" s="83">
        <v>3</v>
      </c>
      <c r="AK44" s="81">
        <v>3</v>
      </c>
      <c r="AL44" s="82">
        <v>3</v>
      </c>
      <c r="AM44" s="83">
        <v>3</v>
      </c>
      <c r="AN44" s="81">
        <f t="shared" si="6"/>
        <v>3</v>
      </c>
      <c r="AO44" s="82">
        <f t="shared" si="6"/>
        <v>3</v>
      </c>
      <c r="AP44" s="83">
        <f t="shared" si="6"/>
        <v>3</v>
      </c>
      <c r="AQ44" s="81">
        <f t="shared" si="6"/>
        <v>3</v>
      </c>
      <c r="AR44" s="82">
        <f t="shared" si="6"/>
        <v>3</v>
      </c>
      <c r="AS44" s="83">
        <f t="shared" si="6"/>
        <v>3</v>
      </c>
    </row>
    <row r="45" spans="2:45" ht="12.75" hidden="1" customHeight="1" x14ac:dyDescent="0.2">
      <c r="B45" s="71" t="s">
        <v>178</v>
      </c>
      <c r="C45" s="72">
        <v>0.126</v>
      </c>
      <c r="D45" s="72">
        <v>1.2500000000000001E-2</v>
      </c>
      <c r="E45" s="72">
        <v>-1.2500000000000001E-2</v>
      </c>
      <c r="F45" s="73">
        <f t="shared" si="2"/>
        <v>0.13850000000000001</v>
      </c>
      <c r="G45" s="74">
        <f t="shared" si="3"/>
        <v>0.1135</v>
      </c>
      <c r="H45" s="84"/>
      <c r="I45" s="103">
        <v>0.12583000000000003</v>
      </c>
      <c r="J45" s="104">
        <v>1.8885620632286856E-4</v>
      </c>
      <c r="K45" s="111" t="str">
        <f t="shared" si="4"/>
        <v>CSL</v>
      </c>
      <c r="L45" s="103">
        <f t="shared" si="0"/>
        <v>21.762589008981529</v>
      </c>
      <c r="M45" s="107"/>
      <c r="N45" s="108" t="str">
        <f t="shared" si="5"/>
        <v>False</v>
      </c>
      <c r="O45" s="109"/>
      <c r="P45" s="109"/>
      <c r="Q45" s="109"/>
      <c r="R45" s="109"/>
      <c r="S45" s="109"/>
      <c r="T45" s="110"/>
      <c r="U45" s="109"/>
      <c r="V45" s="109"/>
      <c r="W45" s="109"/>
      <c r="X45" s="109"/>
      <c r="Y45" s="109"/>
      <c r="Z45" s="110"/>
      <c r="AA45" s="76"/>
      <c r="AB45" s="76"/>
      <c r="AC45" s="76"/>
      <c r="AD45" s="76"/>
      <c r="AE45" s="76"/>
      <c r="AF45" s="77"/>
      <c r="AH45" s="81">
        <v>3</v>
      </c>
      <c r="AI45" s="82">
        <v>3</v>
      </c>
      <c r="AJ45" s="83">
        <v>3</v>
      </c>
      <c r="AK45" s="81">
        <v>3</v>
      </c>
      <c r="AL45" s="82">
        <v>3</v>
      </c>
      <c r="AM45" s="83">
        <v>3</v>
      </c>
      <c r="AN45" s="81">
        <f t="shared" si="6"/>
        <v>3</v>
      </c>
      <c r="AO45" s="82">
        <f t="shared" si="6"/>
        <v>3</v>
      </c>
      <c r="AP45" s="83">
        <f t="shared" si="6"/>
        <v>3</v>
      </c>
      <c r="AQ45" s="81">
        <f t="shared" si="6"/>
        <v>3</v>
      </c>
      <c r="AR45" s="82">
        <f t="shared" si="6"/>
        <v>3</v>
      </c>
      <c r="AS45" s="83">
        <f t="shared" si="6"/>
        <v>3</v>
      </c>
    </row>
    <row r="46" spans="2:45" ht="12.75" hidden="1" customHeight="1" x14ac:dyDescent="0.2">
      <c r="B46" s="71" t="s">
        <v>179</v>
      </c>
      <c r="C46" s="72">
        <v>0.189</v>
      </c>
      <c r="D46" s="72">
        <v>1.2500000000000001E-2</v>
      </c>
      <c r="E46" s="72">
        <v>-1.2500000000000001E-2</v>
      </c>
      <c r="F46" s="73">
        <f t="shared" si="2"/>
        <v>0.20150000000000001</v>
      </c>
      <c r="G46" s="74">
        <f t="shared" si="3"/>
        <v>0.17649999999999999</v>
      </c>
      <c r="H46" s="84"/>
      <c r="I46" s="103">
        <v>0.18873000000000001</v>
      </c>
      <c r="J46" s="104">
        <v>2.0027758514399422E-4</v>
      </c>
      <c r="K46" s="111" t="str">
        <f t="shared" si="4"/>
        <v>CSL</v>
      </c>
      <c r="L46" s="103">
        <f t="shared" si="0"/>
        <v>20.355081991505234</v>
      </c>
      <c r="M46" s="107"/>
      <c r="N46" s="108" t="str">
        <f t="shared" si="5"/>
        <v>False</v>
      </c>
      <c r="O46" s="109"/>
      <c r="P46" s="109"/>
      <c r="Q46" s="109"/>
      <c r="R46" s="109"/>
      <c r="S46" s="109"/>
      <c r="T46" s="110"/>
      <c r="U46" s="109"/>
      <c r="V46" s="109"/>
      <c r="W46" s="109"/>
      <c r="X46" s="109"/>
      <c r="Y46" s="109"/>
      <c r="Z46" s="110"/>
      <c r="AA46" s="76"/>
      <c r="AB46" s="76"/>
      <c r="AC46" s="76"/>
      <c r="AD46" s="76"/>
      <c r="AE46" s="76"/>
      <c r="AF46" s="77"/>
      <c r="AH46" s="81">
        <v>3</v>
      </c>
      <c r="AI46" s="82">
        <v>3</v>
      </c>
      <c r="AJ46" s="83">
        <v>3</v>
      </c>
      <c r="AK46" s="81">
        <v>3</v>
      </c>
      <c r="AL46" s="82">
        <v>3</v>
      </c>
      <c r="AM46" s="83">
        <v>3</v>
      </c>
      <c r="AN46" s="81">
        <f t="shared" ref="AN46:AS88" si="7">AH46</f>
        <v>3</v>
      </c>
      <c r="AO46" s="82">
        <f t="shared" si="7"/>
        <v>3</v>
      </c>
      <c r="AP46" s="83">
        <f t="shared" si="7"/>
        <v>3</v>
      </c>
      <c r="AQ46" s="81">
        <f t="shared" si="7"/>
        <v>3</v>
      </c>
      <c r="AR46" s="82">
        <f t="shared" si="7"/>
        <v>3</v>
      </c>
      <c r="AS46" s="83">
        <f t="shared" si="7"/>
        <v>3</v>
      </c>
    </row>
    <row r="47" spans="2:45" ht="12.75" hidden="1" customHeight="1" x14ac:dyDescent="0.2">
      <c r="B47" s="71" t="s">
        <v>180</v>
      </c>
      <c r="C47" s="72">
        <v>0.252</v>
      </c>
      <c r="D47" s="72">
        <v>1.2500000000000001E-2</v>
      </c>
      <c r="E47" s="72">
        <v>-1.2500000000000001E-2</v>
      </c>
      <c r="F47" s="73">
        <f t="shared" si="2"/>
        <v>0.26450000000000001</v>
      </c>
      <c r="G47" s="74">
        <f t="shared" si="3"/>
        <v>0.23949999999999999</v>
      </c>
      <c r="H47" s="84"/>
      <c r="I47" s="103">
        <v>0.25165999999999994</v>
      </c>
      <c r="J47" s="104">
        <v>1.8378731669453684E-4</v>
      </c>
      <c r="K47" s="111" t="str">
        <f t="shared" si="4"/>
        <v>CSL</v>
      </c>
      <c r="L47" s="103">
        <f t="shared" si="0"/>
        <v>22.054478003344197</v>
      </c>
      <c r="M47" s="107"/>
      <c r="N47" s="108" t="str">
        <f t="shared" si="5"/>
        <v>False</v>
      </c>
      <c r="O47" s="109"/>
      <c r="P47" s="109"/>
      <c r="Q47" s="109"/>
      <c r="R47" s="109"/>
      <c r="S47" s="109"/>
      <c r="T47" s="110"/>
      <c r="U47" s="109"/>
      <c r="V47" s="109"/>
      <c r="W47" s="109"/>
      <c r="X47" s="109"/>
      <c r="Y47" s="109"/>
      <c r="Z47" s="110"/>
      <c r="AA47" s="76"/>
      <c r="AB47" s="76"/>
      <c r="AC47" s="76"/>
      <c r="AD47" s="76"/>
      <c r="AE47" s="76"/>
      <c r="AF47" s="77"/>
      <c r="AH47" s="81">
        <v>3</v>
      </c>
      <c r="AI47" s="82">
        <v>3</v>
      </c>
      <c r="AJ47" s="83">
        <v>3</v>
      </c>
      <c r="AK47" s="81">
        <v>3</v>
      </c>
      <c r="AL47" s="82">
        <v>3</v>
      </c>
      <c r="AM47" s="83">
        <v>3</v>
      </c>
      <c r="AN47" s="81">
        <f t="shared" si="7"/>
        <v>3</v>
      </c>
      <c r="AO47" s="82">
        <f t="shared" si="7"/>
        <v>3</v>
      </c>
      <c r="AP47" s="83">
        <f t="shared" si="7"/>
        <v>3</v>
      </c>
      <c r="AQ47" s="81">
        <f t="shared" si="7"/>
        <v>3</v>
      </c>
      <c r="AR47" s="82">
        <f t="shared" si="7"/>
        <v>3</v>
      </c>
      <c r="AS47" s="83">
        <f t="shared" si="7"/>
        <v>3</v>
      </c>
    </row>
    <row r="48" spans="2:45" ht="12.75" hidden="1" customHeight="1" x14ac:dyDescent="0.2">
      <c r="B48" s="71" t="s">
        <v>181</v>
      </c>
      <c r="C48" s="72">
        <v>0.315</v>
      </c>
      <c r="D48" s="72">
        <v>1.2500000000000001E-2</v>
      </c>
      <c r="E48" s="72">
        <v>-1.2500000000000001E-2</v>
      </c>
      <c r="F48" s="73">
        <f t="shared" si="2"/>
        <v>0.32750000000000001</v>
      </c>
      <c r="G48" s="74">
        <f t="shared" si="3"/>
        <v>0.30249999999999999</v>
      </c>
      <c r="H48" s="84"/>
      <c r="I48" s="103">
        <v>0.31452999999999998</v>
      </c>
      <c r="J48" s="104">
        <v>1.4181364924120205E-4</v>
      </c>
      <c r="K48" s="111" t="str">
        <f t="shared" si="4"/>
        <v>CSL</v>
      </c>
      <c r="L48" s="103">
        <f t="shared" si="0"/>
        <v>28.276544757547523</v>
      </c>
      <c r="M48" s="107"/>
      <c r="N48" s="108" t="str">
        <f t="shared" si="5"/>
        <v>False</v>
      </c>
      <c r="O48" s="109"/>
      <c r="P48" s="109"/>
      <c r="Q48" s="109"/>
      <c r="R48" s="109"/>
      <c r="S48" s="109"/>
      <c r="T48" s="110"/>
      <c r="U48" s="109"/>
      <c r="V48" s="109"/>
      <c r="W48" s="109"/>
      <c r="X48" s="109"/>
      <c r="Y48" s="109"/>
      <c r="Z48" s="110"/>
      <c r="AA48" s="76"/>
      <c r="AB48" s="76"/>
      <c r="AC48" s="76"/>
      <c r="AD48" s="76"/>
      <c r="AE48" s="76"/>
      <c r="AF48" s="77"/>
      <c r="AH48" s="81">
        <v>3</v>
      </c>
      <c r="AI48" s="82">
        <v>3</v>
      </c>
      <c r="AJ48" s="83">
        <v>3</v>
      </c>
      <c r="AK48" s="81">
        <v>3</v>
      </c>
      <c r="AL48" s="82">
        <v>3</v>
      </c>
      <c r="AM48" s="83">
        <v>3</v>
      </c>
      <c r="AN48" s="81">
        <f t="shared" si="7"/>
        <v>3</v>
      </c>
      <c r="AO48" s="82">
        <f t="shared" si="7"/>
        <v>3</v>
      </c>
      <c r="AP48" s="83">
        <f t="shared" si="7"/>
        <v>3</v>
      </c>
      <c r="AQ48" s="81">
        <f t="shared" si="7"/>
        <v>3</v>
      </c>
      <c r="AR48" s="82">
        <f t="shared" si="7"/>
        <v>3</v>
      </c>
      <c r="AS48" s="83">
        <f t="shared" si="7"/>
        <v>3</v>
      </c>
    </row>
    <row r="49" spans="2:45" ht="12.75" hidden="1" customHeight="1" x14ac:dyDescent="0.2">
      <c r="B49" s="71" t="s">
        <v>182</v>
      </c>
      <c r="C49" s="72">
        <v>3.4500000000000003E-2</v>
      </c>
      <c r="D49" s="72">
        <v>1.2999999999999999E-2</v>
      </c>
      <c r="E49" s="72">
        <v>-1.2999999999999999E-2</v>
      </c>
      <c r="F49" s="73">
        <f t="shared" si="2"/>
        <v>4.7500000000000001E-2</v>
      </c>
      <c r="G49" s="74">
        <f t="shared" si="3"/>
        <v>2.1500000000000005E-2</v>
      </c>
      <c r="H49" s="84"/>
      <c r="I49" s="103">
        <v>3.6990000000000009E-2</v>
      </c>
      <c r="J49" s="104">
        <v>2.330951164939617E-4</v>
      </c>
      <c r="K49" s="111" t="str">
        <f t="shared" si="4"/>
        <v>CSL</v>
      </c>
      <c r="L49" s="103">
        <f t="shared" si="0"/>
        <v>15.029629903997083</v>
      </c>
      <c r="M49" s="107"/>
      <c r="N49" s="108" t="str">
        <f t="shared" si="5"/>
        <v>False</v>
      </c>
      <c r="O49" s="109"/>
      <c r="P49" s="109"/>
      <c r="Q49" s="109"/>
      <c r="R49" s="109"/>
      <c r="S49" s="109"/>
      <c r="T49" s="110"/>
      <c r="U49" s="109"/>
      <c r="V49" s="109"/>
      <c r="W49" s="109"/>
      <c r="X49" s="109"/>
      <c r="Y49" s="109"/>
      <c r="Z49" s="110"/>
      <c r="AA49" s="76"/>
      <c r="AB49" s="76"/>
      <c r="AC49" s="76"/>
      <c r="AD49" s="76"/>
      <c r="AE49" s="76"/>
      <c r="AF49" s="77"/>
      <c r="AH49" s="81">
        <v>3</v>
      </c>
      <c r="AI49" s="82">
        <v>3</v>
      </c>
      <c r="AJ49" s="83">
        <v>3</v>
      </c>
      <c r="AK49" s="81">
        <v>3</v>
      </c>
      <c r="AL49" s="82">
        <v>3</v>
      </c>
      <c r="AM49" s="83">
        <v>3</v>
      </c>
      <c r="AN49" s="81">
        <f t="shared" si="7"/>
        <v>3</v>
      </c>
      <c r="AO49" s="82">
        <f t="shared" si="7"/>
        <v>3</v>
      </c>
      <c r="AP49" s="83">
        <f t="shared" si="7"/>
        <v>3</v>
      </c>
      <c r="AQ49" s="81">
        <f t="shared" si="7"/>
        <v>3</v>
      </c>
      <c r="AR49" s="82">
        <f t="shared" si="7"/>
        <v>3</v>
      </c>
      <c r="AS49" s="83">
        <f t="shared" si="7"/>
        <v>3</v>
      </c>
    </row>
    <row r="50" spans="2:45" ht="12.75" hidden="1" customHeight="1" x14ac:dyDescent="0.2">
      <c r="B50" s="71" t="s">
        <v>183</v>
      </c>
      <c r="C50" s="72">
        <v>3.4500000000000003E-2</v>
      </c>
      <c r="D50" s="72">
        <v>1.2999999999999999E-2</v>
      </c>
      <c r="E50" s="72">
        <v>-1.2999999999999999E-2</v>
      </c>
      <c r="F50" s="73">
        <f t="shared" si="2"/>
        <v>4.7500000000000001E-2</v>
      </c>
      <c r="G50" s="74">
        <f t="shared" si="3"/>
        <v>2.1500000000000005E-2</v>
      </c>
      <c r="H50" s="84"/>
      <c r="I50" s="103">
        <v>3.6950000000000004E-2</v>
      </c>
      <c r="J50" s="104">
        <v>2.4152294576982309E-4</v>
      </c>
      <c r="K50" s="111" t="str">
        <f t="shared" si="4"/>
        <v>CSL</v>
      </c>
      <c r="L50" s="103">
        <f t="shared" si="0"/>
        <v>14.560383302123723</v>
      </c>
      <c r="M50" s="107"/>
      <c r="N50" s="108" t="str">
        <f t="shared" si="5"/>
        <v>False</v>
      </c>
      <c r="O50" s="109"/>
      <c r="P50" s="109"/>
      <c r="Q50" s="109"/>
      <c r="R50" s="109"/>
      <c r="S50" s="109"/>
      <c r="T50" s="110"/>
      <c r="U50" s="109"/>
      <c r="V50" s="109"/>
      <c r="W50" s="109"/>
      <c r="X50" s="109"/>
      <c r="Y50" s="109"/>
      <c r="Z50" s="110"/>
      <c r="AA50" s="76"/>
      <c r="AB50" s="76"/>
      <c r="AC50" s="76"/>
      <c r="AD50" s="76"/>
      <c r="AE50" s="76"/>
      <c r="AF50" s="77"/>
      <c r="AH50" s="81">
        <v>3</v>
      </c>
      <c r="AI50" s="82">
        <v>3</v>
      </c>
      <c r="AJ50" s="83">
        <v>3</v>
      </c>
      <c r="AK50" s="81">
        <v>3</v>
      </c>
      <c r="AL50" s="82">
        <v>3</v>
      </c>
      <c r="AM50" s="83">
        <v>3</v>
      </c>
      <c r="AN50" s="81">
        <f t="shared" si="7"/>
        <v>3</v>
      </c>
      <c r="AO50" s="82">
        <f t="shared" si="7"/>
        <v>3</v>
      </c>
      <c r="AP50" s="83">
        <f t="shared" si="7"/>
        <v>3</v>
      </c>
      <c r="AQ50" s="81">
        <f t="shared" si="7"/>
        <v>3</v>
      </c>
      <c r="AR50" s="82">
        <f t="shared" si="7"/>
        <v>3</v>
      </c>
      <c r="AS50" s="83">
        <f t="shared" si="7"/>
        <v>3</v>
      </c>
    </row>
    <row r="51" spans="2:45" ht="12.75" hidden="1" customHeight="1" x14ac:dyDescent="0.2">
      <c r="B51" s="71" t="s">
        <v>184</v>
      </c>
      <c r="C51" s="72">
        <v>3.4500000000000003E-2</v>
      </c>
      <c r="D51" s="72">
        <v>1.2999999999999999E-2</v>
      </c>
      <c r="E51" s="72">
        <v>-1.2999999999999999E-2</v>
      </c>
      <c r="F51" s="73">
        <f t="shared" si="2"/>
        <v>4.7500000000000001E-2</v>
      </c>
      <c r="G51" s="74">
        <f t="shared" si="3"/>
        <v>2.1500000000000005E-2</v>
      </c>
      <c r="H51" s="84"/>
      <c r="I51" s="103">
        <v>3.7020000000000004E-2</v>
      </c>
      <c r="J51" s="104">
        <v>2.8596814119369622E-4</v>
      </c>
      <c r="K51" s="111" t="str">
        <f t="shared" si="4"/>
        <v>CSL</v>
      </c>
      <c r="L51" s="103">
        <f t="shared" si="0"/>
        <v>12.215812987948107</v>
      </c>
      <c r="M51" s="107"/>
      <c r="N51" s="108" t="str">
        <f t="shared" si="5"/>
        <v>False</v>
      </c>
      <c r="O51" s="109"/>
      <c r="P51" s="109"/>
      <c r="Q51" s="109"/>
      <c r="R51" s="109"/>
      <c r="S51" s="109"/>
      <c r="T51" s="110"/>
      <c r="U51" s="109"/>
      <c r="V51" s="109"/>
      <c r="W51" s="109"/>
      <c r="X51" s="109"/>
      <c r="Y51" s="109"/>
      <c r="Z51" s="110"/>
      <c r="AA51" s="76"/>
      <c r="AB51" s="76"/>
      <c r="AC51" s="76"/>
      <c r="AD51" s="76"/>
      <c r="AE51" s="76"/>
      <c r="AF51" s="77"/>
      <c r="AH51" s="81">
        <v>3</v>
      </c>
      <c r="AI51" s="82">
        <v>3</v>
      </c>
      <c r="AJ51" s="83">
        <v>3</v>
      </c>
      <c r="AK51" s="81">
        <v>3</v>
      </c>
      <c r="AL51" s="82">
        <v>3</v>
      </c>
      <c r="AM51" s="83">
        <v>3</v>
      </c>
      <c r="AN51" s="81">
        <f t="shared" si="7"/>
        <v>3</v>
      </c>
      <c r="AO51" s="82">
        <f t="shared" si="7"/>
        <v>3</v>
      </c>
      <c r="AP51" s="83">
        <f t="shared" si="7"/>
        <v>3</v>
      </c>
      <c r="AQ51" s="81">
        <f t="shared" si="7"/>
        <v>3</v>
      </c>
      <c r="AR51" s="82">
        <f t="shared" si="7"/>
        <v>3</v>
      </c>
      <c r="AS51" s="83">
        <f t="shared" si="7"/>
        <v>3</v>
      </c>
    </row>
    <row r="52" spans="2:45" ht="12.75" hidden="1" customHeight="1" x14ac:dyDescent="0.2">
      <c r="B52" s="71" t="s">
        <v>185</v>
      </c>
      <c r="C52" s="72">
        <v>3.4500000000000003E-2</v>
      </c>
      <c r="D52" s="72">
        <v>1.2999999999999999E-2</v>
      </c>
      <c r="E52" s="72">
        <v>-1.2999999999999999E-2</v>
      </c>
      <c r="F52" s="73">
        <f t="shared" si="2"/>
        <v>4.7500000000000001E-2</v>
      </c>
      <c r="G52" s="74">
        <f t="shared" si="3"/>
        <v>2.1500000000000005E-2</v>
      </c>
      <c r="H52" s="84"/>
      <c r="I52" s="103">
        <v>3.6979999999999999E-2</v>
      </c>
      <c r="J52" s="104">
        <v>2.3475755815545232E-4</v>
      </c>
      <c r="K52" s="111" t="str">
        <f t="shared" si="4"/>
        <v>CSL</v>
      </c>
      <c r="L52" s="103">
        <f t="shared" si="0"/>
        <v>14.937396240697879</v>
      </c>
      <c r="M52" s="107"/>
      <c r="N52" s="108" t="str">
        <f t="shared" si="5"/>
        <v>False</v>
      </c>
      <c r="O52" s="109"/>
      <c r="P52" s="109"/>
      <c r="Q52" s="109"/>
      <c r="R52" s="109"/>
      <c r="S52" s="109"/>
      <c r="T52" s="110"/>
      <c r="U52" s="109"/>
      <c r="V52" s="109"/>
      <c r="W52" s="109"/>
      <c r="X52" s="109"/>
      <c r="Y52" s="109"/>
      <c r="Z52" s="110"/>
      <c r="AA52" s="76"/>
      <c r="AB52" s="76"/>
      <c r="AC52" s="76"/>
      <c r="AD52" s="76"/>
      <c r="AE52" s="76"/>
      <c r="AF52" s="77"/>
      <c r="AH52" s="81">
        <v>3</v>
      </c>
      <c r="AI52" s="82">
        <v>3</v>
      </c>
      <c r="AJ52" s="83">
        <v>3</v>
      </c>
      <c r="AK52" s="81">
        <v>3</v>
      </c>
      <c r="AL52" s="82">
        <v>3</v>
      </c>
      <c r="AM52" s="83">
        <v>3</v>
      </c>
      <c r="AN52" s="81">
        <f t="shared" si="7"/>
        <v>3</v>
      </c>
      <c r="AO52" s="82">
        <f t="shared" si="7"/>
        <v>3</v>
      </c>
      <c r="AP52" s="83">
        <f t="shared" si="7"/>
        <v>3</v>
      </c>
      <c r="AQ52" s="81">
        <f t="shared" si="7"/>
        <v>3</v>
      </c>
      <c r="AR52" s="82">
        <f t="shared" si="7"/>
        <v>3</v>
      </c>
      <c r="AS52" s="83">
        <f t="shared" si="7"/>
        <v>3</v>
      </c>
    </row>
    <row r="53" spans="2:45" ht="12.75" hidden="1" customHeight="1" x14ac:dyDescent="0.2">
      <c r="B53" s="71" t="s">
        <v>186</v>
      </c>
      <c r="C53" s="72">
        <v>3.4500000000000003E-2</v>
      </c>
      <c r="D53" s="72">
        <v>1.2999999999999999E-2</v>
      </c>
      <c r="E53" s="72">
        <v>-1.2999999999999999E-2</v>
      </c>
      <c r="F53" s="73">
        <f t="shared" si="2"/>
        <v>4.7500000000000001E-2</v>
      </c>
      <c r="G53" s="74">
        <f t="shared" si="3"/>
        <v>2.1500000000000005E-2</v>
      </c>
      <c r="H53" s="62"/>
      <c r="I53" s="103">
        <v>3.712E-2</v>
      </c>
      <c r="J53" s="104">
        <v>2.5733678754158369E-4</v>
      </c>
      <c r="K53" s="111" t="str">
        <f t="shared" si="4"/>
        <v>CSL</v>
      </c>
      <c r="L53" s="103">
        <f t="shared" si="0"/>
        <v>13.445415375914298</v>
      </c>
      <c r="M53" s="107"/>
      <c r="N53" s="108" t="str">
        <f t="shared" si="5"/>
        <v>False</v>
      </c>
      <c r="O53" s="109"/>
      <c r="P53" s="109"/>
      <c r="Q53" s="109"/>
      <c r="R53" s="109"/>
      <c r="S53" s="109"/>
      <c r="T53" s="110"/>
      <c r="U53" s="109"/>
      <c r="V53" s="109"/>
      <c r="W53" s="109"/>
      <c r="X53" s="109"/>
      <c r="Y53" s="109"/>
      <c r="Z53" s="110"/>
      <c r="AA53" s="76"/>
      <c r="AB53" s="76"/>
      <c r="AC53" s="76"/>
      <c r="AD53" s="76"/>
      <c r="AE53" s="76"/>
      <c r="AF53" s="77"/>
      <c r="AH53" s="81">
        <v>3</v>
      </c>
      <c r="AI53" s="82">
        <v>3</v>
      </c>
      <c r="AJ53" s="83">
        <v>3</v>
      </c>
      <c r="AK53" s="81">
        <v>3</v>
      </c>
      <c r="AL53" s="82">
        <v>3</v>
      </c>
      <c r="AM53" s="83">
        <v>3</v>
      </c>
      <c r="AN53" s="81">
        <f t="shared" si="7"/>
        <v>3</v>
      </c>
      <c r="AO53" s="82">
        <f t="shared" si="7"/>
        <v>3</v>
      </c>
      <c r="AP53" s="83">
        <f t="shared" si="7"/>
        <v>3</v>
      </c>
      <c r="AQ53" s="81">
        <f t="shared" si="7"/>
        <v>3</v>
      </c>
      <c r="AR53" s="82">
        <f t="shared" si="7"/>
        <v>3</v>
      </c>
      <c r="AS53" s="83">
        <f t="shared" si="7"/>
        <v>3</v>
      </c>
    </row>
    <row r="54" spans="2:45" ht="12.75" hidden="1" customHeight="1" x14ac:dyDescent="0.2">
      <c r="B54" s="71" t="s">
        <v>187</v>
      </c>
      <c r="C54" s="72">
        <v>3.4500000000000003E-2</v>
      </c>
      <c r="D54" s="72">
        <v>1.2999999999999999E-2</v>
      </c>
      <c r="E54" s="72">
        <v>-1.2999999999999999E-2</v>
      </c>
      <c r="F54" s="73">
        <f t="shared" si="2"/>
        <v>4.7500000000000001E-2</v>
      </c>
      <c r="G54" s="74">
        <f t="shared" si="3"/>
        <v>2.1500000000000005E-2</v>
      </c>
      <c r="H54" s="62"/>
      <c r="I54" s="103">
        <v>3.7179999999999998E-2</v>
      </c>
      <c r="J54" s="104">
        <v>3.0840089349920969E-4</v>
      </c>
      <c r="K54" s="111" t="str">
        <f t="shared" si="4"/>
        <v>CSL</v>
      </c>
      <c r="L54" s="103">
        <f t="shared" si="0"/>
        <v>11.154312690111633</v>
      </c>
      <c r="M54" s="107"/>
      <c r="N54" s="108" t="str">
        <f t="shared" si="5"/>
        <v>False</v>
      </c>
      <c r="O54" s="109"/>
      <c r="P54" s="109"/>
      <c r="Q54" s="109"/>
      <c r="R54" s="109"/>
      <c r="S54" s="109"/>
      <c r="T54" s="110"/>
      <c r="U54" s="109"/>
      <c r="V54" s="109"/>
      <c r="W54" s="109"/>
      <c r="X54" s="109"/>
      <c r="Y54" s="109"/>
      <c r="Z54" s="110"/>
      <c r="AA54" s="76"/>
      <c r="AB54" s="76"/>
      <c r="AC54" s="76"/>
      <c r="AD54" s="76"/>
      <c r="AE54" s="76"/>
      <c r="AF54" s="77"/>
      <c r="AH54" s="81">
        <v>3</v>
      </c>
      <c r="AI54" s="82">
        <v>3</v>
      </c>
      <c r="AJ54" s="83">
        <v>3</v>
      </c>
      <c r="AK54" s="81">
        <v>3</v>
      </c>
      <c r="AL54" s="82">
        <v>3</v>
      </c>
      <c r="AM54" s="83">
        <v>3</v>
      </c>
      <c r="AN54" s="81">
        <f t="shared" si="7"/>
        <v>3</v>
      </c>
      <c r="AO54" s="82">
        <f t="shared" si="7"/>
        <v>3</v>
      </c>
      <c r="AP54" s="83">
        <f t="shared" si="7"/>
        <v>3</v>
      </c>
      <c r="AQ54" s="81">
        <f t="shared" si="7"/>
        <v>3</v>
      </c>
      <c r="AR54" s="82">
        <f t="shared" si="7"/>
        <v>3</v>
      </c>
      <c r="AS54" s="83">
        <f t="shared" si="7"/>
        <v>3</v>
      </c>
    </row>
    <row r="55" spans="2:45" ht="12.75" hidden="1" customHeight="1" x14ac:dyDescent="0.2">
      <c r="B55" s="71" t="s">
        <v>188</v>
      </c>
      <c r="C55" s="72">
        <v>3.4500000000000003E-2</v>
      </c>
      <c r="D55" s="72">
        <v>1.2999999999999999E-2</v>
      </c>
      <c r="E55" s="72">
        <v>-1.2999999999999999E-2</v>
      </c>
      <c r="F55" s="73">
        <f t="shared" si="2"/>
        <v>4.7500000000000001E-2</v>
      </c>
      <c r="G55" s="74">
        <f t="shared" si="3"/>
        <v>2.1500000000000005E-2</v>
      </c>
      <c r="H55" s="62"/>
      <c r="I55" s="103">
        <v>3.7059999999999996E-2</v>
      </c>
      <c r="J55" s="104">
        <v>2.716206504995122E-4</v>
      </c>
      <c r="K55" s="111" t="str">
        <f t="shared" si="4"/>
        <v>CSL</v>
      </c>
      <c r="L55" s="103">
        <f t="shared" si="0"/>
        <v>12.81198610488657</v>
      </c>
      <c r="M55" s="107"/>
      <c r="N55" s="108" t="str">
        <f t="shared" si="5"/>
        <v>False</v>
      </c>
      <c r="O55" s="109"/>
      <c r="P55" s="109"/>
      <c r="Q55" s="109"/>
      <c r="R55" s="109"/>
      <c r="S55" s="109"/>
      <c r="T55" s="110"/>
      <c r="U55" s="109"/>
      <c r="V55" s="109"/>
      <c r="W55" s="109"/>
      <c r="X55" s="109"/>
      <c r="Y55" s="109"/>
      <c r="Z55" s="110"/>
      <c r="AA55" s="76"/>
      <c r="AB55" s="76"/>
      <c r="AC55" s="76"/>
      <c r="AD55" s="76"/>
      <c r="AE55" s="76"/>
      <c r="AF55" s="77"/>
      <c r="AH55" s="81">
        <v>3</v>
      </c>
      <c r="AI55" s="82">
        <v>3</v>
      </c>
      <c r="AJ55" s="83">
        <v>3</v>
      </c>
      <c r="AK55" s="81">
        <v>3</v>
      </c>
      <c r="AL55" s="82">
        <v>3</v>
      </c>
      <c r="AM55" s="83">
        <v>3</v>
      </c>
      <c r="AN55" s="81">
        <f t="shared" si="7"/>
        <v>3</v>
      </c>
      <c r="AO55" s="82">
        <f t="shared" si="7"/>
        <v>3</v>
      </c>
      <c r="AP55" s="83">
        <f t="shared" si="7"/>
        <v>3</v>
      </c>
      <c r="AQ55" s="81">
        <f t="shared" si="7"/>
        <v>3</v>
      </c>
      <c r="AR55" s="82">
        <f t="shared" si="7"/>
        <v>3</v>
      </c>
      <c r="AS55" s="83">
        <f t="shared" si="7"/>
        <v>3</v>
      </c>
    </row>
    <row r="56" spans="2:45" ht="12.75" hidden="1" customHeight="1" x14ac:dyDescent="0.2">
      <c r="B56" s="71" t="s">
        <v>189</v>
      </c>
      <c r="C56" s="72">
        <v>3.4500000000000003E-2</v>
      </c>
      <c r="D56" s="72">
        <v>1.2999999999999999E-2</v>
      </c>
      <c r="E56" s="72">
        <v>-1.2999999999999999E-2</v>
      </c>
      <c r="F56" s="73">
        <f t="shared" si="2"/>
        <v>4.7500000000000001E-2</v>
      </c>
      <c r="G56" s="74">
        <f t="shared" si="3"/>
        <v>2.1500000000000005E-2</v>
      </c>
      <c r="H56" s="62"/>
      <c r="I56" s="103">
        <v>3.7050000000000007E-2</v>
      </c>
      <c r="J56" s="104">
        <v>2.4608038433722131E-4</v>
      </c>
      <c r="K56" s="111" t="str">
        <f t="shared" si="4"/>
        <v>CSL</v>
      </c>
      <c r="L56" s="103">
        <f t="shared" si="0"/>
        <v>14.155266144902773</v>
      </c>
      <c r="M56" s="107"/>
      <c r="N56" s="108" t="str">
        <f t="shared" si="5"/>
        <v>False</v>
      </c>
      <c r="O56" s="109"/>
      <c r="P56" s="109"/>
      <c r="Q56" s="109"/>
      <c r="R56" s="109"/>
      <c r="S56" s="109"/>
      <c r="T56" s="110"/>
      <c r="U56" s="109"/>
      <c r="V56" s="109"/>
      <c r="W56" s="109"/>
      <c r="X56" s="109"/>
      <c r="Y56" s="109"/>
      <c r="Z56" s="110"/>
      <c r="AA56" s="76"/>
      <c r="AB56" s="76"/>
      <c r="AC56" s="76"/>
      <c r="AD56" s="76"/>
      <c r="AE56" s="76"/>
      <c r="AF56" s="77"/>
      <c r="AH56" s="81">
        <v>3</v>
      </c>
      <c r="AI56" s="82">
        <v>3</v>
      </c>
      <c r="AJ56" s="83">
        <v>3</v>
      </c>
      <c r="AK56" s="81">
        <v>3</v>
      </c>
      <c r="AL56" s="82">
        <v>3</v>
      </c>
      <c r="AM56" s="83">
        <v>3</v>
      </c>
      <c r="AN56" s="81">
        <f t="shared" si="7"/>
        <v>3</v>
      </c>
      <c r="AO56" s="82">
        <f t="shared" si="7"/>
        <v>3</v>
      </c>
      <c r="AP56" s="83">
        <f t="shared" si="7"/>
        <v>3</v>
      </c>
      <c r="AQ56" s="81">
        <f t="shared" si="7"/>
        <v>3</v>
      </c>
      <c r="AR56" s="82">
        <f t="shared" si="7"/>
        <v>3</v>
      </c>
      <c r="AS56" s="83">
        <f t="shared" si="7"/>
        <v>3</v>
      </c>
    </row>
    <row r="57" spans="2:45" ht="12.75" hidden="1" customHeight="1" x14ac:dyDescent="0.2">
      <c r="B57" s="71" t="s">
        <v>190</v>
      </c>
      <c r="C57" s="72">
        <v>3.4500000000000003E-2</v>
      </c>
      <c r="D57" s="72">
        <v>1.2999999999999999E-2</v>
      </c>
      <c r="E57" s="72">
        <v>-1.2999999999999999E-2</v>
      </c>
      <c r="F57" s="73">
        <f t="shared" si="2"/>
        <v>4.7500000000000001E-2</v>
      </c>
      <c r="G57" s="74">
        <f t="shared" si="3"/>
        <v>2.1500000000000005E-2</v>
      </c>
      <c r="H57" s="62"/>
      <c r="I57" s="103">
        <v>3.705E-2</v>
      </c>
      <c r="J57" s="104">
        <v>1.6499158227685997E-4</v>
      </c>
      <c r="K57" s="111" t="str">
        <f t="shared" si="4"/>
        <v>CSL</v>
      </c>
      <c r="L57" s="103">
        <f t="shared" si="0"/>
        <v>21.112188181141349</v>
      </c>
      <c r="M57" s="107"/>
      <c r="N57" s="108" t="str">
        <f t="shared" si="5"/>
        <v>False</v>
      </c>
      <c r="O57" s="109"/>
      <c r="P57" s="109"/>
      <c r="Q57" s="109"/>
      <c r="R57" s="109"/>
      <c r="S57" s="109"/>
      <c r="T57" s="110"/>
      <c r="U57" s="109"/>
      <c r="V57" s="109"/>
      <c r="W57" s="109"/>
      <c r="X57" s="109"/>
      <c r="Y57" s="109"/>
      <c r="Z57" s="110"/>
      <c r="AA57" s="76"/>
      <c r="AB57" s="76"/>
      <c r="AC57" s="76"/>
      <c r="AD57" s="76"/>
      <c r="AE57" s="76"/>
      <c r="AF57" s="77"/>
      <c r="AH57" s="81">
        <v>3</v>
      </c>
      <c r="AI57" s="82">
        <v>3</v>
      </c>
      <c r="AJ57" s="83">
        <v>3</v>
      </c>
      <c r="AK57" s="81">
        <v>3</v>
      </c>
      <c r="AL57" s="82">
        <v>3</v>
      </c>
      <c r="AM57" s="83">
        <v>3</v>
      </c>
      <c r="AN57" s="81">
        <f t="shared" si="7"/>
        <v>3</v>
      </c>
      <c r="AO57" s="82">
        <f t="shared" si="7"/>
        <v>3</v>
      </c>
      <c r="AP57" s="83">
        <f t="shared" si="7"/>
        <v>3</v>
      </c>
      <c r="AQ57" s="81">
        <f t="shared" si="7"/>
        <v>3</v>
      </c>
      <c r="AR57" s="82">
        <f t="shared" si="7"/>
        <v>3</v>
      </c>
      <c r="AS57" s="83">
        <f t="shared" si="7"/>
        <v>3</v>
      </c>
    </row>
    <row r="58" spans="2:45" ht="12.75" hidden="1" customHeight="1" x14ac:dyDescent="0.2">
      <c r="B58" s="71" t="s">
        <v>191</v>
      </c>
      <c r="C58" s="72">
        <v>3.4500000000000003E-2</v>
      </c>
      <c r="D58" s="72">
        <v>1.2999999999999999E-2</v>
      </c>
      <c r="E58" s="72">
        <v>-1.2999999999999999E-2</v>
      </c>
      <c r="F58" s="73">
        <f t="shared" si="2"/>
        <v>4.7500000000000001E-2</v>
      </c>
      <c r="G58" s="74">
        <f t="shared" si="3"/>
        <v>2.1500000000000005E-2</v>
      </c>
      <c r="H58" s="62"/>
      <c r="I58" s="103">
        <v>3.713000000000001E-2</v>
      </c>
      <c r="J58" s="104">
        <v>1.5670212364724226E-4</v>
      </c>
      <c r="K58" s="111" t="str">
        <f t="shared" si="4"/>
        <v>CSL</v>
      </c>
      <c r="L58" s="103">
        <f t="shared" si="0"/>
        <v>22.058837405727118</v>
      </c>
      <c r="M58" s="107"/>
      <c r="N58" s="108" t="str">
        <f t="shared" si="5"/>
        <v>False</v>
      </c>
      <c r="O58" s="109"/>
      <c r="P58" s="109"/>
      <c r="Q58" s="109"/>
      <c r="R58" s="109"/>
      <c r="S58" s="109"/>
      <c r="T58" s="110"/>
      <c r="U58" s="109"/>
      <c r="V58" s="109"/>
      <c r="W58" s="109"/>
      <c r="X58" s="109"/>
      <c r="Y58" s="109"/>
      <c r="Z58" s="110"/>
      <c r="AA58" s="76"/>
      <c r="AB58" s="76"/>
      <c r="AC58" s="76"/>
      <c r="AD58" s="76"/>
      <c r="AE58" s="76"/>
      <c r="AF58" s="77"/>
      <c r="AH58" s="81">
        <v>3</v>
      </c>
      <c r="AI58" s="82">
        <v>3</v>
      </c>
      <c r="AJ58" s="83">
        <v>3</v>
      </c>
      <c r="AK58" s="81">
        <v>3</v>
      </c>
      <c r="AL58" s="82">
        <v>3</v>
      </c>
      <c r="AM58" s="83">
        <v>3</v>
      </c>
      <c r="AN58" s="81">
        <f t="shared" si="7"/>
        <v>3</v>
      </c>
      <c r="AO58" s="82">
        <f t="shared" si="7"/>
        <v>3</v>
      </c>
      <c r="AP58" s="83">
        <f t="shared" si="7"/>
        <v>3</v>
      </c>
      <c r="AQ58" s="81">
        <f t="shared" si="7"/>
        <v>3</v>
      </c>
      <c r="AR58" s="82">
        <f t="shared" si="7"/>
        <v>3</v>
      </c>
      <c r="AS58" s="83">
        <f t="shared" si="7"/>
        <v>3</v>
      </c>
    </row>
    <row r="59" spans="2:45" ht="12.75" hidden="1" customHeight="1" x14ac:dyDescent="0.2">
      <c r="B59" s="71" t="s">
        <v>192</v>
      </c>
      <c r="C59" s="72">
        <v>3.4500000000000003E-2</v>
      </c>
      <c r="D59" s="72">
        <v>1.2999999999999999E-2</v>
      </c>
      <c r="E59" s="72">
        <v>-1.2999999999999999E-2</v>
      </c>
      <c r="F59" s="73">
        <f t="shared" si="2"/>
        <v>4.7500000000000001E-2</v>
      </c>
      <c r="G59" s="74">
        <f t="shared" si="3"/>
        <v>2.1500000000000005E-2</v>
      </c>
      <c r="H59" s="62"/>
      <c r="I59" s="103">
        <v>3.7059999999999996E-2</v>
      </c>
      <c r="J59" s="104">
        <v>2.6749870196985103E-4</v>
      </c>
      <c r="K59" s="111" t="str">
        <f t="shared" si="4"/>
        <v>CSL</v>
      </c>
      <c r="L59" s="103">
        <f t="shared" si="0"/>
        <v>13.009408921887861</v>
      </c>
      <c r="M59" s="107"/>
      <c r="N59" s="108" t="str">
        <f t="shared" si="5"/>
        <v>False</v>
      </c>
      <c r="O59" s="109"/>
      <c r="P59" s="109"/>
      <c r="Q59" s="109"/>
      <c r="R59" s="109"/>
      <c r="S59" s="109"/>
      <c r="T59" s="110"/>
      <c r="U59" s="109"/>
      <c r="V59" s="109"/>
      <c r="W59" s="109"/>
      <c r="X59" s="109"/>
      <c r="Y59" s="109"/>
      <c r="Z59" s="110"/>
      <c r="AA59" s="76"/>
      <c r="AB59" s="76"/>
      <c r="AC59" s="76"/>
      <c r="AD59" s="76"/>
      <c r="AE59" s="76"/>
      <c r="AF59" s="77"/>
      <c r="AH59" s="81">
        <v>3</v>
      </c>
      <c r="AI59" s="82">
        <v>3</v>
      </c>
      <c r="AJ59" s="83">
        <v>3</v>
      </c>
      <c r="AK59" s="81">
        <v>3</v>
      </c>
      <c r="AL59" s="82">
        <v>3</v>
      </c>
      <c r="AM59" s="83">
        <v>3</v>
      </c>
      <c r="AN59" s="81">
        <f t="shared" si="7"/>
        <v>3</v>
      </c>
      <c r="AO59" s="82">
        <f t="shared" si="7"/>
        <v>3</v>
      </c>
      <c r="AP59" s="83">
        <f t="shared" si="7"/>
        <v>3</v>
      </c>
      <c r="AQ59" s="81">
        <f t="shared" si="7"/>
        <v>3</v>
      </c>
      <c r="AR59" s="82">
        <f t="shared" si="7"/>
        <v>3</v>
      </c>
      <c r="AS59" s="83">
        <f t="shared" si="7"/>
        <v>3</v>
      </c>
    </row>
    <row r="60" spans="2:45" ht="12.75" hidden="1" customHeight="1" x14ac:dyDescent="0.2">
      <c r="B60" s="71" t="s">
        <v>193</v>
      </c>
      <c r="C60" s="72">
        <v>8.5099999999999995E-2</v>
      </c>
      <c r="D60" s="72">
        <v>0.01</v>
      </c>
      <c r="E60" s="72">
        <v>-0.01</v>
      </c>
      <c r="F60" s="73">
        <f t="shared" si="2"/>
        <v>9.509999999999999E-2</v>
      </c>
      <c r="G60" s="74">
        <f t="shared" si="3"/>
        <v>7.51E-2</v>
      </c>
      <c r="H60" s="62"/>
      <c r="I60" s="103">
        <v>8.4769999999999998E-2</v>
      </c>
      <c r="J60" s="104">
        <v>2.750757471437014E-4</v>
      </c>
      <c r="K60" s="111" t="str">
        <f t="shared" si="4"/>
        <v>CSL</v>
      </c>
      <c r="L60" s="103">
        <f t="shared" si="0"/>
        <v>11.717984470835379</v>
      </c>
      <c r="M60" s="107"/>
      <c r="N60" s="108" t="str">
        <f t="shared" si="5"/>
        <v>False</v>
      </c>
      <c r="O60" s="109"/>
      <c r="P60" s="109"/>
      <c r="Q60" s="109"/>
      <c r="R60" s="109"/>
      <c r="S60" s="109"/>
      <c r="T60" s="110"/>
      <c r="U60" s="109"/>
      <c r="V60" s="109"/>
      <c r="W60" s="109"/>
      <c r="X60" s="109"/>
      <c r="Y60" s="109"/>
      <c r="Z60" s="110"/>
      <c r="AA60" s="76"/>
      <c r="AB60" s="76"/>
      <c r="AC60" s="76"/>
      <c r="AD60" s="76"/>
      <c r="AE60" s="76"/>
      <c r="AF60" s="77"/>
      <c r="AH60" s="81">
        <v>3</v>
      </c>
      <c r="AI60" s="82">
        <v>3</v>
      </c>
      <c r="AJ60" s="83">
        <v>3</v>
      </c>
      <c r="AK60" s="81">
        <v>3</v>
      </c>
      <c r="AL60" s="82">
        <v>3</v>
      </c>
      <c r="AM60" s="83">
        <v>3</v>
      </c>
      <c r="AN60" s="81">
        <f t="shared" si="7"/>
        <v>3</v>
      </c>
      <c r="AO60" s="82">
        <f t="shared" si="7"/>
        <v>3</v>
      </c>
      <c r="AP60" s="83">
        <f t="shared" si="7"/>
        <v>3</v>
      </c>
      <c r="AQ60" s="81">
        <f t="shared" si="7"/>
        <v>3</v>
      </c>
      <c r="AR60" s="82">
        <f t="shared" si="7"/>
        <v>3</v>
      </c>
      <c r="AS60" s="83">
        <f t="shared" si="7"/>
        <v>3</v>
      </c>
    </row>
    <row r="61" spans="2:45" ht="12.75" hidden="1" customHeight="1" x14ac:dyDescent="0.2">
      <c r="B61" s="71" t="s">
        <v>194</v>
      </c>
      <c r="C61" s="72">
        <v>8.5099999999999995E-2</v>
      </c>
      <c r="D61" s="72">
        <v>0.01</v>
      </c>
      <c r="E61" s="72">
        <v>-0.01</v>
      </c>
      <c r="F61" s="73">
        <f t="shared" si="2"/>
        <v>9.509999999999999E-2</v>
      </c>
      <c r="G61" s="74">
        <f t="shared" si="3"/>
        <v>7.51E-2</v>
      </c>
      <c r="H61" s="62"/>
      <c r="I61" s="103">
        <v>8.4739999999999996E-2</v>
      </c>
      <c r="J61" s="104">
        <v>2.7568097504180466E-4</v>
      </c>
      <c r="K61" s="111" t="str">
        <f t="shared" si="4"/>
        <v>CSL</v>
      </c>
      <c r="L61" s="103">
        <f t="shared" si="0"/>
        <v>11.65598508510084</v>
      </c>
      <c r="M61" s="107"/>
      <c r="N61" s="108" t="str">
        <f t="shared" si="5"/>
        <v>False</v>
      </c>
      <c r="O61" s="109"/>
      <c r="P61" s="109"/>
      <c r="Q61" s="109"/>
      <c r="R61" s="109"/>
      <c r="S61" s="109"/>
      <c r="T61" s="110"/>
      <c r="U61" s="109"/>
      <c r="V61" s="109"/>
      <c r="W61" s="109"/>
      <c r="X61" s="109"/>
      <c r="Y61" s="109"/>
      <c r="Z61" s="110"/>
      <c r="AA61" s="76"/>
      <c r="AB61" s="76"/>
      <c r="AC61" s="76"/>
      <c r="AD61" s="76"/>
      <c r="AE61" s="76"/>
      <c r="AF61" s="77"/>
      <c r="AH61" s="81">
        <v>3</v>
      </c>
      <c r="AI61" s="82">
        <v>3</v>
      </c>
      <c r="AJ61" s="83">
        <v>3</v>
      </c>
      <c r="AK61" s="81">
        <v>3</v>
      </c>
      <c r="AL61" s="82">
        <v>3</v>
      </c>
      <c r="AM61" s="83">
        <v>3</v>
      </c>
      <c r="AN61" s="81">
        <f t="shared" si="7"/>
        <v>3</v>
      </c>
      <c r="AO61" s="82">
        <f t="shared" si="7"/>
        <v>3</v>
      </c>
      <c r="AP61" s="83">
        <f t="shared" si="7"/>
        <v>3</v>
      </c>
      <c r="AQ61" s="81">
        <f t="shared" si="7"/>
        <v>3</v>
      </c>
      <c r="AR61" s="82">
        <f t="shared" si="7"/>
        <v>3</v>
      </c>
      <c r="AS61" s="83">
        <f t="shared" si="7"/>
        <v>3</v>
      </c>
    </row>
    <row r="62" spans="2:45" ht="12.75" hidden="1" customHeight="1" x14ac:dyDescent="0.2">
      <c r="B62" s="71" t="s">
        <v>195</v>
      </c>
      <c r="C62" s="72">
        <v>8.5099999999999995E-2</v>
      </c>
      <c r="D62" s="72">
        <v>0.01</v>
      </c>
      <c r="E62" s="72">
        <v>-0.01</v>
      </c>
      <c r="F62" s="73">
        <f t="shared" si="2"/>
        <v>9.509999999999999E-2</v>
      </c>
      <c r="G62" s="74">
        <f t="shared" si="3"/>
        <v>7.51E-2</v>
      </c>
      <c r="H62" s="62"/>
      <c r="I62" s="103">
        <v>8.4859999999999991E-2</v>
      </c>
      <c r="J62" s="104">
        <v>1.8973665961010135E-4</v>
      </c>
      <c r="K62" s="111" t="str">
        <f t="shared" si="4"/>
        <v>CSL</v>
      </c>
      <c r="L62" s="103">
        <f t="shared" si="0"/>
        <v>17.146572201801991</v>
      </c>
      <c r="M62" s="107"/>
      <c r="N62" s="108" t="str">
        <f t="shared" si="5"/>
        <v>False</v>
      </c>
      <c r="O62" s="109"/>
      <c r="P62" s="109"/>
      <c r="Q62" s="109"/>
      <c r="R62" s="109"/>
      <c r="S62" s="109"/>
      <c r="T62" s="110"/>
      <c r="U62" s="109"/>
      <c r="V62" s="109"/>
      <c r="W62" s="109"/>
      <c r="X62" s="109"/>
      <c r="Y62" s="109"/>
      <c r="Z62" s="110"/>
      <c r="AA62" s="76"/>
      <c r="AB62" s="76"/>
      <c r="AC62" s="76"/>
      <c r="AD62" s="76"/>
      <c r="AE62" s="76"/>
      <c r="AF62" s="77"/>
      <c r="AH62" s="81">
        <v>3</v>
      </c>
      <c r="AI62" s="82">
        <v>3</v>
      </c>
      <c r="AJ62" s="83">
        <v>3</v>
      </c>
      <c r="AK62" s="81">
        <v>3</v>
      </c>
      <c r="AL62" s="82">
        <v>3</v>
      </c>
      <c r="AM62" s="83">
        <v>3</v>
      </c>
      <c r="AN62" s="81">
        <f t="shared" si="7"/>
        <v>3</v>
      </c>
      <c r="AO62" s="82">
        <f t="shared" si="7"/>
        <v>3</v>
      </c>
      <c r="AP62" s="83">
        <f t="shared" si="7"/>
        <v>3</v>
      </c>
      <c r="AQ62" s="81">
        <f t="shared" si="7"/>
        <v>3</v>
      </c>
      <c r="AR62" s="82">
        <f t="shared" si="7"/>
        <v>3</v>
      </c>
      <c r="AS62" s="83">
        <f t="shared" si="7"/>
        <v>3</v>
      </c>
    </row>
    <row r="63" spans="2:45" ht="12.75" hidden="1" customHeight="1" x14ac:dyDescent="0.2">
      <c r="B63" s="71" t="s">
        <v>196</v>
      </c>
      <c r="C63" s="72">
        <v>0.1023</v>
      </c>
      <c r="D63" s="72">
        <v>0.01</v>
      </c>
      <c r="E63" s="72">
        <v>-0.01</v>
      </c>
      <c r="F63" s="73">
        <f t="shared" si="2"/>
        <v>0.1123</v>
      </c>
      <c r="G63" s="74">
        <f t="shared" si="3"/>
        <v>9.2300000000000007E-2</v>
      </c>
      <c r="H63" s="62"/>
      <c r="I63" s="103">
        <v>9.9260000000000001E-2</v>
      </c>
      <c r="J63" s="104">
        <v>2.319003617456814E-4</v>
      </c>
      <c r="K63" s="111" t="str">
        <f t="shared" si="4"/>
        <v>CSL</v>
      </c>
      <c r="L63" s="103">
        <f t="shared" si="0"/>
        <v>10.004296597623581</v>
      </c>
      <c r="M63" s="107"/>
      <c r="N63" s="108" t="str">
        <f t="shared" si="5"/>
        <v>False</v>
      </c>
      <c r="O63" s="109"/>
      <c r="P63" s="109"/>
      <c r="Q63" s="109"/>
      <c r="R63" s="109"/>
      <c r="S63" s="109"/>
      <c r="T63" s="110"/>
      <c r="U63" s="109"/>
      <c r="V63" s="109"/>
      <c r="W63" s="109"/>
      <c r="X63" s="109"/>
      <c r="Y63" s="109"/>
      <c r="Z63" s="110"/>
      <c r="AA63" s="76"/>
      <c r="AB63" s="76"/>
      <c r="AC63" s="76"/>
      <c r="AD63" s="76"/>
      <c r="AE63" s="76"/>
      <c r="AF63" s="77"/>
      <c r="AH63" s="81">
        <v>3</v>
      </c>
      <c r="AI63" s="82">
        <v>3</v>
      </c>
      <c r="AJ63" s="83">
        <v>3</v>
      </c>
      <c r="AK63" s="81">
        <v>3</v>
      </c>
      <c r="AL63" s="82">
        <v>3</v>
      </c>
      <c r="AM63" s="83">
        <v>3</v>
      </c>
      <c r="AN63" s="81">
        <f t="shared" si="7"/>
        <v>3</v>
      </c>
      <c r="AO63" s="82">
        <f t="shared" si="7"/>
        <v>3</v>
      </c>
      <c r="AP63" s="83">
        <f t="shared" si="7"/>
        <v>3</v>
      </c>
      <c r="AQ63" s="81">
        <f t="shared" si="7"/>
        <v>3</v>
      </c>
      <c r="AR63" s="82">
        <f t="shared" si="7"/>
        <v>3</v>
      </c>
      <c r="AS63" s="83">
        <f t="shared" si="7"/>
        <v>3</v>
      </c>
    </row>
    <row r="64" spans="2:45" ht="12.75" hidden="1" customHeight="1" x14ac:dyDescent="0.2">
      <c r="B64" s="71" t="s">
        <v>197</v>
      </c>
      <c r="C64" s="72">
        <v>8.5099999999999995E-2</v>
      </c>
      <c r="D64" s="72">
        <v>0.01</v>
      </c>
      <c r="E64" s="72">
        <v>-0.01</v>
      </c>
      <c r="F64" s="73">
        <f t="shared" si="2"/>
        <v>9.509999999999999E-2</v>
      </c>
      <c r="G64" s="74">
        <f t="shared" si="3"/>
        <v>7.51E-2</v>
      </c>
      <c r="H64" s="62"/>
      <c r="I64" s="103">
        <v>8.4889999999999993E-2</v>
      </c>
      <c r="J64" s="104">
        <v>2.4244128727957676E-4</v>
      </c>
      <c r="K64" s="111" t="str">
        <f t="shared" si="4"/>
        <v>CSL</v>
      </c>
      <c r="L64" s="103">
        <f t="shared" si="0"/>
        <v>13.460303605673166</v>
      </c>
      <c r="M64" s="107"/>
      <c r="N64" s="108" t="str">
        <f t="shared" si="5"/>
        <v>False</v>
      </c>
      <c r="O64" s="109"/>
      <c r="P64" s="109"/>
      <c r="Q64" s="109"/>
      <c r="R64" s="109"/>
      <c r="S64" s="109"/>
      <c r="T64" s="110"/>
      <c r="U64" s="109"/>
      <c r="V64" s="109"/>
      <c r="W64" s="109"/>
      <c r="X64" s="109"/>
      <c r="Y64" s="109"/>
      <c r="Z64" s="110"/>
      <c r="AA64" s="76"/>
      <c r="AB64" s="76"/>
      <c r="AC64" s="76"/>
      <c r="AD64" s="76"/>
      <c r="AE64" s="76"/>
      <c r="AF64" s="77"/>
      <c r="AH64" s="81">
        <v>3</v>
      </c>
      <c r="AI64" s="82">
        <v>3</v>
      </c>
      <c r="AJ64" s="83">
        <v>3</v>
      </c>
      <c r="AK64" s="81">
        <v>3</v>
      </c>
      <c r="AL64" s="82">
        <v>3</v>
      </c>
      <c r="AM64" s="83">
        <v>3</v>
      </c>
      <c r="AN64" s="81">
        <f t="shared" si="7"/>
        <v>3</v>
      </c>
      <c r="AO64" s="82">
        <f t="shared" si="7"/>
        <v>3</v>
      </c>
      <c r="AP64" s="83">
        <f t="shared" si="7"/>
        <v>3</v>
      </c>
      <c r="AQ64" s="81">
        <f t="shared" si="7"/>
        <v>3</v>
      </c>
      <c r="AR64" s="82">
        <f t="shared" si="7"/>
        <v>3</v>
      </c>
      <c r="AS64" s="83">
        <f t="shared" si="7"/>
        <v>3</v>
      </c>
    </row>
    <row r="65" spans="2:45" ht="12.75" hidden="1" customHeight="1" x14ac:dyDescent="0.2">
      <c r="B65" s="71" t="s">
        <v>198</v>
      </c>
      <c r="C65" s="72">
        <v>8.5099999999999995E-2</v>
      </c>
      <c r="D65" s="72">
        <v>0.01</v>
      </c>
      <c r="E65" s="72">
        <v>-0.01</v>
      </c>
      <c r="F65" s="73">
        <f t="shared" si="2"/>
        <v>9.509999999999999E-2</v>
      </c>
      <c r="G65" s="74">
        <f t="shared" si="3"/>
        <v>7.51E-2</v>
      </c>
      <c r="H65" s="62"/>
      <c r="I65" s="103">
        <v>8.4909999999999999E-2</v>
      </c>
      <c r="J65" s="104">
        <v>1.2866839377079209E-4</v>
      </c>
      <c r="K65" s="111" t="str">
        <f t="shared" si="4"/>
        <v>CSL</v>
      </c>
      <c r="L65" s="103">
        <f t="shared" si="0"/>
        <v>25.414166635398651</v>
      </c>
      <c r="M65" s="107"/>
      <c r="N65" s="108" t="str">
        <f t="shared" si="5"/>
        <v>False</v>
      </c>
      <c r="O65" s="109"/>
      <c r="P65" s="109"/>
      <c r="Q65" s="109"/>
      <c r="R65" s="109"/>
      <c r="S65" s="109"/>
      <c r="T65" s="110"/>
      <c r="U65" s="109"/>
      <c r="V65" s="109"/>
      <c r="W65" s="109"/>
      <c r="X65" s="109"/>
      <c r="Y65" s="109"/>
      <c r="Z65" s="110"/>
      <c r="AA65" s="76"/>
      <c r="AB65" s="76"/>
      <c r="AC65" s="76"/>
      <c r="AD65" s="76"/>
      <c r="AE65" s="76"/>
      <c r="AF65" s="77"/>
      <c r="AH65" s="81">
        <v>3</v>
      </c>
      <c r="AI65" s="82">
        <v>3</v>
      </c>
      <c r="AJ65" s="83">
        <v>3</v>
      </c>
      <c r="AK65" s="81">
        <v>3</v>
      </c>
      <c r="AL65" s="82">
        <v>3</v>
      </c>
      <c r="AM65" s="83">
        <v>3</v>
      </c>
      <c r="AN65" s="81">
        <f t="shared" si="7"/>
        <v>3</v>
      </c>
      <c r="AO65" s="82">
        <f t="shared" si="7"/>
        <v>3</v>
      </c>
      <c r="AP65" s="83">
        <f t="shared" si="7"/>
        <v>3</v>
      </c>
      <c r="AQ65" s="81">
        <f t="shared" si="7"/>
        <v>3</v>
      </c>
      <c r="AR65" s="82">
        <f t="shared" si="7"/>
        <v>3</v>
      </c>
      <c r="AS65" s="83">
        <f t="shared" si="7"/>
        <v>3</v>
      </c>
    </row>
    <row r="66" spans="2:45" ht="12.75" hidden="1" customHeight="1" x14ac:dyDescent="0.2">
      <c r="B66" s="71" t="s">
        <v>199</v>
      </c>
      <c r="C66" s="72">
        <v>8.5099999999999995E-2</v>
      </c>
      <c r="D66" s="72">
        <v>0.01</v>
      </c>
      <c r="E66" s="72">
        <v>-0.01</v>
      </c>
      <c r="F66" s="73">
        <f t="shared" si="2"/>
        <v>9.509999999999999E-2</v>
      </c>
      <c r="G66" s="74">
        <f t="shared" si="3"/>
        <v>7.51E-2</v>
      </c>
      <c r="H66" s="84"/>
      <c r="I66" s="103">
        <v>8.4760000000000002E-2</v>
      </c>
      <c r="J66" s="104">
        <v>3.0258148581093961E-4</v>
      </c>
      <c r="K66" s="111" t="str">
        <f t="shared" si="4"/>
        <v>CSL</v>
      </c>
      <c r="L66" s="103">
        <f t="shared" si="0"/>
        <v>10.641761479127432</v>
      </c>
      <c r="M66" s="107"/>
      <c r="N66" s="108" t="str">
        <f t="shared" si="5"/>
        <v>False</v>
      </c>
      <c r="O66" s="109"/>
      <c r="P66" s="109"/>
      <c r="Q66" s="109"/>
      <c r="R66" s="109"/>
      <c r="S66" s="109"/>
      <c r="T66" s="110"/>
      <c r="U66" s="109"/>
      <c r="V66" s="109"/>
      <c r="W66" s="109"/>
      <c r="X66" s="109"/>
      <c r="Y66" s="109"/>
      <c r="Z66" s="110"/>
      <c r="AA66" s="76"/>
      <c r="AB66" s="76"/>
      <c r="AC66" s="76"/>
      <c r="AD66" s="76"/>
      <c r="AE66" s="76"/>
      <c r="AF66" s="77"/>
      <c r="AH66" s="81">
        <v>3</v>
      </c>
      <c r="AI66" s="82">
        <v>3</v>
      </c>
      <c r="AJ66" s="83">
        <v>3</v>
      </c>
      <c r="AK66" s="81">
        <v>3</v>
      </c>
      <c r="AL66" s="82">
        <v>3</v>
      </c>
      <c r="AM66" s="83">
        <v>3</v>
      </c>
      <c r="AN66" s="81">
        <f t="shared" si="7"/>
        <v>3</v>
      </c>
      <c r="AO66" s="82">
        <f t="shared" si="7"/>
        <v>3</v>
      </c>
      <c r="AP66" s="83">
        <f t="shared" si="7"/>
        <v>3</v>
      </c>
      <c r="AQ66" s="81">
        <f t="shared" si="7"/>
        <v>3</v>
      </c>
      <c r="AR66" s="82">
        <f t="shared" si="7"/>
        <v>3</v>
      </c>
      <c r="AS66" s="83">
        <f t="shared" si="7"/>
        <v>3</v>
      </c>
    </row>
    <row r="67" spans="2:45" ht="12.75" hidden="1" customHeight="1" x14ac:dyDescent="0.2">
      <c r="B67" s="71" t="s">
        <v>200</v>
      </c>
      <c r="C67" s="72">
        <v>0.1023</v>
      </c>
      <c r="D67" s="72">
        <v>0.01</v>
      </c>
      <c r="E67" s="72">
        <v>-0.01</v>
      </c>
      <c r="F67" s="73">
        <f t="shared" si="2"/>
        <v>0.1123</v>
      </c>
      <c r="G67" s="74">
        <f t="shared" si="3"/>
        <v>9.2300000000000007E-2</v>
      </c>
      <c r="H67" s="84"/>
      <c r="I67" s="103">
        <v>0.10121000000000002</v>
      </c>
      <c r="J67" s="104">
        <v>2.1317702607092805E-4</v>
      </c>
      <c r="K67" s="111" t="str">
        <f t="shared" si="4"/>
        <v>CSL</v>
      </c>
      <c r="L67" s="103">
        <f t="shared" si="0"/>
        <v>13.932082901896894</v>
      </c>
      <c r="M67" s="107"/>
      <c r="N67" s="108" t="str">
        <f t="shared" si="5"/>
        <v>False</v>
      </c>
      <c r="O67" s="109"/>
      <c r="P67" s="109"/>
      <c r="Q67" s="109"/>
      <c r="R67" s="109"/>
      <c r="S67" s="109"/>
      <c r="T67" s="110"/>
      <c r="U67" s="109"/>
      <c r="V67" s="109"/>
      <c r="W67" s="109"/>
      <c r="X67" s="109"/>
      <c r="Y67" s="109"/>
      <c r="Z67" s="110"/>
      <c r="AA67" s="76"/>
      <c r="AB67" s="76"/>
      <c r="AC67" s="76"/>
      <c r="AD67" s="76"/>
      <c r="AE67" s="76"/>
      <c r="AF67" s="77"/>
      <c r="AH67" s="81">
        <v>3</v>
      </c>
      <c r="AI67" s="82">
        <v>3</v>
      </c>
      <c r="AJ67" s="83">
        <v>3</v>
      </c>
      <c r="AK67" s="81">
        <v>3</v>
      </c>
      <c r="AL67" s="82">
        <v>3</v>
      </c>
      <c r="AM67" s="83">
        <v>3</v>
      </c>
      <c r="AN67" s="81">
        <f t="shared" si="7"/>
        <v>3</v>
      </c>
      <c r="AO67" s="82">
        <f t="shared" si="7"/>
        <v>3</v>
      </c>
      <c r="AP67" s="83">
        <f t="shared" si="7"/>
        <v>3</v>
      </c>
      <c r="AQ67" s="81">
        <f t="shared" si="7"/>
        <v>3</v>
      </c>
      <c r="AR67" s="82">
        <f t="shared" si="7"/>
        <v>3</v>
      </c>
      <c r="AS67" s="83">
        <f t="shared" si="7"/>
        <v>3</v>
      </c>
    </row>
    <row r="68" spans="2:45" ht="12.75" hidden="1" customHeight="1" x14ac:dyDescent="0.2">
      <c r="B68" s="71" t="s">
        <v>201</v>
      </c>
      <c r="C68" s="72">
        <v>8.5099999999999995E-2</v>
      </c>
      <c r="D68" s="72">
        <v>0.01</v>
      </c>
      <c r="E68" s="72">
        <v>-0.01</v>
      </c>
      <c r="F68" s="73">
        <f t="shared" si="2"/>
        <v>9.509999999999999E-2</v>
      </c>
      <c r="G68" s="74">
        <f t="shared" si="3"/>
        <v>7.51E-2</v>
      </c>
      <c r="H68" s="84"/>
      <c r="I68" s="103">
        <v>8.4899999999999989E-2</v>
      </c>
      <c r="J68" s="104">
        <v>1.6329931618554516E-4</v>
      </c>
      <c r="K68" s="111" t="str">
        <f t="shared" si="4"/>
        <v>CSL</v>
      </c>
      <c r="L68" s="103">
        <f t="shared" si="0"/>
        <v>20.004166232729272</v>
      </c>
      <c r="M68" s="107"/>
      <c r="N68" s="108" t="str">
        <f t="shared" si="5"/>
        <v>False</v>
      </c>
      <c r="O68" s="109"/>
      <c r="P68" s="109"/>
      <c r="Q68" s="109"/>
      <c r="R68" s="109"/>
      <c r="S68" s="109"/>
      <c r="T68" s="110"/>
      <c r="U68" s="109"/>
      <c r="V68" s="109"/>
      <c r="W68" s="109"/>
      <c r="X68" s="109"/>
      <c r="Y68" s="109"/>
      <c r="Z68" s="110"/>
      <c r="AA68" s="76"/>
      <c r="AB68" s="76"/>
      <c r="AC68" s="76"/>
      <c r="AD68" s="76"/>
      <c r="AE68" s="76"/>
      <c r="AF68" s="77"/>
      <c r="AH68" s="81">
        <v>3</v>
      </c>
      <c r="AI68" s="82">
        <v>3</v>
      </c>
      <c r="AJ68" s="83">
        <v>3</v>
      </c>
      <c r="AK68" s="81">
        <v>3</v>
      </c>
      <c r="AL68" s="82">
        <v>3</v>
      </c>
      <c r="AM68" s="83">
        <v>3</v>
      </c>
      <c r="AN68" s="81">
        <f t="shared" si="7"/>
        <v>3</v>
      </c>
      <c r="AO68" s="82">
        <f t="shared" si="7"/>
        <v>3</v>
      </c>
      <c r="AP68" s="83">
        <f t="shared" si="7"/>
        <v>3</v>
      </c>
      <c r="AQ68" s="81">
        <f t="shared" si="7"/>
        <v>3</v>
      </c>
      <c r="AR68" s="82">
        <f t="shared" si="7"/>
        <v>3</v>
      </c>
      <c r="AS68" s="83">
        <f t="shared" si="7"/>
        <v>3</v>
      </c>
    </row>
    <row r="69" spans="2:45" ht="12.75" hidden="1" customHeight="1" x14ac:dyDescent="0.2">
      <c r="B69" s="71" t="s">
        <v>202</v>
      </c>
      <c r="C69" s="72">
        <v>0.11509999999999999</v>
      </c>
      <c r="D69" s="72">
        <v>0.01</v>
      </c>
      <c r="E69" s="72">
        <v>-0.01</v>
      </c>
      <c r="F69" s="73">
        <f t="shared" si="2"/>
        <v>0.12509999999999999</v>
      </c>
      <c r="G69" s="74">
        <f t="shared" si="3"/>
        <v>0.1051</v>
      </c>
      <c r="H69" s="84"/>
      <c r="I69" s="103">
        <v>0.11471000000000001</v>
      </c>
      <c r="J69" s="104">
        <v>3.4140233677518286E-4</v>
      </c>
      <c r="K69" s="111" t="str">
        <f t="shared" si="4"/>
        <v>CSL</v>
      </c>
      <c r="L69" s="103">
        <f t="shared" ref="L69:L132" si="8">IFERROR(IF(B69="","",IF(F69="",((I69-G69)/3/J69),IF(G69="",((F69-I69)/3/J69),MIN((((F69)-I69)/(3*J69)),((I69-(G69))/(3*J69)))))),"")</f>
        <v>9.3828687981206329</v>
      </c>
      <c r="M69" s="107"/>
      <c r="N69" s="108" t="str">
        <f t="shared" si="5"/>
        <v>False</v>
      </c>
      <c r="O69" s="109"/>
      <c r="P69" s="109"/>
      <c r="Q69" s="109"/>
      <c r="R69" s="109"/>
      <c r="S69" s="109"/>
      <c r="T69" s="110"/>
      <c r="U69" s="109"/>
      <c r="V69" s="109"/>
      <c r="W69" s="109"/>
      <c r="X69" s="109"/>
      <c r="Y69" s="109"/>
      <c r="Z69" s="110"/>
      <c r="AA69" s="76"/>
      <c r="AB69" s="76"/>
      <c r="AC69" s="76"/>
      <c r="AD69" s="76"/>
      <c r="AE69" s="76"/>
      <c r="AF69" s="77"/>
      <c r="AH69" s="81">
        <v>3</v>
      </c>
      <c r="AI69" s="82">
        <v>3</v>
      </c>
      <c r="AJ69" s="83">
        <v>3</v>
      </c>
      <c r="AK69" s="81">
        <v>3</v>
      </c>
      <c r="AL69" s="82">
        <v>3</v>
      </c>
      <c r="AM69" s="83">
        <v>3</v>
      </c>
      <c r="AN69" s="81">
        <f t="shared" si="7"/>
        <v>3</v>
      </c>
      <c r="AO69" s="82">
        <f t="shared" si="7"/>
        <v>3</v>
      </c>
      <c r="AP69" s="83">
        <f t="shared" si="7"/>
        <v>3</v>
      </c>
      <c r="AQ69" s="81">
        <f t="shared" si="7"/>
        <v>3</v>
      </c>
      <c r="AR69" s="82">
        <f t="shared" si="7"/>
        <v>3</v>
      </c>
      <c r="AS69" s="83">
        <f t="shared" si="7"/>
        <v>3</v>
      </c>
    </row>
    <row r="70" spans="2:45" ht="12.75" hidden="1" customHeight="1" x14ac:dyDescent="0.2">
      <c r="B70" s="71" t="s">
        <v>203</v>
      </c>
      <c r="C70" s="72">
        <v>0.11509999999999999</v>
      </c>
      <c r="D70" s="72">
        <v>0.01</v>
      </c>
      <c r="E70" s="72">
        <v>-0.01</v>
      </c>
      <c r="F70" s="73">
        <f t="shared" ref="F70:F78" si="9">IF(D70="","",C70+D70)</f>
        <v>0.12509999999999999</v>
      </c>
      <c r="G70" s="74">
        <f t="shared" ref="G70:G78" si="10">IF(E70="","",C70+E70)</f>
        <v>0.1051</v>
      </c>
      <c r="H70" s="62"/>
      <c r="I70" s="103">
        <v>0.11476</v>
      </c>
      <c r="J70" s="104">
        <v>3.204163957519442E-4</v>
      </c>
      <c r="K70" s="111" t="str">
        <f t="shared" ref="K70:K133" si="11">IFERROR(IF(F70="","LSL",(IF(G70="","USL","CSL"))),"")</f>
        <v>CSL</v>
      </c>
      <c r="L70" s="103">
        <f t="shared" si="8"/>
        <v>10.049423321310993</v>
      </c>
      <c r="M70" s="107"/>
      <c r="N70" s="108" t="str">
        <f t="shared" si="5"/>
        <v>False</v>
      </c>
      <c r="O70" s="109"/>
      <c r="P70" s="109"/>
      <c r="Q70" s="109"/>
      <c r="R70" s="109"/>
      <c r="S70" s="109"/>
      <c r="T70" s="110"/>
      <c r="U70" s="109"/>
      <c r="V70" s="109"/>
      <c r="W70" s="109"/>
      <c r="X70" s="109"/>
      <c r="Y70" s="109"/>
      <c r="Z70" s="110"/>
      <c r="AA70" s="76"/>
      <c r="AB70" s="76"/>
      <c r="AC70" s="76"/>
      <c r="AD70" s="76"/>
      <c r="AE70" s="76"/>
      <c r="AF70" s="77"/>
      <c r="AH70" s="81">
        <v>3</v>
      </c>
      <c r="AI70" s="82">
        <v>3</v>
      </c>
      <c r="AJ70" s="83">
        <v>3</v>
      </c>
      <c r="AK70" s="81">
        <v>3</v>
      </c>
      <c r="AL70" s="82">
        <v>3</v>
      </c>
      <c r="AM70" s="83">
        <v>3</v>
      </c>
      <c r="AN70" s="81">
        <f t="shared" si="7"/>
        <v>3</v>
      </c>
      <c r="AO70" s="82">
        <f t="shared" si="7"/>
        <v>3</v>
      </c>
      <c r="AP70" s="83">
        <f t="shared" si="7"/>
        <v>3</v>
      </c>
      <c r="AQ70" s="81">
        <f t="shared" si="7"/>
        <v>3</v>
      </c>
      <c r="AR70" s="82">
        <f t="shared" si="7"/>
        <v>3</v>
      </c>
      <c r="AS70" s="83">
        <f t="shared" si="7"/>
        <v>3</v>
      </c>
    </row>
    <row r="71" spans="2:45" ht="13.5" hidden="1" customHeight="1" thickBot="1" x14ac:dyDescent="0.25">
      <c r="B71" s="71" t="s">
        <v>204</v>
      </c>
      <c r="C71" s="72">
        <v>2.5000000000000001E-2</v>
      </c>
      <c r="D71" s="72">
        <v>5.0000000000000001E-3</v>
      </c>
      <c r="E71" s="72">
        <v>-5.0000000000000001E-3</v>
      </c>
      <c r="F71" s="73">
        <f t="shared" si="9"/>
        <v>3.0000000000000002E-2</v>
      </c>
      <c r="G71" s="74">
        <f t="shared" si="10"/>
        <v>0.02</v>
      </c>
      <c r="H71" s="93"/>
      <c r="I71" s="103">
        <v>2.5440000000000001E-2</v>
      </c>
      <c r="J71" s="104">
        <v>8.5009803356240403E-4</v>
      </c>
      <c r="K71" s="111" t="str">
        <f t="shared" si="11"/>
        <v>CSL</v>
      </c>
      <c r="L71" s="103">
        <f t="shared" si="8"/>
        <v>1.7880290742825491</v>
      </c>
      <c r="M71" s="107"/>
      <c r="N71" s="108" t="str">
        <f t="shared" si="5"/>
        <v>False</v>
      </c>
      <c r="O71" s="109"/>
      <c r="P71" s="109"/>
      <c r="Q71" s="109"/>
      <c r="R71" s="109"/>
      <c r="S71" s="109"/>
      <c r="T71" s="110"/>
      <c r="U71" s="109"/>
      <c r="V71" s="109"/>
      <c r="W71" s="109"/>
      <c r="X71" s="109"/>
      <c r="Y71" s="109"/>
      <c r="Z71" s="110"/>
      <c r="AA71" s="76"/>
      <c r="AB71" s="76"/>
      <c r="AC71" s="76"/>
      <c r="AD71" s="76"/>
      <c r="AE71" s="76"/>
      <c r="AF71" s="77"/>
      <c r="AH71" s="81">
        <v>3</v>
      </c>
      <c r="AI71" s="82">
        <v>3</v>
      </c>
      <c r="AJ71" s="83">
        <v>3</v>
      </c>
      <c r="AK71" s="81">
        <v>3</v>
      </c>
      <c r="AL71" s="82">
        <v>3</v>
      </c>
      <c r="AM71" s="83">
        <v>3</v>
      </c>
      <c r="AN71" s="81">
        <f t="shared" si="7"/>
        <v>3</v>
      </c>
      <c r="AO71" s="82">
        <f t="shared" si="7"/>
        <v>3</v>
      </c>
      <c r="AP71" s="83">
        <f t="shared" si="7"/>
        <v>3</v>
      </c>
      <c r="AQ71" s="81">
        <f t="shared" si="7"/>
        <v>3</v>
      </c>
      <c r="AR71" s="82">
        <f t="shared" si="7"/>
        <v>3</v>
      </c>
      <c r="AS71" s="83">
        <f t="shared" si="7"/>
        <v>3</v>
      </c>
    </row>
    <row r="72" spans="2:45" ht="12.75" hidden="1" customHeight="1" x14ac:dyDescent="0.25">
      <c r="B72" s="71" t="s">
        <v>205</v>
      </c>
      <c r="C72" s="72">
        <v>2.5000000000000001E-2</v>
      </c>
      <c r="D72" s="72">
        <v>5.0000000000000001E-3</v>
      </c>
      <c r="E72" s="72">
        <v>-5.0000000000000001E-3</v>
      </c>
      <c r="F72" s="73">
        <f t="shared" si="9"/>
        <v>3.0000000000000002E-2</v>
      </c>
      <c r="G72" s="74">
        <f t="shared" si="10"/>
        <v>0.02</v>
      </c>
      <c r="H72" s="94"/>
      <c r="I72" s="103">
        <v>2.5439999999999997E-2</v>
      </c>
      <c r="J72" s="104">
        <v>8.5660829891951091E-4</v>
      </c>
      <c r="K72" s="111" t="str">
        <f t="shared" si="11"/>
        <v>CSL</v>
      </c>
      <c r="L72" s="103">
        <f t="shared" si="8"/>
        <v>1.7744399650543481</v>
      </c>
      <c r="M72" s="107"/>
      <c r="N72" s="118"/>
      <c r="O72" s="109"/>
      <c r="P72" s="109"/>
      <c r="Q72" s="109"/>
      <c r="R72" s="109"/>
      <c r="S72" s="109"/>
      <c r="T72" s="110"/>
      <c r="U72" s="109"/>
      <c r="V72" s="109"/>
      <c r="W72" s="109"/>
      <c r="X72" s="109"/>
      <c r="Y72" s="109"/>
      <c r="Z72" s="110"/>
      <c r="AA72" s="76"/>
      <c r="AB72" s="76"/>
      <c r="AC72" s="76"/>
      <c r="AD72" s="76"/>
      <c r="AE72" s="76"/>
      <c r="AF72" s="77"/>
      <c r="AH72" s="81">
        <v>3</v>
      </c>
      <c r="AI72" s="82">
        <v>3</v>
      </c>
      <c r="AJ72" s="83">
        <v>3</v>
      </c>
      <c r="AK72" s="81">
        <v>3</v>
      </c>
      <c r="AL72" s="82">
        <v>3</v>
      </c>
      <c r="AM72" s="83">
        <v>3</v>
      </c>
      <c r="AN72" s="81">
        <f t="shared" si="7"/>
        <v>3</v>
      </c>
      <c r="AO72" s="82">
        <f t="shared" si="7"/>
        <v>3</v>
      </c>
      <c r="AP72" s="83">
        <f t="shared" si="7"/>
        <v>3</v>
      </c>
      <c r="AQ72" s="81">
        <f t="shared" si="7"/>
        <v>3</v>
      </c>
      <c r="AR72" s="82">
        <f t="shared" si="7"/>
        <v>3</v>
      </c>
      <c r="AS72" s="83">
        <f t="shared" si="7"/>
        <v>3</v>
      </c>
    </row>
    <row r="73" spans="2:45" ht="12.75" hidden="1" customHeight="1" x14ac:dyDescent="0.25">
      <c r="B73" s="71" t="s">
        <v>206</v>
      </c>
      <c r="C73" s="72">
        <v>2.5000000000000001E-2</v>
      </c>
      <c r="D73" s="72">
        <v>5.0000000000000001E-3</v>
      </c>
      <c r="E73" s="72">
        <v>-5.0000000000000001E-3</v>
      </c>
      <c r="F73" s="73">
        <f t="shared" si="9"/>
        <v>3.0000000000000002E-2</v>
      </c>
      <c r="G73" s="74">
        <f t="shared" si="10"/>
        <v>0.02</v>
      </c>
      <c r="H73" s="94"/>
      <c r="I73" s="103">
        <v>2.4219999999999998E-2</v>
      </c>
      <c r="J73" s="104">
        <v>6.4256430720114612E-4</v>
      </c>
      <c r="K73" s="111" t="str">
        <f t="shared" si="11"/>
        <v>CSL</v>
      </c>
      <c r="L73" s="103">
        <f t="shared" si="8"/>
        <v>2.189145352305303</v>
      </c>
      <c r="M73" s="107"/>
      <c r="N73" s="118"/>
      <c r="O73" s="109"/>
      <c r="P73" s="109"/>
      <c r="Q73" s="109"/>
      <c r="R73" s="109"/>
      <c r="S73" s="109"/>
      <c r="T73" s="110"/>
      <c r="U73" s="109"/>
      <c r="V73" s="109"/>
      <c r="W73" s="109"/>
      <c r="X73" s="109"/>
      <c r="Y73" s="109"/>
      <c r="Z73" s="110"/>
      <c r="AA73" s="76"/>
      <c r="AB73" s="76"/>
      <c r="AC73" s="76"/>
      <c r="AD73" s="76"/>
      <c r="AE73" s="76"/>
      <c r="AF73" s="77"/>
      <c r="AH73" s="81">
        <v>3</v>
      </c>
      <c r="AI73" s="82">
        <v>3</v>
      </c>
      <c r="AJ73" s="83">
        <v>3</v>
      </c>
      <c r="AK73" s="81">
        <v>3</v>
      </c>
      <c r="AL73" s="82">
        <v>3</v>
      </c>
      <c r="AM73" s="83">
        <v>3</v>
      </c>
      <c r="AN73" s="81">
        <f t="shared" si="7"/>
        <v>3</v>
      </c>
      <c r="AO73" s="82">
        <f t="shared" si="7"/>
        <v>3</v>
      </c>
      <c r="AP73" s="83">
        <f t="shared" si="7"/>
        <v>3</v>
      </c>
      <c r="AQ73" s="81">
        <f t="shared" si="7"/>
        <v>3</v>
      </c>
      <c r="AR73" s="82">
        <f t="shared" si="7"/>
        <v>3</v>
      </c>
      <c r="AS73" s="83">
        <f t="shared" si="7"/>
        <v>3</v>
      </c>
    </row>
    <row r="74" spans="2:45" ht="12.75" hidden="1" customHeight="1" x14ac:dyDescent="0.25">
      <c r="B74" s="71" t="s">
        <v>207</v>
      </c>
      <c r="C74" s="72">
        <v>2.5000000000000001E-2</v>
      </c>
      <c r="D74" s="72">
        <v>5.0000000000000001E-3</v>
      </c>
      <c r="E74" s="72">
        <v>-5.0000000000000001E-3</v>
      </c>
      <c r="F74" s="73">
        <f t="shared" si="9"/>
        <v>3.0000000000000002E-2</v>
      </c>
      <c r="G74" s="74">
        <f t="shared" si="10"/>
        <v>0.02</v>
      </c>
      <c r="H74" s="94"/>
      <c r="I74" s="103">
        <v>2.5229999999999995E-2</v>
      </c>
      <c r="J74" s="104">
        <v>7.6601421512774654E-4</v>
      </c>
      <c r="K74" s="111" t="str">
        <f t="shared" si="11"/>
        <v>CSL</v>
      </c>
      <c r="L74" s="103">
        <f t="shared" si="8"/>
        <v>2.0756794960193283</v>
      </c>
      <c r="M74" s="107"/>
      <c r="N74" s="118"/>
      <c r="O74" s="109"/>
      <c r="P74" s="109"/>
      <c r="Q74" s="109"/>
      <c r="R74" s="109"/>
      <c r="S74" s="109"/>
      <c r="T74" s="110"/>
      <c r="U74" s="109"/>
      <c r="V74" s="109"/>
      <c r="W74" s="109"/>
      <c r="X74" s="109"/>
      <c r="Y74" s="109"/>
      <c r="Z74" s="110"/>
      <c r="AA74" s="76"/>
      <c r="AB74" s="76"/>
      <c r="AC74" s="76"/>
      <c r="AD74" s="76"/>
      <c r="AE74" s="76"/>
      <c r="AF74" s="77"/>
      <c r="AH74" s="81">
        <v>3</v>
      </c>
      <c r="AI74" s="82">
        <v>3</v>
      </c>
      <c r="AJ74" s="83">
        <v>3</v>
      </c>
      <c r="AK74" s="81">
        <v>3</v>
      </c>
      <c r="AL74" s="82">
        <v>3</v>
      </c>
      <c r="AM74" s="83">
        <v>3</v>
      </c>
      <c r="AN74" s="81">
        <f t="shared" si="7"/>
        <v>3</v>
      </c>
      <c r="AO74" s="82">
        <f t="shared" si="7"/>
        <v>3</v>
      </c>
      <c r="AP74" s="83">
        <f t="shared" si="7"/>
        <v>3</v>
      </c>
      <c r="AQ74" s="81">
        <f t="shared" si="7"/>
        <v>3</v>
      </c>
      <c r="AR74" s="82">
        <f t="shared" si="7"/>
        <v>3</v>
      </c>
      <c r="AS74" s="83">
        <f t="shared" si="7"/>
        <v>3</v>
      </c>
    </row>
    <row r="75" spans="2:45" ht="12.75" hidden="1" customHeight="1" x14ac:dyDescent="0.25">
      <c r="B75" s="71" t="s">
        <v>208</v>
      </c>
      <c r="C75" s="72">
        <v>2.5000000000000001E-2</v>
      </c>
      <c r="D75" s="72">
        <v>5.0000000000000001E-3</v>
      </c>
      <c r="E75" s="72">
        <v>-5.0000000000000001E-3</v>
      </c>
      <c r="F75" s="73">
        <f t="shared" si="9"/>
        <v>3.0000000000000002E-2</v>
      </c>
      <c r="G75" s="74">
        <f t="shared" si="10"/>
        <v>0.02</v>
      </c>
      <c r="H75" s="94"/>
      <c r="I75" s="103">
        <v>2.6669999999999999E-2</v>
      </c>
      <c r="J75" s="104">
        <v>5.8319045869347993E-4</v>
      </c>
      <c r="K75" s="111" t="str">
        <f t="shared" si="11"/>
        <v>CSL</v>
      </c>
      <c r="L75" s="103">
        <f t="shared" si="8"/>
        <v>1.9033233199437642</v>
      </c>
      <c r="M75" s="107"/>
      <c r="N75" s="118"/>
      <c r="O75" s="109"/>
      <c r="P75" s="109"/>
      <c r="Q75" s="109"/>
      <c r="R75" s="109"/>
      <c r="S75" s="109"/>
      <c r="T75" s="110"/>
      <c r="U75" s="109"/>
      <c r="V75" s="109"/>
      <c r="W75" s="109"/>
      <c r="X75" s="109"/>
      <c r="Y75" s="109"/>
      <c r="Z75" s="110"/>
      <c r="AA75" s="76"/>
      <c r="AB75" s="76"/>
      <c r="AC75" s="76"/>
      <c r="AD75" s="76"/>
      <c r="AE75" s="76"/>
      <c r="AF75" s="77"/>
      <c r="AH75" s="81">
        <v>3</v>
      </c>
      <c r="AI75" s="82">
        <v>3</v>
      </c>
      <c r="AJ75" s="83">
        <v>3</v>
      </c>
      <c r="AK75" s="81">
        <v>3</v>
      </c>
      <c r="AL75" s="82">
        <v>3</v>
      </c>
      <c r="AM75" s="83">
        <v>3</v>
      </c>
      <c r="AN75" s="81">
        <f t="shared" si="7"/>
        <v>3</v>
      </c>
      <c r="AO75" s="82">
        <f t="shared" si="7"/>
        <v>3</v>
      </c>
      <c r="AP75" s="83">
        <f t="shared" si="7"/>
        <v>3</v>
      </c>
      <c r="AQ75" s="81">
        <f t="shared" si="7"/>
        <v>3</v>
      </c>
      <c r="AR75" s="82">
        <f t="shared" si="7"/>
        <v>3</v>
      </c>
      <c r="AS75" s="83">
        <f t="shared" si="7"/>
        <v>3</v>
      </c>
    </row>
    <row r="76" spans="2:45" ht="12.75" hidden="1" customHeight="1" x14ac:dyDescent="0.25">
      <c r="B76" s="71" t="s">
        <v>209</v>
      </c>
      <c r="C76" s="72">
        <v>2.5000000000000001E-2</v>
      </c>
      <c r="D76" s="72">
        <v>5.0000000000000001E-3</v>
      </c>
      <c r="E76" s="72">
        <v>-5.0000000000000001E-3</v>
      </c>
      <c r="F76" s="73">
        <f t="shared" si="9"/>
        <v>3.0000000000000002E-2</v>
      </c>
      <c r="G76" s="74">
        <f t="shared" si="10"/>
        <v>0.02</v>
      </c>
      <c r="H76" s="94"/>
      <c r="I76" s="103">
        <v>2.6520000000000005E-2</v>
      </c>
      <c r="J76" s="104">
        <v>5.6134758493389051E-4</v>
      </c>
      <c r="K76" s="111" t="str">
        <f t="shared" si="11"/>
        <v>CSL</v>
      </c>
      <c r="L76" s="103">
        <f t="shared" si="8"/>
        <v>2.0664558486282814</v>
      </c>
      <c r="M76" s="107"/>
      <c r="N76" s="118"/>
      <c r="O76" s="109"/>
      <c r="P76" s="109"/>
      <c r="Q76" s="109"/>
      <c r="R76" s="109"/>
      <c r="S76" s="109"/>
      <c r="T76" s="110"/>
      <c r="U76" s="109"/>
      <c r="V76" s="109"/>
      <c r="W76" s="109"/>
      <c r="X76" s="109"/>
      <c r="Y76" s="109"/>
      <c r="Z76" s="110"/>
      <c r="AA76" s="76"/>
      <c r="AB76" s="76"/>
      <c r="AC76" s="76"/>
      <c r="AD76" s="76"/>
      <c r="AE76" s="76"/>
      <c r="AF76" s="77"/>
      <c r="AH76" s="81">
        <v>3</v>
      </c>
      <c r="AI76" s="82">
        <v>3</v>
      </c>
      <c r="AJ76" s="83">
        <v>3</v>
      </c>
      <c r="AK76" s="81">
        <v>3</v>
      </c>
      <c r="AL76" s="82">
        <v>3</v>
      </c>
      <c r="AM76" s="83">
        <v>3</v>
      </c>
      <c r="AN76" s="81">
        <f t="shared" si="7"/>
        <v>3</v>
      </c>
      <c r="AO76" s="82">
        <f t="shared" si="7"/>
        <v>3</v>
      </c>
      <c r="AP76" s="83">
        <f t="shared" si="7"/>
        <v>3</v>
      </c>
      <c r="AQ76" s="81">
        <f t="shared" si="7"/>
        <v>3</v>
      </c>
      <c r="AR76" s="82">
        <f t="shared" si="7"/>
        <v>3</v>
      </c>
      <c r="AS76" s="83">
        <f t="shared" si="7"/>
        <v>3</v>
      </c>
    </row>
    <row r="77" spans="2:45" ht="12.75" hidden="1" customHeight="1" x14ac:dyDescent="0.25">
      <c r="B77" s="71" t="s">
        <v>210</v>
      </c>
      <c r="C77" s="72">
        <v>2.5000000000000001E-2</v>
      </c>
      <c r="D77" s="72">
        <v>5.0000000000000001E-3</v>
      </c>
      <c r="E77" s="72">
        <v>-5.0000000000000001E-3</v>
      </c>
      <c r="F77" s="73">
        <f t="shared" si="9"/>
        <v>3.0000000000000002E-2</v>
      </c>
      <c r="G77" s="74">
        <f t="shared" si="10"/>
        <v>0.02</v>
      </c>
      <c r="H77" s="94"/>
      <c r="I77" s="103">
        <v>2.4739999999999998E-2</v>
      </c>
      <c r="J77" s="104">
        <v>8.4616783205224708E-4</v>
      </c>
      <c r="K77" s="111" t="str">
        <f t="shared" si="11"/>
        <v>CSL</v>
      </c>
      <c r="L77" s="103">
        <f t="shared" si="8"/>
        <v>1.8672418640259079</v>
      </c>
      <c r="M77" s="107"/>
      <c r="N77" s="118"/>
      <c r="O77" s="109"/>
      <c r="P77" s="109"/>
      <c r="Q77" s="109"/>
      <c r="R77" s="109"/>
      <c r="S77" s="109"/>
      <c r="T77" s="110"/>
      <c r="U77" s="109"/>
      <c r="V77" s="109"/>
      <c r="W77" s="109"/>
      <c r="X77" s="109"/>
      <c r="Y77" s="109"/>
      <c r="Z77" s="110"/>
      <c r="AA77" s="76"/>
      <c r="AB77" s="76"/>
      <c r="AC77" s="76"/>
      <c r="AD77" s="76"/>
      <c r="AE77" s="76"/>
      <c r="AF77" s="77"/>
      <c r="AH77" s="81">
        <v>3</v>
      </c>
      <c r="AI77" s="82">
        <v>3</v>
      </c>
      <c r="AJ77" s="83">
        <v>3</v>
      </c>
      <c r="AK77" s="81">
        <v>3</v>
      </c>
      <c r="AL77" s="82">
        <v>3</v>
      </c>
      <c r="AM77" s="83">
        <v>3</v>
      </c>
      <c r="AN77" s="81">
        <f t="shared" si="7"/>
        <v>3</v>
      </c>
      <c r="AO77" s="82">
        <f t="shared" si="7"/>
        <v>3</v>
      </c>
      <c r="AP77" s="83">
        <f t="shared" si="7"/>
        <v>3</v>
      </c>
      <c r="AQ77" s="81">
        <f t="shared" si="7"/>
        <v>3</v>
      </c>
      <c r="AR77" s="82">
        <f t="shared" si="7"/>
        <v>3</v>
      </c>
      <c r="AS77" s="83">
        <f t="shared" si="7"/>
        <v>3</v>
      </c>
    </row>
    <row r="78" spans="2:45" s="75" customFormat="1" ht="12.75" hidden="1" customHeight="1" x14ac:dyDescent="0.25">
      <c r="B78" s="71" t="s">
        <v>211</v>
      </c>
      <c r="C78" s="72">
        <v>2.5000000000000001E-2</v>
      </c>
      <c r="D78" s="72">
        <v>5.0000000000000001E-3</v>
      </c>
      <c r="E78" s="72">
        <v>-5.0000000000000001E-3</v>
      </c>
      <c r="F78" s="73">
        <f t="shared" si="9"/>
        <v>3.0000000000000002E-2</v>
      </c>
      <c r="G78" s="74">
        <f t="shared" si="10"/>
        <v>0.02</v>
      </c>
      <c r="H78" s="94"/>
      <c r="I78" s="103">
        <v>2.5080000000000002E-2</v>
      </c>
      <c r="J78" s="104">
        <v>9.3547373619525594E-4</v>
      </c>
      <c r="K78" s="111" t="str">
        <f t="shared" si="11"/>
        <v>CSL</v>
      </c>
      <c r="L78" s="103">
        <f t="shared" si="8"/>
        <v>1.7531224411175694</v>
      </c>
      <c r="M78" s="107"/>
      <c r="N78" s="118"/>
      <c r="O78" s="109"/>
      <c r="P78" s="109"/>
      <c r="Q78" s="109"/>
      <c r="R78" s="109"/>
      <c r="S78" s="109"/>
      <c r="T78" s="110"/>
      <c r="U78" s="109"/>
      <c r="V78" s="109"/>
      <c r="W78" s="109"/>
      <c r="X78" s="109"/>
      <c r="Y78" s="109"/>
      <c r="Z78" s="110"/>
      <c r="AA78" s="76"/>
      <c r="AB78" s="76"/>
      <c r="AC78" s="76"/>
      <c r="AD78" s="76"/>
      <c r="AE78" s="76"/>
      <c r="AF78" s="77"/>
      <c r="AG78" s="52"/>
      <c r="AH78" s="81">
        <v>3</v>
      </c>
      <c r="AI78" s="82">
        <v>3</v>
      </c>
      <c r="AJ78" s="83">
        <v>3</v>
      </c>
      <c r="AK78" s="81">
        <v>3</v>
      </c>
      <c r="AL78" s="82">
        <v>3</v>
      </c>
      <c r="AM78" s="83">
        <v>3</v>
      </c>
      <c r="AN78" s="81">
        <f t="shared" si="7"/>
        <v>3</v>
      </c>
      <c r="AO78" s="82">
        <f t="shared" si="7"/>
        <v>3</v>
      </c>
      <c r="AP78" s="83">
        <f t="shared" si="7"/>
        <v>3</v>
      </c>
      <c r="AQ78" s="81">
        <f t="shared" si="7"/>
        <v>3</v>
      </c>
      <c r="AR78" s="82">
        <f t="shared" si="7"/>
        <v>3</v>
      </c>
      <c r="AS78" s="83">
        <f t="shared" si="7"/>
        <v>3</v>
      </c>
    </row>
    <row r="79" spans="2:45" s="75" customFormat="1" ht="12.75" hidden="1" customHeight="1" x14ac:dyDescent="0.25">
      <c r="B79" s="71" t="s">
        <v>212</v>
      </c>
      <c r="C79" s="72">
        <v>1.1399999999999999</v>
      </c>
      <c r="D79" s="72">
        <v>0.02</v>
      </c>
      <c r="E79" s="72">
        <v>-0.02</v>
      </c>
      <c r="F79" s="73">
        <f>IF(D79="","",C79+D79)</f>
        <v>1.1599999999999999</v>
      </c>
      <c r="G79" s="74">
        <f>IF(E79="","",C79+E79)</f>
        <v>1.1199999999999999</v>
      </c>
      <c r="H79" s="94"/>
      <c r="I79" s="103">
        <v>1.1408999999999998</v>
      </c>
      <c r="J79" s="104">
        <v>2.0105278466666849E-3</v>
      </c>
      <c r="K79" s="111" t="str">
        <f t="shared" si="11"/>
        <v>CSL</v>
      </c>
      <c r="L79" s="103">
        <f t="shared" si="8"/>
        <v>3.1666642554701219</v>
      </c>
      <c r="M79" s="107"/>
      <c r="N79" s="118"/>
      <c r="O79" s="109"/>
      <c r="P79" s="109"/>
      <c r="Q79" s="109"/>
      <c r="R79" s="109"/>
      <c r="S79" s="109"/>
      <c r="T79" s="110"/>
      <c r="U79" s="109"/>
      <c r="V79" s="109"/>
      <c r="W79" s="109"/>
      <c r="X79" s="109"/>
      <c r="Y79" s="109"/>
      <c r="Z79" s="110"/>
      <c r="AA79" s="76"/>
      <c r="AB79" s="76"/>
      <c r="AC79" s="76"/>
      <c r="AD79" s="76"/>
      <c r="AE79" s="76"/>
      <c r="AF79" s="77"/>
      <c r="AG79" s="52"/>
      <c r="AH79" s="81">
        <v>3</v>
      </c>
      <c r="AI79" s="82">
        <v>3</v>
      </c>
      <c r="AJ79" s="83">
        <v>3</v>
      </c>
      <c r="AK79" s="81">
        <v>3</v>
      </c>
      <c r="AL79" s="82">
        <v>3</v>
      </c>
      <c r="AM79" s="83">
        <v>3</v>
      </c>
      <c r="AN79" s="81">
        <f t="shared" si="7"/>
        <v>3</v>
      </c>
      <c r="AO79" s="82">
        <f t="shared" si="7"/>
        <v>3</v>
      </c>
      <c r="AP79" s="83">
        <f t="shared" si="7"/>
        <v>3</v>
      </c>
      <c r="AQ79" s="81">
        <f t="shared" si="7"/>
        <v>3</v>
      </c>
      <c r="AR79" s="82">
        <f t="shared" si="7"/>
        <v>3</v>
      </c>
      <c r="AS79" s="83">
        <f t="shared" si="7"/>
        <v>3</v>
      </c>
    </row>
    <row r="80" spans="2:45" s="75" customFormat="1" ht="12.75" hidden="1" customHeight="1" x14ac:dyDescent="0.25">
      <c r="B80" s="71" t="s">
        <v>213</v>
      </c>
      <c r="C80" s="72">
        <v>0.23</v>
      </c>
      <c r="D80" s="72">
        <v>1.4E-2</v>
      </c>
      <c r="E80" s="72">
        <v>-1.4E-2</v>
      </c>
      <c r="F80" s="73">
        <f t="shared" ref="F80:F143" si="12">IF(D80="","",C80+D80)</f>
        <v>0.24400000000000002</v>
      </c>
      <c r="G80" s="74">
        <f t="shared" ref="G80:G143" si="13">IF(E80="","",C80+E80)</f>
        <v>0.216</v>
      </c>
      <c r="H80" s="94"/>
      <c r="I80" s="103">
        <v>0.22843999999999998</v>
      </c>
      <c r="J80" s="104">
        <v>3.8355066303046807E-4</v>
      </c>
      <c r="K80" s="111" t="str">
        <f t="shared" si="11"/>
        <v>CSL</v>
      </c>
      <c r="L80" s="103">
        <f t="shared" si="8"/>
        <v>10.811261891462983</v>
      </c>
      <c r="M80" s="107"/>
      <c r="N80" s="118"/>
      <c r="O80" s="109"/>
      <c r="P80" s="109"/>
      <c r="Q80" s="109"/>
      <c r="R80" s="109"/>
      <c r="S80" s="109"/>
      <c r="T80" s="110"/>
      <c r="U80" s="109"/>
      <c r="V80" s="109"/>
      <c r="W80" s="109"/>
      <c r="X80" s="109"/>
      <c r="Y80" s="109"/>
      <c r="Z80" s="110"/>
      <c r="AA80" s="76"/>
      <c r="AB80" s="76"/>
      <c r="AC80" s="76"/>
      <c r="AD80" s="76"/>
      <c r="AE80" s="76"/>
      <c r="AF80" s="77"/>
      <c r="AG80" s="52"/>
      <c r="AH80" s="81">
        <v>3</v>
      </c>
      <c r="AI80" s="82">
        <v>3</v>
      </c>
      <c r="AJ80" s="83">
        <v>3</v>
      </c>
      <c r="AK80" s="81">
        <v>3</v>
      </c>
      <c r="AL80" s="82">
        <v>3</v>
      </c>
      <c r="AM80" s="83">
        <v>3</v>
      </c>
      <c r="AN80" s="81">
        <f t="shared" si="7"/>
        <v>3</v>
      </c>
      <c r="AO80" s="82">
        <f t="shared" si="7"/>
        <v>3</v>
      </c>
      <c r="AP80" s="83">
        <f t="shared" si="7"/>
        <v>3</v>
      </c>
      <c r="AQ80" s="81">
        <f t="shared" si="7"/>
        <v>3</v>
      </c>
      <c r="AR80" s="82">
        <f t="shared" si="7"/>
        <v>3</v>
      </c>
      <c r="AS80" s="83">
        <f t="shared" si="7"/>
        <v>3</v>
      </c>
    </row>
    <row r="81" spans="2:45" s="75" customFormat="1" ht="12.75" hidden="1" customHeight="1" x14ac:dyDescent="0.25">
      <c r="B81" s="71" t="s">
        <v>214</v>
      </c>
      <c r="C81" s="72">
        <v>9.1999999999999998E-2</v>
      </c>
      <c r="D81" s="72">
        <v>0.01</v>
      </c>
      <c r="E81" s="72">
        <v>-0.01</v>
      </c>
      <c r="F81" s="73">
        <f t="shared" si="12"/>
        <v>0.10199999999999999</v>
      </c>
      <c r="G81" s="74">
        <f t="shared" si="13"/>
        <v>8.2000000000000003E-2</v>
      </c>
      <c r="H81" s="94"/>
      <c r="I81" s="103">
        <v>8.9969999999999994E-2</v>
      </c>
      <c r="J81" s="104">
        <v>5.831904586934821E-4</v>
      </c>
      <c r="K81" s="111" t="str">
        <f t="shared" si="11"/>
        <v>CSL</v>
      </c>
      <c r="L81" s="103">
        <f t="shared" si="8"/>
        <v>4.5554014594449592</v>
      </c>
      <c r="M81" s="107"/>
      <c r="N81" s="118"/>
      <c r="O81" s="109"/>
      <c r="P81" s="109"/>
      <c r="Q81" s="109"/>
      <c r="R81" s="109"/>
      <c r="S81" s="109"/>
      <c r="T81" s="110"/>
      <c r="U81" s="109"/>
      <c r="V81" s="109"/>
      <c r="W81" s="109"/>
      <c r="X81" s="109"/>
      <c r="Y81" s="109"/>
      <c r="Z81" s="110"/>
      <c r="AA81" s="76"/>
      <c r="AB81" s="76"/>
      <c r="AC81" s="76"/>
      <c r="AD81" s="76"/>
      <c r="AE81" s="76"/>
      <c r="AF81" s="77"/>
      <c r="AG81" s="52"/>
      <c r="AH81" s="81">
        <v>3</v>
      </c>
      <c r="AI81" s="82">
        <v>3</v>
      </c>
      <c r="AJ81" s="83">
        <v>3</v>
      </c>
      <c r="AK81" s="81">
        <v>3</v>
      </c>
      <c r="AL81" s="82">
        <v>3</v>
      </c>
      <c r="AM81" s="83">
        <v>3</v>
      </c>
      <c r="AN81" s="81">
        <f t="shared" si="7"/>
        <v>3</v>
      </c>
      <c r="AO81" s="82">
        <f t="shared" si="7"/>
        <v>3</v>
      </c>
      <c r="AP81" s="83">
        <f t="shared" si="7"/>
        <v>3</v>
      </c>
      <c r="AQ81" s="81">
        <f t="shared" si="7"/>
        <v>3</v>
      </c>
      <c r="AR81" s="82">
        <f t="shared" si="7"/>
        <v>3</v>
      </c>
      <c r="AS81" s="83">
        <f t="shared" si="7"/>
        <v>3</v>
      </c>
    </row>
    <row r="82" spans="2:45" s="75" customFormat="1" ht="12.75" hidden="1" customHeight="1" x14ac:dyDescent="0.25">
      <c r="B82" s="71" t="s">
        <v>215</v>
      </c>
      <c r="C82" s="72">
        <v>0.08</v>
      </c>
      <c r="D82" s="72">
        <v>3.5000000000000003E-2</v>
      </c>
      <c r="E82" s="72">
        <v>-3.5000000000000003E-2</v>
      </c>
      <c r="F82" s="73">
        <f t="shared" si="12"/>
        <v>0.115</v>
      </c>
      <c r="G82" s="74">
        <f t="shared" si="13"/>
        <v>4.4999999999999998E-2</v>
      </c>
      <c r="H82" s="94"/>
      <c r="I82" s="103">
        <v>8.6659999999999987E-2</v>
      </c>
      <c r="J82" s="104">
        <v>3.8044418483895608E-3</v>
      </c>
      <c r="K82" s="111" t="str">
        <f t="shared" si="11"/>
        <v>CSL</v>
      </c>
      <c r="L82" s="103">
        <f t="shared" si="8"/>
        <v>2.483062442041398</v>
      </c>
      <c r="M82" s="107"/>
      <c r="N82" s="118"/>
      <c r="O82" s="109"/>
      <c r="P82" s="109"/>
      <c r="Q82" s="109"/>
      <c r="R82" s="109"/>
      <c r="S82" s="109"/>
      <c r="T82" s="110"/>
      <c r="U82" s="109"/>
      <c r="V82" s="109"/>
      <c r="W82" s="109"/>
      <c r="X82" s="109"/>
      <c r="Y82" s="109"/>
      <c r="Z82" s="110"/>
      <c r="AA82" s="76"/>
      <c r="AB82" s="76"/>
      <c r="AC82" s="76"/>
      <c r="AD82" s="76"/>
      <c r="AE82" s="76"/>
      <c r="AF82" s="77"/>
      <c r="AG82" s="52"/>
      <c r="AH82" s="81">
        <v>3</v>
      </c>
      <c r="AI82" s="82">
        <v>3</v>
      </c>
      <c r="AJ82" s="83">
        <v>3</v>
      </c>
      <c r="AK82" s="81">
        <v>3</v>
      </c>
      <c r="AL82" s="82">
        <v>3</v>
      </c>
      <c r="AM82" s="83">
        <v>3</v>
      </c>
      <c r="AN82" s="81">
        <f t="shared" si="7"/>
        <v>3</v>
      </c>
      <c r="AO82" s="82">
        <f t="shared" si="7"/>
        <v>3</v>
      </c>
      <c r="AP82" s="83">
        <f t="shared" si="7"/>
        <v>3</v>
      </c>
      <c r="AQ82" s="81">
        <f t="shared" si="7"/>
        <v>3</v>
      </c>
      <c r="AR82" s="82">
        <f t="shared" si="7"/>
        <v>3</v>
      </c>
      <c r="AS82" s="83">
        <f t="shared" si="7"/>
        <v>3</v>
      </c>
    </row>
    <row r="83" spans="2:45" s="75" customFormat="1" ht="12.75" hidden="1" customHeight="1" x14ac:dyDescent="0.25">
      <c r="B83" s="71" t="s">
        <v>216</v>
      </c>
      <c r="C83" s="72">
        <v>0.08</v>
      </c>
      <c r="D83" s="72">
        <v>0.05</v>
      </c>
      <c r="E83" s="72">
        <v>-0.05</v>
      </c>
      <c r="F83" s="73">
        <f t="shared" si="12"/>
        <v>0.13</v>
      </c>
      <c r="G83" s="74">
        <f t="shared" si="13"/>
        <v>0.03</v>
      </c>
      <c r="H83" s="94"/>
      <c r="I83" s="103">
        <v>7.9440000000000011E-2</v>
      </c>
      <c r="J83" s="104">
        <v>1.094899285068909E-2</v>
      </c>
      <c r="K83" s="111" t="str">
        <f t="shared" si="11"/>
        <v>CSL</v>
      </c>
      <c r="L83" s="103">
        <f t="shared" si="8"/>
        <v>1.5051612714280669</v>
      </c>
      <c r="M83" s="107"/>
      <c r="N83" s="118"/>
      <c r="O83" s="109"/>
      <c r="P83" s="109"/>
      <c r="Q83" s="109"/>
      <c r="R83" s="109"/>
      <c r="S83" s="109"/>
      <c r="T83" s="110"/>
      <c r="U83" s="109"/>
      <c r="V83" s="109"/>
      <c r="W83" s="109"/>
      <c r="X83" s="109"/>
      <c r="Y83" s="109"/>
      <c r="Z83" s="110"/>
      <c r="AA83" s="76"/>
      <c r="AB83" s="76"/>
      <c r="AC83" s="76"/>
      <c r="AD83" s="76"/>
      <c r="AE83" s="76"/>
      <c r="AF83" s="77"/>
      <c r="AG83" s="52"/>
      <c r="AH83" s="81">
        <v>3</v>
      </c>
      <c r="AI83" s="82">
        <v>3</v>
      </c>
      <c r="AJ83" s="83">
        <v>3</v>
      </c>
      <c r="AK83" s="81">
        <v>3</v>
      </c>
      <c r="AL83" s="82">
        <v>3</v>
      </c>
      <c r="AM83" s="83">
        <v>3</v>
      </c>
      <c r="AN83" s="81">
        <f t="shared" si="7"/>
        <v>3</v>
      </c>
      <c r="AO83" s="82">
        <f t="shared" si="7"/>
        <v>3</v>
      </c>
      <c r="AP83" s="83">
        <f t="shared" si="7"/>
        <v>3</v>
      </c>
      <c r="AQ83" s="81">
        <f t="shared" si="7"/>
        <v>3</v>
      </c>
      <c r="AR83" s="82">
        <f t="shared" si="7"/>
        <v>3</v>
      </c>
      <c r="AS83" s="83">
        <f t="shared" si="7"/>
        <v>3</v>
      </c>
    </row>
    <row r="84" spans="2:45" s="75" customFormat="1" ht="12.75" hidden="1" customHeight="1" x14ac:dyDescent="0.25">
      <c r="B84" s="71" t="s">
        <v>217</v>
      </c>
      <c r="C84" s="72"/>
      <c r="D84" s="72"/>
      <c r="E84" s="72">
        <v>230</v>
      </c>
      <c r="F84" s="73" t="str">
        <f t="shared" si="12"/>
        <v/>
      </c>
      <c r="G84" s="74">
        <f t="shared" si="13"/>
        <v>230</v>
      </c>
      <c r="H84" s="94"/>
      <c r="I84" s="103">
        <v>294.20999999999998</v>
      </c>
      <c r="J84" s="104">
        <v>4.721452224804473</v>
      </c>
      <c r="K84" s="111" t="str">
        <f t="shared" si="11"/>
        <v>LSL</v>
      </c>
      <c r="L84" s="103">
        <f t="shared" si="8"/>
        <v>4.5332097656075909</v>
      </c>
      <c r="M84" s="107"/>
      <c r="N84" s="118"/>
      <c r="O84" s="109"/>
      <c r="P84" s="109"/>
      <c r="Q84" s="109"/>
      <c r="R84" s="109"/>
      <c r="S84" s="109"/>
      <c r="T84" s="110"/>
      <c r="U84" s="109"/>
      <c r="V84" s="109"/>
      <c r="W84" s="109"/>
      <c r="X84" s="109"/>
      <c r="Y84" s="109"/>
      <c r="Z84" s="110"/>
      <c r="AA84" s="76"/>
      <c r="AB84" s="76"/>
      <c r="AC84" s="76"/>
      <c r="AD84" s="76"/>
      <c r="AE84" s="76"/>
      <c r="AF84" s="77"/>
      <c r="AG84" s="52"/>
      <c r="AH84" s="81">
        <v>3</v>
      </c>
      <c r="AI84" s="82">
        <v>3</v>
      </c>
      <c r="AJ84" s="83">
        <v>3</v>
      </c>
      <c r="AK84" s="81">
        <v>3</v>
      </c>
      <c r="AL84" s="82">
        <v>3</v>
      </c>
      <c r="AM84" s="83">
        <v>3</v>
      </c>
      <c r="AN84" s="81">
        <f t="shared" si="7"/>
        <v>3</v>
      </c>
      <c r="AO84" s="82">
        <f t="shared" si="7"/>
        <v>3</v>
      </c>
      <c r="AP84" s="83">
        <f t="shared" si="7"/>
        <v>3</v>
      </c>
      <c r="AQ84" s="81">
        <f t="shared" si="7"/>
        <v>3</v>
      </c>
      <c r="AR84" s="82">
        <f t="shared" si="7"/>
        <v>3</v>
      </c>
      <c r="AS84" s="83">
        <f t="shared" si="7"/>
        <v>3</v>
      </c>
    </row>
    <row r="85" spans="2:45" s="75" customFormat="1" ht="12.75" hidden="1" customHeight="1" x14ac:dyDescent="0.25">
      <c r="B85" s="71" t="s">
        <v>218</v>
      </c>
      <c r="C85" s="72">
        <v>610</v>
      </c>
      <c r="D85" s="72">
        <v>130</v>
      </c>
      <c r="E85" s="72">
        <v>-130</v>
      </c>
      <c r="F85" s="73">
        <f t="shared" si="12"/>
        <v>740</v>
      </c>
      <c r="G85" s="74">
        <f t="shared" si="13"/>
        <v>480</v>
      </c>
      <c r="H85" s="94"/>
      <c r="I85" s="103">
        <v>630.39</v>
      </c>
      <c r="J85" s="104">
        <v>4.5603240625590828</v>
      </c>
      <c r="K85" s="111" t="str">
        <f t="shared" si="11"/>
        <v>CSL</v>
      </c>
      <c r="L85" s="103">
        <f t="shared" si="8"/>
        <v>8.0118575271082086</v>
      </c>
      <c r="M85" s="107"/>
      <c r="N85" s="118"/>
      <c r="O85" s="109"/>
      <c r="P85" s="109"/>
      <c r="Q85" s="109"/>
      <c r="R85" s="109"/>
      <c r="S85" s="109"/>
      <c r="T85" s="110"/>
      <c r="U85" s="109"/>
      <c r="V85" s="109"/>
      <c r="W85" s="109"/>
      <c r="X85" s="109"/>
      <c r="Y85" s="109"/>
      <c r="Z85" s="110"/>
      <c r="AA85" s="76"/>
      <c r="AB85" s="76"/>
      <c r="AC85" s="76"/>
      <c r="AD85" s="76"/>
      <c r="AE85" s="76"/>
      <c r="AF85" s="77"/>
      <c r="AG85" s="52"/>
      <c r="AH85" s="81">
        <v>3</v>
      </c>
      <c r="AI85" s="82">
        <v>3</v>
      </c>
      <c r="AJ85" s="83">
        <v>3</v>
      </c>
      <c r="AK85" s="81">
        <v>3</v>
      </c>
      <c r="AL85" s="82">
        <v>3</v>
      </c>
      <c r="AM85" s="83">
        <v>3</v>
      </c>
      <c r="AN85" s="81">
        <f t="shared" si="7"/>
        <v>3</v>
      </c>
      <c r="AO85" s="82">
        <f t="shared" si="7"/>
        <v>3</v>
      </c>
      <c r="AP85" s="83">
        <f t="shared" si="7"/>
        <v>3</v>
      </c>
      <c r="AQ85" s="81">
        <f t="shared" si="7"/>
        <v>3</v>
      </c>
      <c r="AR85" s="82">
        <f t="shared" si="7"/>
        <v>3</v>
      </c>
      <c r="AS85" s="83">
        <f t="shared" si="7"/>
        <v>3</v>
      </c>
    </row>
    <row r="86" spans="2:45" s="75" customFormat="1" ht="12.75" hidden="1" customHeight="1" x14ac:dyDescent="0.25">
      <c r="B86" s="71" t="s">
        <v>219</v>
      </c>
      <c r="C86" s="72">
        <v>1.3720000000000001</v>
      </c>
      <c r="D86" s="72">
        <v>8.0000000000000002E-3</v>
      </c>
      <c r="E86" s="72">
        <v>-8.0000000000000002E-3</v>
      </c>
      <c r="F86" s="73">
        <f t="shared" si="12"/>
        <v>1.3800000000000001</v>
      </c>
      <c r="G86" s="74">
        <f t="shared" si="13"/>
        <v>1.3640000000000001</v>
      </c>
      <c r="H86" s="94"/>
      <c r="I86" s="103">
        <v>1.3721649999999999</v>
      </c>
      <c r="J86" s="104">
        <v>2.0006943239231448E-4</v>
      </c>
      <c r="K86" s="111" t="str">
        <f t="shared" si="11"/>
        <v>CSL</v>
      </c>
      <c r="L86" s="103">
        <f t="shared" si="8"/>
        <v>13.053801549981694</v>
      </c>
      <c r="M86" s="107"/>
      <c r="N86" s="118"/>
      <c r="O86" s="109"/>
      <c r="P86" s="109"/>
      <c r="Q86" s="109"/>
      <c r="R86" s="109"/>
      <c r="S86" s="109"/>
      <c r="T86" s="110"/>
      <c r="U86" s="109"/>
      <c r="V86" s="109"/>
      <c r="W86" s="109"/>
      <c r="X86" s="109"/>
      <c r="Y86" s="109"/>
      <c r="Z86" s="110"/>
      <c r="AA86" s="76"/>
      <c r="AB86" s="76"/>
      <c r="AC86" s="76"/>
      <c r="AD86" s="76"/>
      <c r="AE86" s="76"/>
      <c r="AF86" s="77"/>
      <c r="AG86" s="52"/>
      <c r="AH86" s="81">
        <v>3</v>
      </c>
      <c r="AI86" s="82">
        <v>3</v>
      </c>
      <c r="AJ86" s="83">
        <v>3</v>
      </c>
      <c r="AK86" s="81">
        <v>3</v>
      </c>
      <c r="AL86" s="82">
        <v>3</v>
      </c>
      <c r="AM86" s="83">
        <v>3</v>
      </c>
      <c r="AN86" s="81">
        <f t="shared" si="7"/>
        <v>3</v>
      </c>
      <c r="AO86" s="82">
        <f t="shared" si="7"/>
        <v>3</v>
      </c>
      <c r="AP86" s="83">
        <f t="shared" si="7"/>
        <v>3</v>
      </c>
      <c r="AQ86" s="81">
        <f t="shared" si="7"/>
        <v>3</v>
      </c>
      <c r="AR86" s="82">
        <f t="shared" si="7"/>
        <v>3</v>
      </c>
      <c r="AS86" s="83">
        <f t="shared" si="7"/>
        <v>3</v>
      </c>
    </row>
    <row r="87" spans="2:45" s="75" customFormat="1" ht="12.75" hidden="1" customHeight="1" x14ac:dyDescent="0.25">
      <c r="B87" s="71" t="s">
        <v>220</v>
      </c>
      <c r="C87" s="72">
        <v>1.8540000000000001</v>
      </c>
      <c r="D87" s="72">
        <v>8.0000000000000002E-3</v>
      </c>
      <c r="E87" s="72">
        <v>-8.0000000000000002E-3</v>
      </c>
      <c r="F87" s="73">
        <f t="shared" si="12"/>
        <v>1.8620000000000001</v>
      </c>
      <c r="G87" s="74">
        <f t="shared" si="13"/>
        <v>1.8460000000000001</v>
      </c>
      <c r="H87" s="94"/>
      <c r="I87" s="103">
        <v>1.8556700000000004</v>
      </c>
      <c r="J87" s="104">
        <v>1.378404875209318E-4</v>
      </c>
      <c r="K87" s="111" t="str">
        <f t="shared" si="11"/>
        <v>CSL</v>
      </c>
      <c r="L87" s="103">
        <f t="shared" si="8"/>
        <v>15.307548877317297</v>
      </c>
      <c r="M87" s="107"/>
      <c r="N87" s="118"/>
      <c r="O87" s="109"/>
      <c r="P87" s="109"/>
      <c r="Q87" s="109"/>
      <c r="R87" s="109"/>
      <c r="S87" s="109"/>
      <c r="T87" s="110"/>
      <c r="U87" s="109"/>
      <c r="V87" s="109"/>
      <c r="W87" s="109"/>
      <c r="X87" s="109"/>
      <c r="Y87" s="109"/>
      <c r="Z87" s="110"/>
      <c r="AA87" s="76"/>
      <c r="AB87" s="76"/>
      <c r="AC87" s="76"/>
      <c r="AD87" s="76"/>
      <c r="AE87" s="76"/>
      <c r="AF87" s="77"/>
      <c r="AG87" s="52"/>
      <c r="AH87" s="81">
        <v>3</v>
      </c>
      <c r="AI87" s="82">
        <v>3</v>
      </c>
      <c r="AJ87" s="83">
        <v>3</v>
      </c>
      <c r="AK87" s="81">
        <v>3</v>
      </c>
      <c r="AL87" s="82">
        <v>3</v>
      </c>
      <c r="AM87" s="83">
        <v>3</v>
      </c>
      <c r="AN87" s="81">
        <f t="shared" si="7"/>
        <v>3</v>
      </c>
      <c r="AO87" s="82">
        <f t="shared" si="7"/>
        <v>3</v>
      </c>
      <c r="AP87" s="83">
        <f t="shared" si="7"/>
        <v>3</v>
      </c>
      <c r="AQ87" s="81">
        <f t="shared" si="7"/>
        <v>3</v>
      </c>
      <c r="AR87" s="82">
        <f t="shared" si="7"/>
        <v>3</v>
      </c>
      <c r="AS87" s="83">
        <f t="shared" si="7"/>
        <v>3</v>
      </c>
    </row>
    <row r="88" spans="2:45" s="75" customFormat="1" ht="12.75" hidden="1" customHeight="1" x14ac:dyDescent="0.25">
      <c r="B88" s="71" t="s">
        <v>221</v>
      </c>
      <c r="C88" s="72">
        <v>0.125</v>
      </c>
      <c r="D88" s="72">
        <v>0.01</v>
      </c>
      <c r="E88" s="72">
        <v>-0.01</v>
      </c>
      <c r="F88" s="73">
        <f t="shared" si="12"/>
        <v>0.13500000000000001</v>
      </c>
      <c r="G88" s="74">
        <f t="shared" si="13"/>
        <v>0.115</v>
      </c>
      <c r="H88" s="94"/>
      <c r="I88" s="103">
        <v>0.12598333333333331</v>
      </c>
      <c r="J88" s="104">
        <v>3.060501048303461E-4</v>
      </c>
      <c r="K88" s="111" t="str">
        <f t="shared" si="11"/>
        <v>CSL</v>
      </c>
      <c r="L88" s="103">
        <f t="shared" si="8"/>
        <v>9.8204689628243962</v>
      </c>
      <c r="M88" s="107"/>
      <c r="N88" s="118"/>
      <c r="O88" s="109"/>
      <c r="P88" s="109"/>
      <c r="Q88" s="109"/>
      <c r="R88" s="109"/>
      <c r="S88" s="109"/>
      <c r="T88" s="110"/>
      <c r="U88" s="109"/>
      <c r="V88" s="109"/>
      <c r="W88" s="109"/>
      <c r="X88" s="109"/>
      <c r="Y88" s="109"/>
      <c r="Z88" s="110"/>
      <c r="AA88" s="76"/>
      <c r="AB88" s="76"/>
      <c r="AC88" s="76"/>
      <c r="AD88" s="76"/>
      <c r="AE88" s="76"/>
      <c r="AF88" s="77"/>
      <c r="AG88" s="52"/>
      <c r="AH88" s="81">
        <v>3</v>
      </c>
      <c r="AI88" s="82">
        <v>3</v>
      </c>
      <c r="AJ88" s="83">
        <v>3</v>
      </c>
      <c r="AK88" s="81">
        <v>3</v>
      </c>
      <c r="AL88" s="82">
        <v>3</v>
      </c>
      <c r="AM88" s="83">
        <v>3</v>
      </c>
      <c r="AN88" s="81">
        <f t="shared" si="7"/>
        <v>3</v>
      </c>
      <c r="AO88" s="82">
        <f t="shared" si="7"/>
        <v>3</v>
      </c>
      <c r="AP88" s="83">
        <f t="shared" si="7"/>
        <v>3</v>
      </c>
      <c r="AQ88" s="81">
        <f t="shared" ref="AQ88:AS148" si="14">AK88</f>
        <v>3</v>
      </c>
      <c r="AR88" s="82">
        <f t="shared" si="14"/>
        <v>3</v>
      </c>
      <c r="AS88" s="83">
        <f t="shared" si="14"/>
        <v>3</v>
      </c>
    </row>
    <row r="89" spans="2:45" s="75" customFormat="1" ht="12.75" hidden="1" customHeight="1" thickBot="1" x14ac:dyDescent="0.3">
      <c r="B89" s="95" t="s">
        <v>222</v>
      </c>
      <c r="C89" s="96">
        <v>130</v>
      </c>
      <c r="D89" s="96">
        <v>30</v>
      </c>
      <c r="E89" s="96">
        <v>-30</v>
      </c>
      <c r="F89" s="97">
        <f t="shared" si="12"/>
        <v>160</v>
      </c>
      <c r="G89" s="98">
        <f t="shared" si="13"/>
        <v>100</v>
      </c>
      <c r="H89" s="99"/>
      <c r="I89" s="119">
        <v>131.33333333333334</v>
      </c>
      <c r="J89" s="120">
        <v>1.6329931618554521</v>
      </c>
      <c r="K89" s="121" t="str">
        <f t="shared" si="11"/>
        <v>CSL</v>
      </c>
      <c r="L89" s="119">
        <f t="shared" si="8"/>
        <v>5.8515588299820349</v>
      </c>
      <c r="M89" s="122"/>
      <c r="N89" s="118"/>
      <c r="O89" s="109"/>
      <c r="P89" s="109"/>
      <c r="Q89" s="109"/>
      <c r="R89" s="109"/>
      <c r="S89" s="109"/>
      <c r="T89" s="110"/>
      <c r="U89" s="109"/>
      <c r="V89" s="109"/>
      <c r="W89" s="109"/>
      <c r="X89" s="109"/>
      <c r="Y89" s="109"/>
      <c r="Z89" s="110"/>
      <c r="AA89" s="76"/>
      <c r="AB89" s="76"/>
      <c r="AC89" s="76"/>
      <c r="AD89" s="76"/>
      <c r="AE89" s="76"/>
      <c r="AF89" s="77"/>
      <c r="AG89" s="52"/>
      <c r="AH89" s="81">
        <v>3</v>
      </c>
      <c r="AI89" s="82">
        <v>3</v>
      </c>
      <c r="AJ89" s="83">
        <v>3</v>
      </c>
      <c r="AK89" s="81">
        <v>3</v>
      </c>
      <c r="AL89" s="82">
        <v>3</v>
      </c>
      <c r="AM89" s="83">
        <v>3</v>
      </c>
      <c r="AN89" s="81">
        <f t="shared" ref="AN89:AP148" si="15">AH89</f>
        <v>3</v>
      </c>
      <c r="AO89" s="82">
        <f t="shared" si="15"/>
        <v>3</v>
      </c>
      <c r="AP89" s="83">
        <f t="shared" si="15"/>
        <v>3</v>
      </c>
      <c r="AQ89" s="81">
        <f t="shared" si="14"/>
        <v>3</v>
      </c>
      <c r="AR89" s="82">
        <f t="shared" si="14"/>
        <v>3</v>
      </c>
      <c r="AS89" s="83">
        <f t="shared" si="14"/>
        <v>3</v>
      </c>
    </row>
    <row r="90" spans="2:45" s="75" customFormat="1" ht="12.75" customHeight="1" x14ac:dyDescent="0.2">
      <c r="B90" s="100" t="s">
        <v>51</v>
      </c>
      <c r="C90" s="101">
        <v>7228</v>
      </c>
      <c r="D90" s="101">
        <v>384</v>
      </c>
      <c r="E90" s="101">
        <v>-608</v>
      </c>
      <c r="F90" s="73">
        <f t="shared" si="12"/>
        <v>7612</v>
      </c>
      <c r="G90" s="74">
        <f t="shared" si="13"/>
        <v>6620</v>
      </c>
      <c r="H90" s="94"/>
      <c r="I90" s="103">
        <v>7324</v>
      </c>
      <c r="J90" s="104">
        <v>0.02</v>
      </c>
      <c r="K90" s="111" t="str">
        <f t="shared" si="11"/>
        <v>CSL</v>
      </c>
      <c r="L90" s="103">
        <f t="shared" si="8"/>
        <v>4800</v>
      </c>
      <c r="M90" s="107">
        <v>4800</v>
      </c>
      <c r="N90" s="108" t="str">
        <f t="shared" ref="N90:N148" si="16">IF(ROUND(M90,4)=ROUND(L90,4),"True","False")</f>
        <v>True</v>
      </c>
      <c r="O90" s="109">
        <f>'2.BP_T1 Freq'!Q2</f>
        <v>2.2020785535189175E-2</v>
      </c>
      <c r="P90" s="109">
        <f>'2.BP_T1 Freq'!Q3</f>
        <v>0.32101450476764298</v>
      </c>
      <c r="Q90" s="109">
        <f>'2.BP_T1 Freq'!Q4</f>
        <v>0.55153776508593189</v>
      </c>
      <c r="R90" s="109">
        <f>'2.BP_T1 Freq'!R2</f>
        <v>0.71877434043562061</v>
      </c>
      <c r="S90" s="109">
        <f>'2.BP_T1 Freq'!R3</f>
        <v>0.77685998666362333</v>
      </c>
      <c r="T90" s="110">
        <f>'2.BP_T1 Freq'!R4</f>
        <v>0.40479765064871165</v>
      </c>
      <c r="U90" s="109" t="str">
        <f>'2.BP_T1 Freq'!S2</f>
        <v/>
      </c>
      <c r="V90" s="109" t="str">
        <f>'2.BP_T1 Freq'!S3</f>
        <v/>
      </c>
      <c r="W90" s="109" t="str">
        <f>'2.BP_T1 Freq'!S4</f>
        <v/>
      </c>
      <c r="X90" s="109" t="str">
        <f>'2.BP_T1 Freq'!T2</f>
        <v/>
      </c>
      <c r="Y90" s="109" t="str">
        <f>'2.BP_T1 Freq'!T3</f>
        <v/>
      </c>
      <c r="Z90" s="110" t="str">
        <f>'2.BP_T1 Freq'!T4</f>
        <v/>
      </c>
      <c r="AA90" s="76">
        <f>'2.BP_T1 Freq'!U2</f>
        <v>1.1877508514689548</v>
      </c>
      <c r="AB90" s="76">
        <f>'2.BP_T1 Freq'!U3</f>
        <v>1.517364307476617</v>
      </c>
      <c r="AC90" s="76">
        <f>'2.BP_T1 Freq'!U4</f>
        <v>1.4935772207189366</v>
      </c>
      <c r="AD90" s="76">
        <f>'2.BP_T1 Freq'!V2</f>
        <v>0.65161163982968473</v>
      </c>
      <c r="AE90" s="76">
        <f>'2.BP_T1 Freq'!V3</f>
        <v>0.75587813315082542</v>
      </c>
      <c r="AF90" s="77">
        <f>'2.BP_T1 Freq'!V4</f>
        <v>0.29097673344646574</v>
      </c>
      <c r="AG90" s="52"/>
      <c r="AH90" s="81">
        <v>3</v>
      </c>
      <c r="AI90" s="82">
        <v>3</v>
      </c>
      <c r="AJ90" s="83">
        <v>3</v>
      </c>
      <c r="AK90" s="81">
        <v>3</v>
      </c>
      <c r="AL90" s="82">
        <v>3</v>
      </c>
      <c r="AM90" s="83">
        <v>3</v>
      </c>
      <c r="AN90" s="81">
        <f t="shared" si="15"/>
        <v>3</v>
      </c>
      <c r="AO90" s="82">
        <f t="shared" si="15"/>
        <v>3</v>
      </c>
      <c r="AP90" s="83">
        <f t="shared" si="15"/>
        <v>3</v>
      </c>
      <c r="AQ90" s="81">
        <f t="shared" si="14"/>
        <v>3</v>
      </c>
      <c r="AR90" s="82">
        <f t="shared" si="14"/>
        <v>3</v>
      </c>
      <c r="AS90" s="83">
        <f t="shared" si="14"/>
        <v>3</v>
      </c>
    </row>
    <row r="91" spans="2:45" s="75" customFormat="1" ht="12.75" customHeight="1" x14ac:dyDescent="0.2">
      <c r="B91" s="71" t="s">
        <v>60</v>
      </c>
      <c r="C91" s="72"/>
      <c r="D91" s="72">
        <v>2.8</v>
      </c>
      <c r="E91" s="72"/>
      <c r="F91" s="73">
        <f t="shared" si="12"/>
        <v>2.8</v>
      </c>
      <c r="G91" s="74" t="str">
        <f t="shared" si="13"/>
        <v/>
      </c>
      <c r="H91" s="94"/>
      <c r="I91" s="103">
        <v>1.5981999999999998</v>
      </c>
      <c r="J91" s="104">
        <v>9.6833362019502378E-2</v>
      </c>
      <c r="K91" s="111" t="str">
        <f t="shared" si="11"/>
        <v>USL</v>
      </c>
      <c r="L91" s="103">
        <f t="shared" si="8"/>
        <v>4.1370039379539314</v>
      </c>
      <c r="M91" s="107">
        <v>4.1370039379539314</v>
      </c>
      <c r="N91" s="108" t="str">
        <f t="shared" si="16"/>
        <v>True</v>
      </c>
      <c r="O91" s="109">
        <f>'3.BP_T1 Gain'!Q2</f>
        <v>0.23761799042110662</v>
      </c>
      <c r="P91" s="109">
        <f>'3.BP_T1 Gain'!Q3</f>
        <v>1.0205461934525525E-2</v>
      </c>
      <c r="Q91" s="109">
        <f>'3.BP_T1 Gain'!Q4</f>
        <v>1.7623380447449738E-2</v>
      </c>
      <c r="R91" s="109">
        <f>'3.BP_T1 Gain'!R2</f>
        <v>3.0751756925271119</v>
      </c>
      <c r="S91" s="109">
        <f>'3.BP_T1 Gain'!R3</f>
        <v>0.58955951044077892</v>
      </c>
      <c r="T91" s="110">
        <f>'3.BP_T1 Gain'!R4</f>
        <v>1.6506679591763826</v>
      </c>
      <c r="U91" s="109" t="str">
        <f>'3.BP_T1 Gain'!S2</f>
        <v/>
      </c>
      <c r="V91" s="109" t="str">
        <f>'3.BP_T1 Gain'!S3</f>
        <v/>
      </c>
      <c r="W91" s="109" t="str">
        <f>'3.BP_T1 Gain'!S4</f>
        <v/>
      </c>
      <c r="X91" s="109" t="str">
        <f>'3.BP_T1 Gain'!T2</f>
        <v/>
      </c>
      <c r="Y91" s="109" t="str">
        <f>'3.BP_T1 Gain'!T3</f>
        <v/>
      </c>
      <c r="Z91" s="110" t="str">
        <f>'3.BP_T1 Gain'!T4</f>
        <v/>
      </c>
      <c r="AA91" s="76">
        <f>'3.BP_T1 Gain'!U2</f>
        <v>0.28633588468870497</v>
      </c>
      <c r="AB91" s="76">
        <f>'3.BP_T1 Gain'!U3</f>
        <v>1.9690933034736492E-2</v>
      </c>
      <c r="AC91" s="76">
        <f>'3.BP_T1 Gain'!U4</f>
        <v>0.3069009866255818</v>
      </c>
      <c r="AD91" s="76">
        <f>'3.BP_T1 Gain'!V2</f>
        <v>2.9478775400332289</v>
      </c>
      <c r="AE91" s="76">
        <f>'3.BP_T1 Gain'!V3</f>
        <v>0.25927366536873486</v>
      </c>
      <c r="AF91" s="77">
        <f>'3.BP_T1 Gain'!V4</f>
        <v>1.2974323565981294</v>
      </c>
      <c r="AG91" s="52"/>
      <c r="AH91" s="81">
        <v>3</v>
      </c>
      <c r="AI91" s="82">
        <v>3</v>
      </c>
      <c r="AJ91" s="83">
        <v>3</v>
      </c>
      <c r="AK91" s="81">
        <v>3</v>
      </c>
      <c r="AL91" s="82">
        <v>3</v>
      </c>
      <c r="AM91" s="83">
        <v>3</v>
      </c>
      <c r="AN91" s="81">
        <f t="shared" si="15"/>
        <v>3</v>
      </c>
      <c r="AO91" s="82">
        <f t="shared" si="15"/>
        <v>3</v>
      </c>
      <c r="AP91" s="83">
        <f t="shared" si="15"/>
        <v>3</v>
      </c>
      <c r="AQ91" s="81">
        <f t="shared" si="14"/>
        <v>3</v>
      </c>
      <c r="AR91" s="82">
        <f t="shared" si="14"/>
        <v>3</v>
      </c>
      <c r="AS91" s="83">
        <f t="shared" si="14"/>
        <v>3</v>
      </c>
    </row>
    <row r="92" spans="2:45" s="75" customFormat="1" ht="12.75" customHeight="1" x14ac:dyDescent="0.2">
      <c r="B92" s="71" t="s">
        <v>58</v>
      </c>
      <c r="C92" s="72">
        <v>10600</v>
      </c>
      <c r="D92" s="72">
        <v>1492</v>
      </c>
      <c r="E92" s="72">
        <v>-1260</v>
      </c>
      <c r="F92" s="73">
        <f t="shared" si="12"/>
        <v>12092</v>
      </c>
      <c r="G92" s="74">
        <f t="shared" si="13"/>
        <v>9340</v>
      </c>
      <c r="H92" s="94"/>
      <c r="I92" s="103">
        <v>10780</v>
      </c>
      <c r="J92" s="104">
        <v>64</v>
      </c>
      <c r="K92" s="111" t="str">
        <f t="shared" si="11"/>
        <v>CSL</v>
      </c>
      <c r="L92" s="103">
        <f t="shared" si="8"/>
        <v>6.833333333333333</v>
      </c>
      <c r="M92" s="107">
        <v>6.833333333333333</v>
      </c>
      <c r="N92" s="108" t="str">
        <f t="shared" si="16"/>
        <v>True</v>
      </c>
      <c r="O92" s="109">
        <f>'4.BP_GT Freq'!Q2</f>
        <v>6.839670174062306E-4</v>
      </c>
      <c r="P92" s="109">
        <f>'4.BP_GT Freq'!Q3</f>
        <v>0.85916010374314611</v>
      </c>
      <c r="Q92" s="109">
        <f>'4.BP_GT Freq'!Q4</f>
        <v>0.75397939904103917</v>
      </c>
      <c r="R92" s="109">
        <f>'4.BP_GT Freq'!R2</f>
        <v>1.1962002696161833</v>
      </c>
      <c r="S92" s="109">
        <f>'4.BP_GT Freq'!R3</f>
        <v>0.96315344127060398</v>
      </c>
      <c r="T92" s="110">
        <f>'4.BP_GT Freq'!R4</f>
        <v>0.98305718555024502</v>
      </c>
      <c r="U92" s="109" t="str">
        <f>'4.BP_GT Freq'!S2</f>
        <v/>
      </c>
      <c r="V92" s="109" t="str">
        <f>'4.BP_GT Freq'!S3</f>
        <v/>
      </c>
      <c r="W92" s="109" t="str">
        <f>'4.BP_GT Freq'!S4</f>
        <v/>
      </c>
      <c r="X92" s="109" t="str">
        <f>'4.BP_GT Freq'!T2</f>
        <v/>
      </c>
      <c r="Y92" s="109" t="str">
        <f>'4.BP_GT Freq'!T3</f>
        <v/>
      </c>
      <c r="Z92" s="110" t="str">
        <f>'4.BP_GT Freq'!T4</f>
        <v/>
      </c>
      <c r="AA92" s="76">
        <f>'4.BP_GT Freq'!U2</f>
        <v>0.84662021900835061</v>
      </c>
      <c r="AB92" s="76">
        <f>'4.BP_GT Freq'!U3</f>
        <v>0.91511733641563742</v>
      </c>
      <c r="AC92" s="76">
        <f>'4.BP_GT Freq'!U4</f>
        <v>1.0137659746740526</v>
      </c>
      <c r="AD92" s="76">
        <f>'4.BP_GT Freq'!V2</f>
        <v>5.6197112123161259E-2</v>
      </c>
      <c r="AE92" s="76">
        <f>'4.BP_GT Freq'!V3</f>
        <v>0.81159824817282045</v>
      </c>
      <c r="AF92" s="77">
        <f>'4.BP_GT Freq'!V4</f>
        <v>0.79471324773721697</v>
      </c>
      <c r="AG92" s="52"/>
      <c r="AH92" s="81">
        <v>3</v>
      </c>
      <c r="AI92" s="82">
        <v>3</v>
      </c>
      <c r="AJ92" s="83">
        <v>3</v>
      </c>
      <c r="AK92" s="81">
        <v>3</v>
      </c>
      <c r="AL92" s="82">
        <v>3</v>
      </c>
      <c r="AM92" s="83">
        <v>3</v>
      </c>
      <c r="AN92" s="81">
        <f t="shared" si="15"/>
        <v>3</v>
      </c>
      <c r="AO92" s="82">
        <f t="shared" si="15"/>
        <v>3</v>
      </c>
      <c r="AP92" s="83">
        <f t="shared" si="15"/>
        <v>3</v>
      </c>
      <c r="AQ92" s="81">
        <f t="shared" si="14"/>
        <v>3</v>
      </c>
      <c r="AR92" s="82">
        <f t="shared" si="14"/>
        <v>3</v>
      </c>
      <c r="AS92" s="83">
        <f t="shared" si="14"/>
        <v>3</v>
      </c>
    </row>
    <row r="93" spans="2:45" s="75" customFormat="1" ht="12.75" customHeight="1" x14ac:dyDescent="0.2">
      <c r="B93" s="71" t="s">
        <v>57</v>
      </c>
      <c r="C93" s="72"/>
      <c r="D93" s="72">
        <v>5.5</v>
      </c>
      <c r="E93" s="72"/>
      <c r="F93" s="73">
        <f t="shared" si="12"/>
        <v>5.5</v>
      </c>
      <c r="G93" s="74" t="str">
        <f t="shared" si="13"/>
        <v/>
      </c>
      <c r="H93" s="94"/>
      <c r="I93" s="103">
        <v>4.7879999999999994</v>
      </c>
      <c r="J93" s="104">
        <v>0.31650987346368836</v>
      </c>
      <c r="K93" s="111" t="str">
        <f t="shared" si="11"/>
        <v>USL</v>
      </c>
      <c r="L93" s="103">
        <f t="shared" si="8"/>
        <v>0.74984495976730292</v>
      </c>
      <c r="M93" s="107">
        <v>0.74984495976730292</v>
      </c>
      <c r="N93" s="108" t="str">
        <f t="shared" si="16"/>
        <v>True</v>
      </c>
      <c r="O93" s="109">
        <f>'5.BP_GT Gain'!Q2</f>
        <v>0.3424161310360892</v>
      </c>
      <c r="P93" s="109">
        <f>'5.BP_GT Gain'!Q3</f>
        <v>1.3237378940582278</v>
      </c>
      <c r="Q93" s="109">
        <f>'5.BP_GT Gain'!Q4</f>
        <v>0.53684313411496132</v>
      </c>
      <c r="R93" s="109">
        <f>'5.BP_GT Gain'!R2</f>
        <v>1.2900098116441274</v>
      </c>
      <c r="S93" s="109">
        <f>'5.BP_GT Gain'!R3</f>
        <v>3.0803921704246857E-2</v>
      </c>
      <c r="T93" s="110">
        <f>'5.BP_GT Gain'!R4</f>
        <v>1.1884847895530031</v>
      </c>
      <c r="U93" s="109" t="str">
        <f>'5.BP_GT Gain'!S2</f>
        <v/>
      </c>
      <c r="V93" s="109" t="str">
        <f>'5.BP_GT Gain'!S3</f>
        <v/>
      </c>
      <c r="W93" s="109" t="str">
        <f>'5.BP_GT Gain'!S4</f>
        <v/>
      </c>
      <c r="X93" s="109" t="str">
        <f>'5.BP_GT Gain'!T2</f>
        <v/>
      </c>
      <c r="Y93" s="109" t="str">
        <f>'5.BP_GT Gain'!T3</f>
        <v/>
      </c>
      <c r="Z93" s="110" t="str">
        <f>'5.BP_GT Gain'!T4</f>
        <v/>
      </c>
      <c r="AA93" s="76">
        <f>'5.BP_GT Gain'!U2</f>
        <v>5.7963353807964017E-2</v>
      </c>
      <c r="AB93" s="76">
        <f>'5.BP_GT Gain'!U3</f>
        <v>1.3166835620727029E-2</v>
      </c>
      <c r="AC93" s="76">
        <f>'5.BP_GT Gain'!U4</f>
        <v>0.10815955956463569</v>
      </c>
      <c r="AD93" s="76">
        <f>'5.BP_GT Gain'!V2</f>
        <v>1.9570998714227605</v>
      </c>
      <c r="AE93" s="76">
        <f>'5.BP_GT Gain'!V3</f>
        <v>0.36531471002268223</v>
      </c>
      <c r="AF93" s="77">
        <f>'5.BP_GT Gain'!V4</f>
        <v>1.0058833316339835</v>
      </c>
      <c r="AG93" s="52"/>
      <c r="AH93" s="81">
        <v>3</v>
      </c>
      <c r="AI93" s="82">
        <v>3</v>
      </c>
      <c r="AJ93" s="83">
        <v>3</v>
      </c>
      <c r="AK93" s="81">
        <v>3</v>
      </c>
      <c r="AL93" s="82">
        <v>3</v>
      </c>
      <c r="AM93" s="83">
        <v>3</v>
      </c>
      <c r="AN93" s="81">
        <f t="shared" si="15"/>
        <v>3</v>
      </c>
      <c r="AO93" s="82">
        <f t="shared" si="15"/>
        <v>3</v>
      </c>
      <c r="AP93" s="83">
        <f t="shared" si="15"/>
        <v>3</v>
      </c>
      <c r="AQ93" s="81">
        <f t="shared" si="14"/>
        <v>3</v>
      </c>
      <c r="AR93" s="82">
        <f t="shared" si="14"/>
        <v>3</v>
      </c>
      <c r="AS93" s="83">
        <f t="shared" si="14"/>
        <v>3</v>
      </c>
    </row>
    <row r="94" spans="2:45" s="75" customFormat="1" ht="12.75" customHeight="1" x14ac:dyDescent="0.2">
      <c r="B94" s="71" t="s">
        <v>55</v>
      </c>
      <c r="C94" s="72">
        <v>25055</v>
      </c>
      <c r="D94" s="72">
        <v>1117</v>
      </c>
      <c r="E94" s="72">
        <v>-1021</v>
      </c>
      <c r="F94" s="73">
        <f t="shared" si="12"/>
        <v>26172</v>
      </c>
      <c r="G94" s="74">
        <f t="shared" si="13"/>
        <v>24034</v>
      </c>
      <c r="H94" s="94"/>
      <c r="I94" s="103">
        <v>25372</v>
      </c>
      <c r="J94" s="104">
        <v>137.63720427268203</v>
      </c>
      <c r="K94" s="111" t="str">
        <f t="shared" si="11"/>
        <v>CSL</v>
      </c>
      <c r="L94" s="103">
        <f t="shared" si="8"/>
        <v>1.9374606457303214</v>
      </c>
      <c r="M94" s="107">
        <v>1.9374606457303214</v>
      </c>
      <c r="N94" s="108" t="str">
        <f t="shared" si="16"/>
        <v>True</v>
      </c>
      <c r="O94" s="109">
        <f>'6.BP_1stSway Freq'!Q2</f>
        <v>1.3483806816446007</v>
      </c>
      <c r="P94" s="109">
        <f>'6.BP_1stSway Freq'!Q3</f>
        <v>1.1940300567802953</v>
      </c>
      <c r="Q94" s="109">
        <f>'6.BP_1stSway Freq'!Q4</f>
        <v>0.25188601976321207</v>
      </c>
      <c r="R94" s="109">
        <f>'6.BP_1stSway Freq'!R2</f>
        <v>0.76837185168629718</v>
      </c>
      <c r="S94" s="109">
        <f>'6.BP_1stSway Freq'!R3</f>
        <v>2.5697485549465338</v>
      </c>
      <c r="T94" s="110">
        <f>'6.BP_1stSway Freq'!R4</f>
        <v>1.2520466854136671</v>
      </c>
      <c r="U94" s="109" t="str">
        <f>'6.BP_1stSway Freq'!S2</f>
        <v/>
      </c>
      <c r="V94" s="109" t="str">
        <f>'6.BP_1stSway Freq'!S3</f>
        <v/>
      </c>
      <c r="W94" s="109" t="str">
        <f>'6.BP_1stSway Freq'!S4</f>
        <v/>
      </c>
      <c r="X94" s="109" t="str">
        <f>'6.BP_1stSway Freq'!T2</f>
        <v/>
      </c>
      <c r="Y94" s="109" t="str">
        <f>'6.BP_1stSway Freq'!T3</f>
        <v/>
      </c>
      <c r="Z94" s="110" t="str">
        <f>'6.BP_1stSway Freq'!T4</f>
        <v/>
      </c>
      <c r="AA94" s="76">
        <f>'6.BP_1stSway Freq'!U2</f>
        <v>0.30473899834988888</v>
      </c>
      <c r="AB94" s="76">
        <f>'6.BP_1stSway Freq'!U3</f>
        <v>0.75878259351066923</v>
      </c>
      <c r="AC94" s="76">
        <f>'6.BP_1stSway Freq'!U4</f>
        <v>0.77461034494641756</v>
      </c>
      <c r="AD94" s="76">
        <f>'6.BP_1stSway Freq'!V2</f>
        <v>2.80920809369383</v>
      </c>
      <c r="AE94" s="76">
        <f>'6.BP_1stSway Freq'!V3</f>
        <v>5.3283417247594311</v>
      </c>
      <c r="AF94" s="77">
        <f>'6.BP_1stSway Freq'!V4</f>
        <v>0.96324119486943227</v>
      </c>
      <c r="AG94" s="52"/>
      <c r="AH94" s="81">
        <v>3</v>
      </c>
      <c r="AI94" s="82">
        <v>3</v>
      </c>
      <c r="AJ94" s="83">
        <v>3</v>
      </c>
      <c r="AK94" s="81">
        <v>3</v>
      </c>
      <c r="AL94" s="82">
        <v>3</v>
      </c>
      <c r="AM94" s="83">
        <v>3</v>
      </c>
      <c r="AN94" s="81">
        <f t="shared" si="15"/>
        <v>3</v>
      </c>
      <c r="AO94" s="82">
        <f t="shared" si="15"/>
        <v>3</v>
      </c>
      <c r="AP94" s="83">
        <f t="shared" si="15"/>
        <v>3</v>
      </c>
      <c r="AQ94" s="81">
        <f t="shared" si="14"/>
        <v>3</v>
      </c>
      <c r="AR94" s="82">
        <f t="shared" si="14"/>
        <v>3</v>
      </c>
      <c r="AS94" s="83">
        <f t="shared" si="14"/>
        <v>3</v>
      </c>
    </row>
    <row r="95" spans="2:45" s="75" customFormat="1" ht="12.75" customHeight="1" x14ac:dyDescent="0.2">
      <c r="B95" s="71" t="s">
        <v>53</v>
      </c>
      <c r="C95" s="72"/>
      <c r="D95" s="72">
        <v>46</v>
      </c>
      <c r="E95" s="72"/>
      <c r="F95" s="73">
        <f t="shared" si="12"/>
        <v>46</v>
      </c>
      <c r="G95" s="74" t="str">
        <f t="shared" si="13"/>
        <v/>
      </c>
      <c r="H95" s="94"/>
      <c r="I95" s="103">
        <v>40.117200000000004</v>
      </c>
      <c r="J95" s="104">
        <v>0.34787310904983509</v>
      </c>
      <c r="K95" s="111" t="str">
        <f t="shared" si="11"/>
        <v>USL</v>
      </c>
      <c r="L95" s="103">
        <f t="shared" si="8"/>
        <v>5.6369212862969977</v>
      </c>
      <c r="M95" s="107">
        <v>5.6369212862969977</v>
      </c>
      <c r="N95" s="108" t="str">
        <f t="shared" si="16"/>
        <v>True</v>
      </c>
      <c r="O95" s="109">
        <f>'7.BP_1stSway Gain'!Q2</f>
        <v>1.605893778946909</v>
      </c>
      <c r="P95" s="109">
        <f>'7.BP_1stSway Gain'!Q3</f>
        <v>0.53136141883194732</v>
      </c>
      <c r="Q95" s="109">
        <f>'7.BP_1stSway Gain'!Q4</f>
        <v>1.2570903203867472</v>
      </c>
      <c r="R95" s="109">
        <f>'7.BP_1stSway Gain'!R2</f>
        <v>0.70155494773166871</v>
      </c>
      <c r="S95" s="109">
        <f>'7.BP_1stSway Gain'!R3</f>
        <v>0.19063278942719158</v>
      </c>
      <c r="T95" s="110">
        <f>'7.BP_1stSway Gain'!R4</f>
        <v>0.54950823869826193</v>
      </c>
      <c r="U95" s="109" t="str">
        <f>'7.BP_1stSway Gain'!S2</f>
        <v/>
      </c>
      <c r="V95" s="109" t="str">
        <f>'7.BP_1stSway Gain'!S3</f>
        <v/>
      </c>
      <c r="W95" s="109" t="str">
        <f>'7.BP_1stSway Gain'!S4</f>
        <v/>
      </c>
      <c r="X95" s="109" t="str">
        <f>'7.BP_1stSway Gain'!T2</f>
        <v/>
      </c>
      <c r="Y95" s="109" t="str">
        <f>'7.BP_1stSway Gain'!T3</f>
        <v/>
      </c>
      <c r="Z95" s="110" t="str">
        <f>'7.BP_1stSway Gain'!T4</f>
        <v/>
      </c>
      <c r="AA95" s="76">
        <f>'7.BP_1stSway Gain'!U2</f>
        <v>0.12960508915933114</v>
      </c>
      <c r="AB95" s="76">
        <f>'7.BP_1stSway Gain'!U3</f>
        <v>1.2090458068012009</v>
      </c>
      <c r="AC95" s="76">
        <f>'7.BP_1stSway Gain'!U4</f>
        <v>0.83172225786449017</v>
      </c>
      <c r="AD95" s="76">
        <f>'7.BP_1stSway Gain'!V2</f>
        <v>1.9402938779268268</v>
      </c>
      <c r="AE95" s="76">
        <f>'7.BP_1stSway Gain'!V3</f>
        <v>0.15932963482946688</v>
      </c>
      <c r="AF95" s="77">
        <f>'7.BP_1stSway Gain'!V4</f>
        <v>0.80004616666840156</v>
      </c>
      <c r="AG95" s="52"/>
      <c r="AH95" s="81">
        <v>3</v>
      </c>
      <c r="AI95" s="82">
        <v>3</v>
      </c>
      <c r="AJ95" s="83">
        <v>3</v>
      </c>
      <c r="AK95" s="81">
        <v>3</v>
      </c>
      <c r="AL95" s="82">
        <v>3</v>
      </c>
      <c r="AM95" s="83">
        <v>3</v>
      </c>
      <c r="AN95" s="81">
        <f t="shared" si="15"/>
        <v>3</v>
      </c>
      <c r="AO95" s="82">
        <f t="shared" si="15"/>
        <v>3</v>
      </c>
      <c r="AP95" s="83">
        <f t="shared" si="15"/>
        <v>3</v>
      </c>
      <c r="AQ95" s="81">
        <f t="shared" si="14"/>
        <v>3</v>
      </c>
      <c r="AR95" s="82">
        <f t="shared" si="14"/>
        <v>3</v>
      </c>
      <c r="AS95" s="83">
        <f t="shared" si="14"/>
        <v>3</v>
      </c>
    </row>
    <row r="96" spans="2:45" s="75" customFormat="1" ht="12.75" customHeight="1" x14ac:dyDescent="0.2">
      <c r="B96" s="71" t="s">
        <v>47</v>
      </c>
      <c r="C96" s="72">
        <v>0.61</v>
      </c>
      <c r="D96" s="72">
        <v>0.1</v>
      </c>
      <c r="E96" s="72">
        <v>-0.1</v>
      </c>
      <c r="F96" s="73">
        <f t="shared" si="12"/>
        <v>0.71</v>
      </c>
      <c r="G96" s="74">
        <f t="shared" si="13"/>
        <v>0.51</v>
      </c>
      <c r="H96" s="94"/>
      <c r="I96" s="103">
        <v>0.6113333333333334</v>
      </c>
      <c r="J96" s="104">
        <v>2.4785748593361759E-2</v>
      </c>
      <c r="K96" s="111" t="str">
        <f t="shared" si="11"/>
        <v>CSL</v>
      </c>
      <c r="L96" s="103">
        <f t="shared" si="8"/>
        <v>1.3269273980168315</v>
      </c>
      <c r="M96" s="107">
        <v>1.3269273980168315</v>
      </c>
      <c r="N96" s="108" t="str">
        <f t="shared" si="16"/>
        <v>True</v>
      </c>
      <c r="O96" s="109">
        <f>'8.T1 Notch'!Q2</f>
        <v>0.5131681356311687</v>
      </c>
      <c r="P96" s="109">
        <f>'8.T1 Notch'!Q3</f>
        <v>1.2811393928398953</v>
      </c>
      <c r="Q96" s="109">
        <f>'8.T1 Notch'!Q4</f>
        <v>0.43593373929014451</v>
      </c>
      <c r="R96" s="109">
        <f>'8.T1 Notch'!R2</f>
        <v>0.4136309028877258</v>
      </c>
      <c r="S96" s="109">
        <f>'8.T1 Notch'!R3</f>
        <v>0.48398264519071471</v>
      </c>
      <c r="T96" s="110">
        <f>'8.T1 Notch'!R4</f>
        <v>0.80672464935304244</v>
      </c>
      <c r="U96" s="109" t="str">
        <f>'8.T1 Notch'!S2</f>
        <v/>
      </c>
      <c r="V96" s="109" t="str">
        <f>'8.T1 Notch'!S3</f>
        <v/>
      </c>
      <c r="W96" s="109" t="str">
        <f>'8.T1 Notch'!S4</f>
        <v/>
      </c>
      <c r="X96" s="109" t="str">
        <f>'8.T1 Notch'!T2</f>
        <v/>
      </c>
      <c r="Y96" s="109" t="str">
        <f>'8.T1 Notch'!T3</f>
        <v/>
      </c>
      <c r="Z96" s="110" t="str">
        <f>'8.T1 Notch'!T4</f>
        <v/>
      </c>
      <c r="AA96" s="76">
        <f>'8.T1 Notch'!U2</f>
        <v>0.22781094009788475</v>
      </c>
      <c r="AB96" s="76">
        <f>'8.T1 Notch'!U3</f>
        <v>3.0316515685625309</v>
      </c>
      <c r="AC96" s="76">
        <f>'8.T1 Notch'!U4</f>
        <v>1.809616381251226</v>
      </c>
      <c r="AD96" s="76">
        <f>'8.T1 Notch'!V2</f>
        <v>1.8398688418986637</v>
      </c>
      <c r="AE96" s="76">
        <f>'8.T1 Notch'!V3</f>
        <v>0.73542410977645178</v>
      </c>
      <c r="AF96" s="77">
        <f>'8.T1 Notch'!V4</f>
        <v>1.2523351022703293</v>
      </c>
      <c r="AG96" s="52"/>
      <c r="AH96" s="81">
        <v>3</v>
      </c>
      <c r="AI96" s="82">
        <v>3</v>
      </c>
      <c r="AJ96" s="83">
        <v>3</v>
      </c>
      <c r="AK96" s="81">
        <v>3</v>
      </c>
      <c r="AL96" s="82">
        <v>3</v>
      </c>
      <c r="AM96" s="83">
        <v>3</v>
      </c>
      <c r="AN96" s="81">
        <f t="shared" si="15"/>
        <v>3</v>
      </c>
      <c r="AO96" s="82">
        <f t="shared" si="15"/>
        <v>3</v>
      </c>
      <c r="AP96" s="83">
        <f t="shared" si="15"/>
        <v>3</v>
      </c>
      <c r="AQ96" s="81">
        <f t="shared" si="14"/>
        <v>3</v>
      </c>
      <c r="AR96" s="82">
        <f t="shared" si="14"/>
        <v>3</v>
      </c>
      <c r="AS96" s="83">
        <f t="shared" si="14"/>
        <v>3</v>
      </c>
    </row>
    <row r="97" spans="2:45" s="75" customFormat="1" ht="12.75" hidden="1" customHeight="1" x14ac:dyDescent="0.2">
      <c r="B97" s="86" t="s">
        <v>223</v>
      </c>
      <c r="C97" s="87"/>
      <c r="D97" s="87"/>
      <c r="E97" s="87">
        <v>10</v>
      </c>
      <c r="F97" s="88" t="str">
        <f t="shared" si="12"/>
        <v/>
      </c>
      <c r="G97" s="89">
        <f t="shared" si="13"/>
        <v>10</v>
      </c>
      <c r="H97" s="102"/>
      <c r="I97" s="112">
        <v>14.4572</v>
      </c>
      <c r="J97" s="113">
        <v>0.24247515336627803</v>
      </c>
      <c r="K97" s="114" t="str">
        <f t="shared" si="11"/>
        <v>LSL</v>
      </c>
      <c r="L97" s="112">
        <f t="shared" si="8"/>
        <v>6.1273632069386297</v>
      </c>
      <c r="M97" s="115"/>
      <c r="N97" s="108"/>
      <c r="O97" s="109"/>
      <c r="P97" s="109"/>
      <c r="Q97" s="109"/>
      <c r="R97" s="109"/>
      <c r="S97" s="109"/>
      <c r="T97" s="110"/>
      <c r="U97" s="109"/>
      <c r="V97" s="109"/>
      <c r="W97" s="109"/>
      <c r="X97" s="109"/>
      <c r="Y97" s="109"/>
      <c r="Z97" s="110"/>
      <c r="AA97" s="76"/>
      <c r="AB97" s="76"/>
      <c r="AC97" s="76"/>
      <c r="AD97" s="76"/>
      <c r="AE97" s="76"/>
      <c r="AF97" s="77"/>
      <c r="AG97" s="52"/>
      <c r="AH97" s="81">
        <v>3</v>
      </c>
      <c r="AI97" s="82">
        <v>3</v>
      </c>
      <c r="AJ97" s="83">
        <v>3</v>
      </c>
      <c r="AK97" s="81">
        <v>3</v>
      </c>
      <c r="AL97" s="82">
        <v>3</v>
      </c>
      <c r="AM97" s="83">
        <v>3</v>
      </c>
      <c r="AN97" s="81">
        <f t="shared" si="15"/>
        <v>3</v>
      </c>
      <c r="AO97" s="82">
        <f t="shared" si="15"/>
        <v>3</v>
      </c>
      <c r="AP97" s="83">
        <f t="shared" si="15"/>
        <v>3</v>
      </c>
      <c r="AQ97" s="81">
        <f t="shared" si="14"/>
        <v>3</v>
      </c>
      <c r="AR97" s="82">
        <f t="shared" si="14"/>
        <v>3</v>
      </c>
      <c r="AS97" s="83">
        <f t="shared" si="14"/>
        <v>3</v>
      </c>
    </row>
    <row r="98" spans="2:45" s="75" customFormat="1" ht="12.75" customHeight="1" x14ac:dyDescent="0.2">
      <c r="B98" s="71" t="s">
        <v>49</v>
      </c>
      <c r="C98" s="72">
        <v>7142</v>
      </c>
      <c r="D98" s="72">
        <v>502</v>
      </c>
      <c r="E98" s="72">
        <v>-554</v>
      </c>
      <c r="F98" s="73">
        <f t="shared" si="12"/>
        <v>7644</v>
      </c>
      <c r="G98" s="74">
        <f t="shared" si="13"/>
        <v>6588</v>
      </c>
      <c r="H98" s="94"/>
      <c r="I98" s="103">
        <v>7144.8</v>
      </c>
      <c r="J98" s="104">
        <v>107.56951240941831</v>
      </c>
      <c r="K98" s="111" t="str">
        <f t="shared" si="11"/>
        <v>CSL</v>
      </c>
      <c r="L98" s="103">
        <f t="shared" si="8"/>
        <v>1.5469067050026963</v>
      </c>
      <c r="M98" s="107">
        <v>1.5469067050026963</v>
      </c>
      <c r="N98" s="108" t="str">
        <f t="shared" si="16"/>
        <v>True</v>
      </c>
      <c r="O98" s="109">
        <f>'10.PZT_N_T1 Freq'!Q2</f>
        <v>0.51114252967224461</v>
      </c>
      <c r="P98" s="109">
        <f>'10.PZT_N_T1 Freq'!Q3</f>
        <v>0.71245010190513525</v>
      </c>
      <c r="Q98" s="109">
        <f>'10.PZT_N_T1 Freq'!Q4</f>
        <v>0.72527795109620075</v>
      </c>
      <c r="R98" s="109">
        <f>'10.PZT_N_T1 Freq'!R2</f>
        <v>2.1022494027516134E-2</v>
      </c>
      <c r="S98" s="109">
        <f>'10.PZT_N_T1 Freq'!R3</f>
        <v>1.6175499014659156</v>
      </c>
      <c r="T98" s="110">
        <f>'10.PZT_N_T1 Freq'!R4</f>
        <v>1.0640485855893369</v>
      </c>
      <c r="U98" s="109" t="str">
        <f>'10.PZT_N_T1 Freq'!S2</f>
        <v/>
      </c>
      <c r="V98" s="109" t="str">
        <f>'10.PZT_N_T1 Freq'!S3</f>
        <v/>
      </c>
      <c r="W98" s="109" t="str">
        <f>'10.PZT_N_T1 Freq'!S4</f>
        <v/>
      </c>
      <c r="X98" s="109" t="str">
        <f>'10.PZT_N_T1 Freq'!T2</f>
        <v/>
      </c>
      <c r="Y98" s="109" t="str">
        <f>'10.PZT_N_T1 Freq'!T3</f>
        <v/>
      </c>
      <c r="Z98" s="110" t="str">
        <f>'10.PZT_N_T1 Freq'!T4</f>
        <v/>
      </c>
      <c r="AA98" s="76">
        <f>'10.PZT_N_T1 Freq'!U2</f>
        <v>0.65068433468383202</v>
      </c>
      <c r="AB98" s="76">
        <f>'10.PZT_N_T1 Freq'!U3</f>
        <v>1.3655209795479415</v>
      </c>
      <c r="AC98" s="76">
        <f>'10.PZT_N_T1 Freq'!U4</f>
        <v>1.2945445038259591</v>
      </c>
      <c r="AD98" s="76">
        <f>'10.PZT_N_T1 Freq'!V2</f>
        <v>1.043465105441409</v>
      </c>
      <c r="AE98" s="76">
        <f>'10.PZT_N_T1 Freq'!V3</f>
        <v>5.1718167929426189</v>
      </c>
      <c r="AF98" s="77">
        <f>'10.PZT_N_T1 Freq'!V4</f>
        <v>2.7331440183771556</v>
      </c>
      <c r="AG98" s="52"/>
      <c r="AH98" s="81">
        <v>3</v>
      </c>
      <c r="AI98" s="82">
        <v>3</v>
      </c>
      <c r="AJ98" s="83">
        <v>3</v>
      </c>
      <c r="AK98" s="81">
        <v>3</v>
      </c>
      <c r="AL98" s="82">
        <v>3</v>
      </c>
      <c r="AM98" s="83">
        <v>3</v>
      </c>
      <c r="AN98" s="81">
        <f t="shared" si="15"/>
        <v>3</v>
      </c>
      <c r="AO98" s="82">
        <f t="shared" si="15"/>
        <v>3</v>
      </c>
      <c r="AP98" s="83">
        <f t="shared" si="15"/>
        <v>3</v>
      </c>
      <c r="AQ98" s="81">
        <f t="shared" si="14"/>
        <v>3</v>
      </c>
      <c r="AR98" s="82">
        <f t="shared" si="14"/>
        <v>3</v>
      </c>
      <c r="AS98" s="83">
        <f t="shared" si="14"/>
        <v>3</v>
      </c>
    </row>
    <row r="99" spans="2:45" s="75" customFormat="1" ht="12.75" customHeight="1" x14ac:dyDescent="0.2">
      <c r="B99" s="71" t="s">
        <v>61</v>
      </c>
      <c r="C99" s="72"/>
      <c r="D99" s="72">
        <v>0.69</v>
      </c>
      <c r="E99" s="72">
        <v>-2</v>
      </c>
      <c r="F99" s="73">
        <f t="shared" si="12"/>
        <v>0.69</v>
      </c>
      <c r="G99" s="74">
        <f t="shared" si="13"/>
        <v>-2</v>
      </c>
      <c r="H99" s="94"/>
      <c r="I99" s="103">
        <v>0.18460000000000001</v>
      </c>
      <c r="J99" s="104">
        <v>2.2963013739489887E-2</v>
      </c>
      <c r="K99" s="111" t="str">
        <f t="shared" si="11"/>
        <v>CSL</v>
      </c>
      <c r="L99" s="103">
        <f t="shared" si="8"/>
        <v>7.3364353903142803</v>
      </c>
      <c r="M99" s="107">
        <v>7.3364353903142794</v>
      </c>
      <c r="N99" s="108" t="str">
        <f t="shared" si="16"/>
        <v>True</v>
      </c>
      <c r="O99" s="109">
        <f>'11.PZT_N_T1 Gain'!Q2</f>
        <v>1.5625604763450252</v>
      </c>
      <c r="P99" s="109">
        <f>'11.PZT_N_T1 Gain'!Q3</f>
        <v>2.3469360856245514</v>
      </c>
      <c r="Q99" s="109">
        <f>'11.PZT_N_T1 Gain'!Q4</f>
        <v>1.8016723122115912</v>
      </c>
      <c r="R99" s="109">
        <f>'11.PZT_N_T1 Gain'!R2</f>
        <v>0.76481116474190547</v>
      </c>
      <c r="S99" s="109">
        <f>'11.PZT_N_T1 Gain'!R3</f>
        <v>1.8345770544899163</v>
      </c>
      <c r="T99" s="110">
        <f>'11.PZT_N_T1 Gain'!R4</f>
        <v>1.8964976362187007</v>
      </c>
      <c r="U99" s="109" t="str">
        <f>'11.PZT_N_T1 Gain'!S2</f>
        <v/>
      </c>
      <c r="V99" s="109" t="str">
        <f>'11.PZT_N_T1 Gain'!S3</f>
        <v/>
      </c>
      <c r="W99" s="109" t="str">
        <f>'11.PZT_N_T1 Gain'!S4</f>
        <v/>
      </c>
      <c r="X99" s="109" t="str">
        <f>'11.PZT_N_T1 Gain'!T2</f>
        <v/>
      </c>
      <c r="Y99" s="109" t="str">
        <f>'11.PZT_N_T1 Gain'!T3</f>
        <v/>
      </c>
      <c r="Z99" s="110" t="str">
        <f>'11.PZT_N_T1 Gain'!T4</f>
        <v/>
      </c>
      <c r="AA99" s="76">
        <f>'11.PZT_N_T1 Gain'!U2</f>
        <v>0.5140264106575303</v>
      </c>
      <c r="AB99" s="76">
        <f>'11.PZT_N_T1 Gain'!U3</f>
        <v>1.3806071003363942</v>
      </c>
      <c r="AC99" s="76">
        <f>'11.PZT_N_T1 Gain'!U4</f>
        <v>0.94564369551774952</v>
      </c>
      <c r="AD99" s="76">
        <f>'11.PZT_N_T1 Gain'!V2</f>
        <v>0.30689678665921921</v>
      </c>
      <c r="AE99" s="76">
        <f>'11.PZT_N_T1 Gain'!V3</f>
        <v>0.46451388375764052</v>
      </c>
      <c r="AF99" s="77">
        <f>'11.PZT_N_T1 Gain'!V4</f>
        <v>0.49262678730043097</v>
      </c>
      <c r="AG99" s="52"/>
      <c r="AH99" s="81">
        <v>3</v>
      </c>
      <c r="AI99" s="82">
        <v>3</v>
      </c>
      <c r="AJ99" s="83">
        <v>3</v>
      </c>
      <c r="AK99" s="81">
        <v>3</v>
      </c>
      <c r="AL99" s="82">
        <v>3</v>
      </c>
      <c r="AM99" s="83">
        <v>3</v>
      </c>
      <c r="AN99" s="81">
        <f t="shared" si="15"/>
        <v>3</v>
      </c>
      <c r="AO99" s="82">
        <f t="shared" si="15"/>
        <v>3</v>
      </c>
      <c r="AP99" s="83">
        <f t="shared" si="15"/>
        <v>3</v>
      </c>
      <c r="AQ99" s="81">
        <f t="shared" si="14"/>
        <v>3</v>
      </c>
      <c r="AR99" s="82">
        <f t="shared" si="14"/>
        <v>3</v>
      </c>
      <c r="AS99" s="83">
        <f t="shared" si="14"/>
        <v>3</v>
      </c>
    </row>
    <row r="100" spans="2:45" s="75" customFormat="1" ht="12.75" customHeight="1" x14ac:dyDescent="0.2">
      <c r="B100" s="71" t="s">
        <v>124</v>
      </c>
      <c r="C100" s="72">
        <v>10581</v>
      </c>
      <c r="D100" s="72">
        <v>677</v>
      </c>
      <c r="E100" s="72">
        <v>-801</v>
      </c>
      <c r="F100" s="73">
        <f t="shared" si="12"/>
        <v>11258</v>
      </c>
      <c r="G100" s="74">
        <f t="shared" si="13"/>
        <v>9780</v>
      </c>
      <c r="H100" s="94"/>
      <c r="I100" s="103">
        <v>10498.4</v>
      </c>
      <c r="J100" s="104">
        <v>85.865010335991926</v>
      </c>
      <c r="K100" s="111" t="str">
        <f t="shared" si="11"/>
        <v>CSL</v>
      </c>
      <c r="L100" s="103">
        <f t="shared" si="8"/>
        <v>2.7888736719372362</v>
      </c>
      <c r="M100" s="107">
        <v>2.7888736719372362</v>
      </c>
      <c r="N100" s="108" t="str">
        <f t="shared" si="16"/>
        <v>True</v>
      </c>
      <c r="O100" s="109">
        <f>'12.PZT_N_G1T Freq'!Q2</f>
        <v>0.88891380413080601</v>
      </c>
      <c r="P100" s="109">
        <f>'12.PZT_N_G1T Freq'!Q3</f>
        <v>4.3258140708157256E-2</v>
      </c>
      <c r="Q100" s="109">
        <f>'12.PZT_N_G1T Freq'!Q4</f>
        <v>0.15635838650298309</v>
      </c>
      <c r="R100" s="109">
        <f>'12.PZT_N_G1T Freq'!R2</f>
        <v>0.36058938861628298</v>
      </c>
      <c r="S100" s="109">
        <f>'12.PZT_N_G1T Freq'!R3</f>
        <v>0.72463122198371677</v>
      </c>
      <c r="T100" s="110">
        <f>'12.PZT_N_G1T Freq'!R4</f>
        <v>0.75021959583445608</v>
      </c>
      <c r="U100" s="109" t="str">
        <f>'12.PZT_N_G1T Freq'!S2</f>
        <v/>
      </c>
      <c r="V100" s="109" t="str">
        <f>'12.PZT_N_G1T Freq'!S3</f>
        <v/>
      </c>
      <c r="W100" s="109" t="str">
        <f>'12.PZT_N_G1T Freq'!S4</f>
        <v/>
      </c>
      <c r="X100" s="109" t="str">
        <f>'12.PZT_N_G1T Freq'!T2</f>
        <v/>
      </c>
      <c r="Y100" s="109" t="str">
        <f>'12.PZT_N_G1T Freq'!T3</f>
        <v/>
      </c>
      <c r="Z100" s="110" t="str">
        <f>'12.PZT_N_G1T Freq'!T4</f>
        <v/>
      </c>
      <c r="AA100" s="76">
        <f>'12.PZT_N_G1T Freq'!U2</f>
        <v>0.23307230573814661</v>
      </c>
      <c r="AB100" s="76">
        <f>'12.PZT_N_G1T Freq'!U3</f>
        <v>0.45266246030371471</v>
      </c>
      <c r="AC100" s="76">
        <f>'12.PZT_N_G1T Freq'!U4</f>
        <v>0.54541903534198166</v>
      </c>
      <c r="AD100" s="76">
        <f>'12.PZT_N_G1T Freq'!V2</f>
        <v>0.55937920662607254</v>
      </c>
      <c r="AE100" s="76">
        <f>'12.PZT_N_G1T Freq'!V3</f>
        <v>2.4219625035284884</v>
      </c>
      <c r="AF100" s="77">
        <f>'12.PZT_N_G1T Freq'!V4</f>
        <v>3.140023303857975</v>
      </c>
      <c r="AG100" s="52"/>
      <c r="AH100" s="81">
        <v>3</v>
      </c>
      <c r="AI100" s="82">
        <v>3</v>
      </c>
      <c r="AJ100" s="83">
        <v>3</v>
      </c>
      <c r="AK100" s="81">
        <v>3</v>
      </c>
      <c r="AL100" s="82">
        <v>3</v>
      </c>
      <c r="AM100" s="83">
        <v>3</v>
      </c>
      <c r="AN100" s="81">
        <f t="shared" si="15"/>
        <v>3</v>
      </c>
      <c r="AO100" s="82">
        <f t="shared" si="15"/>
        <v>3</v>
      </c>
      <c r="AP100" s="83">
        <f t="shared" si="15"/>
        <v>3</v>
      </c>
      <c r="AQ100" s="81">
        <f t="shared" si="14"/>
        <v>3</v>
      </c>
      <c r="AR100" s="82">
        <f t="shared" si="14"/>
        <v>3</v>
      </c>
      <c r="AS100" s="83">
        <f t="shared" si="14"/>
        <v>3</v>
      </c>
    </row>
    <row r="101" spans="2:45" s="75" customFormat="1" ht="12.75" customHeight="1" x14ac:dyDescent="0.2">
      <c r="B101" s="71" t="s">
        <v>123</v>
      </c>
      <c r="C101" s="72"/>
      <c r="D101" s="72">
        <v>3.54</v>
      </c>
      <c r="E101" s="72">
        <v>-2</v>
      </c>
      <c r="F101" s="73">
        <f t="shared" si="12"/>
        <v>3.54</v>
      </c>
      <c r="G101" s="74">
        <f t="shared" si="13"/>
        <v>-2</v>
      </c>
      <c r="H101" s="94"/>
      <c r="I101" s="103">
        <v>0.8286</v>
      </c>
      <c r="J101" s="104">
        <v>0.33290509158016807</v>
      </c>
      <c r="K101" s="111" t="str">
        <f t="shared" si="11"/>
        <v>CSL</v>
      </c>
      <c r="L101" s="103">
        <f t="shared" si="8"/>
        <v>2.7148878850426139</v>
      </c>
      <c r="M101" s="107">
        <v>2.7148878850426135</v>
      </c>
      <c r="N101" s="108" t="str">
        <f t="shared" si="16"/>
        <v>True</v>
      </c>
      <c r="O101" s="109">
        <f>'13.PZT_N_G1T Gain'!Q2</f>
        <v>1.5156452837296319</v>
      </c>
      <c r="P101" s="109">
        <f>'13.PZT_N_G1T Gain'!Q3</f>
        <v>1.1582156803897075</v>
      </c>
      <c r="Q101" s="109">
        <f>'13.PZT_N_G1T Gain'!Q4</f>
        <v>1.3859245906435071</v>
      </c>
      <c r="R101" s="109">
        <f>'13.PZT_N_G1T Gain'!R2</f>
        <v>0.77011049394274944</v>
      </c>
      <c r="S101" s="109">
        <f>'13.PZT_N_G1T Gain'!R3</f>
        <v>0.45703463421142348</v>
      </c>
      <c r="T101" s="110">
        <f>'13.PZT_N_G1T Gain'!R4</f>
        <v>0.28975924363227407</v>
      </c>
      <c r="U101" s="109" t="str">
        <f>'13.PZT_N_G1T Gain'!S2</f>
        <v/>
      </c>
      <c r="V101" s="109" t="str">
        <f>'13.PZT_N_G1T Gain'!S3</f>
        <v/>
      </c>
      <c r="W101" s="109" t="str">
        <f>'13.PZT_N_G1T Gain'!S4</f>
        <v/>
      </c>
      <c r="X101" s="109" t="str">
        <f>'13.PZT_N_G1T Gain'!T2</f>
        <v/>
      </c>
      <c r="Y101" s="109" t="str">
        <f>'13.PZT_N_G1T Gain'!T3</f>
        <v/>
      </c>
      <c r="Z101" s="110" t="str">
        <f>'13.PZT_N_G1T Gain'!T4</f>
        <v/>
      </c>
      <c r="AA101" s="76">
        <f>'13.PZT_N_G1T Gain'!U2</f>
        <v>0.3955497553385412</v>
      </c>
      <c r="AB101" s="76">
        <f>'13.PZT_N_G1T Gain'!U3</f>
        <v>0.83110872337420238</v>
      </c>
      <c r="AC101" s="76">
        <f>'13.PZT_N_G1T Gain'!U4</f>
        <v>0.79637146336104792</v>
      </c>
      <c r="AD101" s="76">
        <f>'13.PZT_N_G1T Gain'!V2</f>
        <v>0.28701407657978456</v>
      </c>
      <c r="AE101" s="76">
        <f>'13.PZT_N_G1T Gain'!V3</f>
        <v>0.53375466561831797</v>
      </c>
      <c r="AF101" s="77">
        <f>'13.PZT_N_G1T Gain'!V4</f>
        <v>0.38921754080087972</v>
      </c>
      <c r="AG101" s="52"/>
      <c r="AH101" s="81">
        <v>3</v>
      </c>
      <c r="AI101" s="82">
        <v>3</v>
      </c>
      <c r="AJ101" s="83">
        <v>3</v>
      </c>
      <c r="AK101" s="81">
        <v>3</v>
      </c>
      <c r="AL101" s="82">
        <v>3</v>
      </c>
      <c r="AM101" s="83">
        <v>3</v>
      </c>
      <c r="AN101" s="81">
        <f t="shared" si="15"/>
        <v>3</v>
      </c>
      <c r="AO101" s="82">
        <f t="shared" si="15"/>
        <v>3</v>
      </c>
      <c r="AP101" s="83">
        <f t="shared" si="15"/>
        <v>3</v>
      </c>
      <c r="AQ101" s="81">
        <f t="shared" si="14"/>
        <v>3</v>
      </c>
      <c r="AR101" s="82">
        <f t="shared" si="14"/>
        <v>3</v>
      </c>
      <c r="AS101" s="83">
        <f t="shared" si="14"/>
        <v>3</v>
      </c>
    </row>
    <row r="102" spans="2:45" s="75" customFormat="1" ht="12.75" customHeight="1" x14ac:dyDescent="0.2">
      <c r="B102" s="71" t="s">
        <v>122</v>
      </c>
      <c r="C102" s="72"/>
      <c r="D102" s="72"/>
      <c r="E102" s="72">
        <v>-38</v>
      </c>
      <c r="F102" s="73" t="str">
        <f t="shared" si="12"/>
        <v/>
      </c>
      <c r="G102" s="74">
        <f t="shared" si="13"/>
        <v>-38</v>
      </c>
      <c r="H102" s="94"/>
      <c r="I102" s="103">
        <v>-6.3275999999999994</v>
      </c>
      <c r="J102" s="104">
        <v>3.619387765907379</v>
      </c>
      <c r="K102" s="111" t="str">
        <f t="shared" si="11"/>
        <v>LSL</v>
      </c>
      <c r="L102" s="103">
        <f t="shared" si="8"/>
        <v>2.9169205814619077</v>
      </c>
      <c r="M102" s="107">
        <v>2.9169205814619077</v>
      </c>
      <c r="N102" s="108" t="str">
        <f t="shared" si="16"/>
        <v>True</v>
      </c>
      <c r="O102" s="109">
        <f>'14.PZT_N_G1T Phase'!Q2</f>
        <v>1.8100635144762169</v>
      </c>
      <c r="P102" s="109">
        <f>'14.PZT_N_G1T Phase'!Q3</f>
        <v>0.3673614143217574</v>
      </c>
      <c r="Q102" s="109">
        <f>'14.PZT_N_G1T Phase'!Q4</f>
        <v>0.87986991817189752</v>
      </c>
      <c r="R102" s="109">
        <f>'14.PZT_N_G1T Phase'!R2</f>
        <v>0.41203192039131847</v>
      </c>
      <c r="S102" s="109">
        <f>'14.PZT_N_G1T Phase'!R3</f>
        <v>0.72241833401102218</v>
      </c>
      <c r="T102" s="110">
        <f>'14.PZT_N_G1T Phase'!R4</f>
        <v>0.37777640623759767</v>
      </c>
      <c r="U102" s="109" t="str">
        <f>'14.PZT_N_G1T Phase'!S2</f>
        <v/>
      </c>
      <c r="V102" s="109" t="str">
        <f>'14.PZT_N_G1T Phase'!S3</f>
        <v/>
      </c>
      <c r="W102" s="109" t="str">
        <f>'14.PZT_N_G1T Phase'!S4</f>
        <v/>
      </c>
      <c r="X102" s="109" t="str">
        <f>'14.PZT_N_G1T Phase'!T2</f>
        <v/>
      </c>
      <c r="Y102" s="109" t="str">
        <f>'14.PZT_N_G1T Phase'!T3</f>
        <v/>
      </c>
      <c r="Z102" s="110" t="str">
        <f>'14.PZT_N_G1T Phase'!T4</f>
        <v/>
      </c>
      <c r="AA102" s="76">
        <f>'14.PZT_N_G1T Phase'!U2</f>
        <v>0.96841933793805512</v>
      </c>
      <c r="AB102" s="76">
        <f>'14.PZT_N_G1T Phase'!U3</f>
        <v>2.1033907446728661</v>
      </c>
      <c r="AC102" s="76">
        <f>'14.PZT_N_G1T Phase'!U4</f>
        <v>1.3809515507640582</v>
      </c>
      <c r="AD102" s="76">
        <f>'14.PZT_N_G1T Phase'!V2</f>
        <v>1.9716896034307363</v>
      </c>
      <c r="AE102" s="76">
        <f>'14.PZT_N_G1T Phase'!V3</f>
        <v>0.20698909076027067</v>
      </c>
      <c r="AF102" s="77">
        <f>'14.PZT_N_G1T Phase'!V4</f>
        <v>0.20796656885620143</v>
      </c>
      <c r="AG102" s="52"/>
      <c r="AH102" s="81">
        <v>3</v>
      </c>
      <c r="AI102" s="82">
        <v>3</v>
      </c>
      <c r="AJ102" s="83">
        <v>3</v>
      </c>
      <c r="AK102" s="81">
        <v>3</v>
      </c>
      <c r="AL102" s="82">
        <v>3</v>
      </c>
      <c r="AM102" s="83">
        <v>3</v>
      </c>
      <c r="AN102" s="81">
        <f t="shared" si="15"/>
        <v>3</v>
      </c>
      <c r="AO102" s="82">
        <f t="shared" si="15"/>
        <v>3</v>
      </c>
      <c r="AP102" s="83">
        <f t="shared" si="15"/>
        <v>3</v>
      </c>
      <c r="AQ102" s="81">
        <f t="shared" si="14"/>
        <v>3</v>
      </c>
      <c r="AR102" s="82">
        <f t="shared" si="14"/>
        <v>3</v>
      </c>
      <c r="AS102" s="83">
        <f t="shared" si="14"/>
        <v>3</v>
      </c>
    </row>
    <row r="103" spans="2:45" s="75" customFormat="1" ht="12.75" customHeight="1" x14ac:dyDescent="0.2">
      <c r="B103" s="71" t="s">
        <v>120</v>
      </c>
      <c r="C103" s="72">
        <v>14600</v>
      </c>
      <c r="D103" s="72">
        <v>1650</v>
      </c>
      <c r="E103" s="72">
        <v>-940</v>
      </c>
      <c r="F103" s="73">
        <f t="shared" si="12"/>
        <v>16250</v>
      </c>
      <c r="G103" s="74">
        <f t="shared" si="13"/>
        <v>13660</v>
      </c>
      <c r="H103" s="94"/>
      <c r="I103" s="103">
        <v>14562.4</v>
      </c>
      <c r="J103" s="104">
        <v>174.39266039601551</v>
      </c>
      <c r="K103" s="111" t="str">
        <f t="shared" si="11"/>
        <v>CSL</v>
      </c>
      <c r="L103" s="103">
        <f t="shared" si="8"/>
        <v>1.7248432320312979</v>
      </c>
      <c r="M103" s="107">
        <v>1.7248432320312979</v>
      </c>
      <c r="N103" s="108" t="str">
        <f t="shared" si="16"/>
        <v>True</v>
      </c>
      <c r="O103" s="109">
        <f>'15.PZT_N_G2T Freq'!Q2</f>
        <v>0.25182912208336666</v>
      </c>
      <c r="P103" s="109">
        <f>'15.PZT_N_G2T Freq'!Q3</f>
        <v>0.54570565600644605</v>
      </c>
      <c r="Q103" s="109">
        <f>'15.PZT_N_G2T Freq'!Q4</f>
        <v>0.84412839761093472</v>
      </c>
      <c r="R103" s="109">
        <f>'15.PZT_N_G2T Freq'!R2</f>
        <v>0.18781054374900621</v>
      </c>
      <c r="S103" s="109">
        <f>'15.PZT_N_G2T Freq'!R3</f>
        <v>0.24294065966767933</v>
      </c>
      <c r="T103" s="110">
        <f>'15.PZT_N_G2T Freq'!R4</f>
        <v>1.3041190069531007E-4</v>
      </c>
      <c r="U103" s="109" t="str">
        <f>'15.PZT_N_G2T Freq'!S2</f>
        <v/>
      </c>
      <c r="V103" s="109" t="str">
        <f>'15.PZT_N_G2T Freq'!S3</f>
        <v/>
      </c>
      <c r="W103" s="109" t="str">
        <f>'15.PZT_N_G2T Freq'!S4</f>
        <v/>
      </c>
      <c r="X103" s="109" t="str">
        <f>'15.PZT_N_G2T Freq'!T2</f>
        <v/>
      </c>
      <c r="Y103" s="109" t="str">
        <f>'15.PZT_N_G2T Freq'!T3</f>
        <v/>
      </c>
      <c r="Z103" s="110" t="str">
        <f>'15.PZT_N_G2T Freq'!T4</f>
        <v/>
      </c>
      <c r="AA103" s="76">
        <f>'15.PZT_N_G2T Freq'!U2</f>
        <v>1.8911846056130468</v>
      </c>
      <c r="AB103" s="76">
        <f>'15.PZT_N_G2T Freq'!U3</f>
        <v>8.9393354759905591E-2</v>
      </c>
      <c r="AC103" s="76">
        <f>'15.PZT_N_G2T Freq'!U4</f>
        <v>1.2605150273318444</v>
      </c>
      <c r="AD103" s="76">
        <f>'15.PZT_N_G2T Freq'!V2</f>
        <v>0.62234077203469507</v>
      </c>
      <c r="AE103" s="76">
        <f>'15.PZT_N_G2T Freq'!V3</f>
        <v>0.192938542942201</v>
      </c>
      <c r="AF103" s="77">
        <f>'15.PZT_N_G2T Freq'!V4</f>
        <v>0.78857618024665743</v>
      </c>
      <c r="AG103" s="52"/>
      <c r="AH103" s="81">
        <v>3</v>
      </c>
      <c r="AI103" s="82">
        <v>3</v>
      </c>
      <c r="AJ103" s="83">
        <v>3</v>
      </c>
      <c r="AK103" s="81">
        <v>3</v>
      </c>
      <c r="AL103" s="82">
        <v>3</v>
      </c>
      <c r="AM103" s="83">
        <v>3</v>
      </c>
      <c r="AN103" s="81">
        <f t="shared" si="15"/>
        <v>3</v>
      </c>
      <c r="AO103" s="82">
        <f t="shared" si="15"/>
        <v>3</v>
      </c>
      <c r="AP103" s="83">
        <f t="shared" si="15"/>
        <v>3</v>
      </c>
      <c r="AQ103" s="81">
        <f t="shared" si="14"/>
        <v>3</v>
      </c>
      <c r="AR103" s="82">
        <f t="shared" si="14"/>
        <v>3</v>
      </c>
      <c r="AS103" s="83">
        <f t="shared" si="14"/>
        <v>3</v>
      </c>
    </row>
    <row r="104" spans="2:45" s="75" customFormat="1" ht="12.75" customHeight="1" x14ac:dyDescent="0.2">
      <c r="B104" s="71" t="s">
        <v>119</v>
      </c>
      <c r="C104" s="72"/>
      <c r="D104" s="72">
        <v>5.8</v>
      </c>
      <c r="E104" s="72">
        <v>-2</v>
      </c>
      <c r="F104" s="73">
        <f t="shared" si="12"/>
        <v>5.8</v>
      </c>
      <c r="G104" s="74">
        <f t="shared" si="13"/>
        <v>-2</v>
      </c>
      <c r="H104" s="94"/>
      <c r="I104" s="103">
        <v>2.0289999999999999</v>
      </c>
      <c r="J104" s="104">
        <v>0.17690110231425915</v>
      </c>
      <c r="K104" s="111" t="str">
        <f t="shared" si="11"/>
        <v>CSL</v>
      </c>
      <c r="L104" s="103">
        <f t="shared" si="8"/>
        <v>7.1056651629393448</v>
      </c>
      <c r="M104" s="107">
        <v>7.1056651629393448</v>
      </c>
      <c r="N104" s="108" t="str">
        <f t="shared" si="16"/>
        <v>True</v>
      </c>
      <c r="O104" s="109">
        <f>'16.PZT_N_G2T Gain'!Q2</f>
        <v>1.6904135049573017</v>
      </c>
      <c r="P104" s="109">
        <f>'16.PZT_N_G2T Gain'!Q3</f>
        <v>2.4594178363932406</v>
      </c>
      <c r="Q104" s="109">
        <f>'16.PZT_N_G2T Gain'!Q4</f>
        <v>3.6055608953045546</v>
      </c>
      <c r="R104" s="109">
        <f>'16.PZT_N_G2T Gain'!R2</f>
        <v>1.1609657857095719</v>
      </c>
      <c r="S104" s="109">
        <f>'16.PZT_N_G2T Gain'!R3</f>
        <v>0.98050862341637002</v>
      </c>
      <c r="T104" s="110">
        <f>'16.PZT_N_G2T Gain'!R4</f>
        <v>1.2501366886541885</v>
      </c>
      <c r="U104" s="109" t="str">
        <f>'16.PZT_N_G2T Gain'!S2</f>
        <v/>
      </c>
      <c r="V104" s="109" t="str">
        <f>'16.PZT_N_G2T Gain'!S3</f>
        <v/>
      </c>
      <c r="W104" s="109" t="str">
        <f>'16.PZT_N_G2T Gain'!S4</f>
        <v/>
      </c>
      <c r="X104" s="109" t="str">
        <f>'16.PZT_N_G2T Gain'!T2</f>
        <v/>
      </c>
      <c r="Y104" s="109" t="str">
        <f>'16.PZT_N_G2T Gain'!T3</f>
        <v/>
      </c>
      <c r="Z104" s="110" t="str">
        <f>'16.PZT_N_G2T Gain'!T4</f>
        <v/>
      </c>
      <c r="AA104" s="76">
        <f>'16.PZT_N_G2T Gain'!U2</f>
        <v>0.69101519461326422</v>
      </c>
      <c r="AB104" s="76">
        <f>'16.PZT_N_G2T Gain'!U3</f>
        <v>0.39835653863441184</v>
      </c>
      <c r="AC104" s="76">
        <f>'16.PZT_N_G2T Gain'!U4</f>
        <v>0.44106155569185368</v>
      </c>
      <c r="AD104" s="76">
        <f>'16.PZT_N_G2T Gain'!V2</f>
        <v>0.56148780743089788</v>
      </c>
      <c r="AE104" s="76">
        <f>'16.PZT_N_G2T Gain'!V3</f>
        <v>0.56187661660159516</v>
      </c>
      <c r="AF104" s="77">
        <f>'16.PZT_N_G2T Gain'!V4</f>
        <v>0.41490113937074341</v>
      </c>
      <c r="AG104" s="52"/>
      <c r="AH104" s="81">
        <v>3</v>
      </c>
      <c r="AI104" s="82">
        <v>3</v>
      </c>
      <c r="AJ104" s="83">
        <v>3</v>
      </c>
      <c r="AK104" s="81">
        <v>3</v>
      </c>
      <c r="AL104" s="82">
        <v>3</v>
      </c>
      <c r="AM104" s="83">
        <v>3</v>
      </c>
      <c r="AN104" s="81">
        <f t="shared" si="15"/>
        <v>3</v>
      </c>
      <c r="AO104" s="82">
        <f t="shared" si="15"/>
        <v>3</v>
      </c>
      <c r="AP104" s="83">
        <f t="shared" si="15"/>
        <v>3</v>
      </c>
      <c r="AQ104" s="81">
        <f t="shared" si="14"/>
        <v>3</v>
      </c>
      <c r="AR104" s="82">
        <f t="shared" si="14"/>
        <v>3</v>
      </c>
      <c r="AS104" s="83">
        <f t="shared" si="14"/>
        <v>3</v>
      </c>
    </row>
    <row r="105" spans="2:45" s="75" customFormat="1" ht="12.75" customHeight="1" x14ac:dyDescent="0.2">
      <c r="B105" s="71" t="s">
        <v>117</v>
      </c>
      <c r="C105" s="72">
        <v>19860</v>
      </c>
      <c r="D105" s="72">
        <v>615</v>
      </c>
      <c r="E105" s="72">
        <v>-1016</v>
      </c>
      <c r="F105" s="73">
        <f t="shared" si="12"/>
        <v>20475</v>
      </c>
      <c r="G105" s="74">
        <f t="shared" si="13"/>
        <v>18844</v>
      </c>
      <c r="H105" s="94"/>
      <c r="I105" s="103">
        <v>20124</v>
      </c>
      <c r="J105" s="104">
        <v>50.596442562694072</v>
      </c>
      <c r="K105" s="111" t="str">
        <f t="shared" si="11"/>
        <v>CSL</v>
      </c>
      <c r="L105" s="103">
        <f t="shared" si="8"/>
        <v>2.3124155389981276</v>
      </c>
      <c r="M105" s="107">
        <v>2.3124155389981276</v>
      </c>
      <c r="N105" s="108" t="str">
        <f t="shared" si="16"/>
        <v>True</v>
      </c>
      <c r="O105" s="109">
        <f>'17.PZT_N_BT Freq'!Q2</f>
        <v>0.15962489095552246</v>
      </c>
      <c r="P105" s="109">
        <f>'17.PZT_N_BT Freq'!Q3</f>
        <v>0.51684546015284161</v>
      </c>
      <c r="Q105" s="109">
        <f>'17.PZT_N_BT Freq'!Q4</f>
        <v>0.50578645243925013</v>
      </c>
      <c r="R105" s="109">
        <f>'17.PZT_N_BT Freq'!R2</f>
        <v>1.1040729020672722</v>
      </c>
      <c r="S105" s="109">
        <f>'17.PZT_N_BT Freq'!R3</f>
        <v>5.1127767390246328</v>
      </c>
      <c r="T105" s="110">
        <f>'17.PZT_N_BT Freq'!R4</f>
        <v>1.5187383789835065</v>
      </c>
      <c r="U105" s="109" t="str">
        <f>'17.PZT_N_BT Freq'!S2</f>
        <v/>
      </c>
      <c r="V105" s="109" t="str">
        <f>'17.PZT_N_BT Freq'!S3</f>
        <v/>
      </c>
      <c r="W105" s="109" t="str">
        <f>'17.PZT_N_BT Freq'!S4</f>
        <v/>
      </c>
      <c r="X105" s="109" t="str">
        <f>'17.PZT_N_BT Freq'!T2</f>
        <v/>
      </c>
      <c r="Y105" s="109" t="str">
        <f>'17.PZT_N_BT Freq'!T3</f>
        <v/>
      </c>
      <c r="Z105" s="110" t="str">
        <f>'17.PZT_N_BT Freq'!T4</f>
        <v/>
      </c>
      <c r="AA105" s="76">
        <f>'17.PZT_N_BT Freq'!U2</f>
        <v>1.2530192013040173</v>
      </c>
      <c r="AB105" s="76">
        <f>'17.PZT_N_BT Freq'!U3</f>
        <v>0.21285210576041416</v>
      </c>
      <c r="AC105" s="76">
        <f>'17.PZT_N_BT Freq'!U4</f>
        <v>0.91383767878035604</v>
      </c>
      <c r="AD105" s="76">
        <f>'17.PZT_N_BT Freq'!V2</f>
        <v>2.8618664904451534</v>
      </c>
      <c r="AE105" s="76">
        <f>'17.PZT_N_BT Freq'!V3</f>
        <v>3.5879992698084169</v>
      </c>
      <c r="AF105" s="77">
        <f>'17.PZT_N_BT Freq'!V4</f>
        <v>0.29348739743041757</v>
      </c>
      <c r="AG105" s="52"/>
      <c r="AH105" s="81">
        <v>3</v>
      </c>
      <c r="AI105" s="82">
        <v>3</v>
      </c>
      <c r="AJ105" s="83">
        <v>3</v>
      </c>
      <c r="AK105" s="81">
        <v>3</v>
      </c>
      <c r="AL105" s="82">
        <v>3</v>
      </c>
      <c r="AM105" s="83">
        <v>3</v>
      </c>
      <c r="AN105" s="81">
        <f t="shared" si="15"/>
        <v>3</v>
      </c>
      <c r="AO105" s="82">
        <f t="shared" si="15"/>
        <v>3</v>
      </c>
      <c r="AP105" s="83">
        <f t="shared" si="15"/>
        <v>3</v>
      </c>
      <c r="AQ105" s="81">
        <f t="shared" si="14"/>
        <v>3</v>
      </c>
      <c r="AR105" s="82">
        <f t="shared" si="14"/>
        <v>3</v>
      </c>
      <c r="AS105" s="83">
        <f t="shared" si="14"/>
        <v>3</v>
      </c>
    </row>
    <row r="106" spans="2:45" s="75" customFormat="1" ht="12.75" customHeight="1" x14ac:dyDescent="0.2">
      <c r="B106" s="71" t="s">
        <v>116</v>
      </c>
      <c r="C106" s="72"/>
      <c r="D106" s="72">
        <v>16.899999999999999</v>
      </c>
      <c r="E106" s="72">
        <v>-2</v>
      </c>
      <c r="F106" s="73">
        <f t="shared" si="12"/>
        <v>16.899999999999999</v>
      </c>
      <c r="G106" s="74">
        <f t="shared" si="13"/>
        <v>-2</v>
      </c>
      <c r="H106" s="94"/>
      <c r="I106" s="103">
        <v>9.8412000000000006</v>
      </c>
      <c r="J106" s="104">
        <v>0.54778572453104346</v>
      </c>
      <c r="K106" s="111" t="str">
        <f t="shared" si="11"/>
        <v>CSL</v>
      </c>
      <c r="L106" s="103">
        <f t="shared" si="8"/>
        <v>4.2953535077016962</v>
      </c>
      <c r="M106" s="107">
        <v>4.2953535077016962</v>
      </c>
      <c r="N106" s="108" t="str">
        <f t="shared" si="16"/>
        <v>True</v>
      </c>
      <c r="O106" s="109">
        <f>'18.PZT_N_BT Gain'!Q2</f>
        <v>0.12593815550357179</v>
      </c>
      <c r="P106" s="109">
        <f>'18.PZT_N_BT Gain'!Q3</f>
        <v>1.9165158466846115</v>
      </c>
      <c r="Q106" s="109">
        <f>'18.PZT_N_BT Gain'!Q4</f>
        <v>1.6881224765571345</v>
      </c>
      <c r="R106" s="109">
        <f>'18.PZT_N_BT Gain'!R2</f>
        <v>1.1743943148182894</v>
      </c>
      <c r="S106" s="109">
        <f>'18.PZT_N_BT Gain'!R3</f>
        <v>2.2784768844530929</v>
      </c>
      <c r="T106" s="110">
        <f>'18.PZT_N_BT Gain'!R4</f>
        <v>1.3779249965631211</v>
      </c>
      <c r="U106" s="109" t="str">
        <f>'18.PZT_N_BT Gain'!S2</f>
        <v/>
      </c>
      <c r="V106" s="109" t="str">
        <f>'18.PZT_N_BT Gain'!S3</f>
        <v/>
      </c>
      <c r="W106" s="109" t="str">
        <f>'18.PZT_N_BT Gain'!S4</f>
        <v/>
      </c>
      <c r="X106" s="109" t="str">
        <f>'18.PZT_N_BT Gain'!T2</f>
        <v/>
      </c>
      <c r="Y106" s="109" t="str">
        <f>'18.PZT_N_BT Gain'!T3</f>
        <v/>
      </c>
      <c r="Z106" s="110" t="str">
        <f>'18.PZT_N_BT Gain'!T4</f>
        <v/>
      </c>
      <c r="AA106" s="76">
        <f>'18.PZT_N_BT Gain'!U2</f>
        <v>0.18872162704648429</v>
      </c>
      <c r="AB106" s="76">
        <f>'18.PZT_N_BT Gain'!U3</f>
        <v>0.40290084538851956</v>
      </c>
      <c r="AC106" s="76">
        <f>'18.PZT_N_BT Gain'!U4</f>
        <v>0.21534514632571408</v>
      </c>
      <c r="AD106" s="76">
        <f>'18.PZT_N_BT Gain'!V2</f>
        <v>0.28354169850015054</v>
      </c>
      <c r="AE106" s="76">
        <f>'18.PZT_N_BT Gain'!V3</f>
        <v>1.0818298110948281</v>
      </c>
      <c r="AF106" s="77">
        <f>'18.PZT_N_BT Gain'!V4</f>
        <v>0.84383992383625461</v>
      </c>
      <c r="AG106" s="52"/>
      <c r="AH106" s="81">
        <v>3</v>
      </c>
      <c r="AI106" s="82">
        <v>3</v>
      </c>
      <c r="AJ106" s="83">
        <v>3</v>
      </c>
      <c r="AK106" s="81">
        <v>3</v>
      </c>
      <c r="AL106" s="82">
        <v>3</v>
      </c>
      <c r="AM106" s="83">
        <v>3</v>
      </c>
      <c r="AN106" s="81">
        <f t="shared" si="15"/>
        <v>3</v>
      </c>
      <c r="AO106" s="82">
        <f t="shared" si="15"/>
        <v>3</v>
      </c>
      <c r="AP106" s="83">
        <f t="shared" si="15"/>
        <v>3</v>
      </c>
      <c r="AQ106" s="81">
        <f t="shared" si="14"/>
        <v>3</v>
      </c>
      <c r="AR106" s="82">
        <f t="shared" si="14"/>
        <v>3</v>
      </c>
      <c r="AS106" s="83">
        <f t="shared" si="14"/>
        <v>3</v>
      </c>
    </row>
    <row r="107" spans="2:45" s="75" customFormat="1" ht="12.75" customHeight="1" x14ac:dyDescent="0.2">
      <c r="B107" s="71" t="s">
        <v>114</v>
      </c>
      <c r="C107" s="72">
        <v>25134</v>
      </c>
      <c r="D107" s="72">
        <v>1036</v>
      </c>
      <c r="E107" s="72">
        <v>-1089</v>
      </c>
      <c r="F107" s="73">
        <f t="shared" si="12"/>
        <v>26170</v>
      </c>
      <c r="G107" s="74">
        <f t="shared" si="13"/>
        <v>24045</v>
      </c>
      <c r="H107" s="94"/>
      <c r="I107" s="103">
        <v>25410.400000000001</v>
      </c>
      <c r="J107" s="104">
        <v>130.77002714689633</v>
      </c>
      <c r="K107" s="111" t="str">
        <f t="shared" si="11"/>
        <v>CSL</v>
      </c>
      <c r="L107" s="103">
        <f t="shared" si="8"/>
        <v>1.9362235026194143</v>
      </c>
      <c r="M107" s="107">
        <v>1.9362235026194143</v>
      </c>
      <c r="N107" s="108" t="str">
        <f t="shared" si="16"/>
        <v>True</v>
      </c>
      <c r="O107" s="109">
        <f>'19.PZT_N_1stSway Freq'!Q2</f>
        <v>1.8120915888036309</v>
      </c>
      <c r="P107" s="109">
        <f>'19.PZT_N_1stSway Freq'!Q3</f>
        <v>0.63643688945794696</v>
      </c>
      <c r="Q107" s="109">
        <f>'19.PZT_N_1stSway Freq'!Q4</f>
        <v>1.6344166807280214</v>
      </c>
      <c r="R107" s="109">
        <f>'19.PZT_N_1stSway Freq'!R2</f>
        <v>0.90723483775238833</v>
      </c>
      <c r="S107" s="109">
        <f>'19.PZT_N_1stSway Freq'!R3</f>
        <v>2.5585334797447361</v>
      </c>
      <c r="T107" s="110">
        <f>'19.PZT_N_1stSway Freq'!R4</f>
        <v>0.8616129666102369</v>
      </c>
      <c r="U107" s="109" t="str">
        <f>'19.PZT_N_1stSway Freq'!S2</f>
        <v/>
      </c>
      <c r="V107" s="109" t="str">
        <f>'19.PZT_N_1stSway Freq'!S3</f>
        <v/>
      </c>
      <c r="W107" s="109" t="str">
        <f>'19.PZT_N_1stSway Freq'!S4</f>
        <v/>
      </c>
      <c r="X107" s="109" t="str">
        <f>'19.PZT_N_1stSway Freq'!T2</f>
        <v/>
      </c>
      <c r="Y107" s="109" t="str">
        <f>'19.PZT_N_1stSway Freq'!T3</f>
        <v/>
      </c>
      <c r="Z107" s="110" t="str">
        <f>'19.PZT_N_1stSway Freq'!T4</f>
        <v/>
      </c>
      <c r="AA107" s="76">
        <f>'19.PZT_N_1stSway Freq'!U2</f>
        <v>0.25297601308439949</v>
      </c>
      <c r="AB107" s="76">
        <f>'19.PZT_N_1stSway Freq'!U3</f>
        <v>2.6872642717652555</v>
      </c>
      <c r="AC107" s="76">
        <f>'19.PZT_N_1stSway Freq'!U4</f>
        <v>1.3279272032844589</v>
      </c>
      <c r="AD107" s="76">
        <f>'19.PZT_N_1stSway Freq'!V2</f>
        <v>2.6321914024693207</v>
      </c>
      <c r="AE107" s="76">
        <f>'19.PZT_N_1stSway Freq'!V3</f>
        <v>1.3721290736098992</v>
      </c>
      <c r="AF107" s="77">
        <f>'19.PZT_N_1stSway Freq'!V4</f>
        <v>0.47001151783816719</v>
      </c>
      <c r="AG107" s="52"/>
      <c r="AH107" s="81">
        <v>3</v>
      </c>
      <c r="AI107" s="82">
        <v>3</v>
      </c>
      <c r="AJ107" s="83">
        <v>3</v>
      </c>
      <c r="AK107" s="81">
        <v>3</v>
      </c>
      <c r="AL107" s="82">
        <v>3</v>
      </c>
      <c r="AM107" s="83">
        <v>3</v>
      </c>
      <c r="AN107" s="81">
        <f t="shared" si="15"/>
        <v>3</v>
      </c>
      <c r="AO107" s="82">
        <f t="shared" si="15"/>
        <v>3</v>
      </c>
      <c r="AP107" s="83">
        <f t="shared" si="15"/>
        <v>3</v>
      </c>
      <c r="AQ107" s="81">
        <f t="shared" si="14"/>
        <v>3</v>
      </c>
      <c r="AR107" s="82">
        <f t="shared" si="14"/>
        <v>3</v>
      </c>
      <c r="AS107" s="83">
        <f t="shared" si="14"/>
        <v>3</v>
      </c>
    </row>
    <row r="108" spans="2:45" s="75" customFormat="1" ht="12.75" customHeight="1" x14ac:dyDescent="0.2">
      <c r="B108" s="71" t="s">
        <v>113</v>
      </c>
      <c r="C108" s="72"/>
      <c r="D108" s="72">
        <v>21.8</v>
      </c>
      <c r="E108" s="72">
        <v>11.2</v>
      </c>
      <c r="F108" s="73">
        <f t="shared" si="12"/>
        <v>21.8</v>
      </c>
      <c r="G108" s="74">
        <f t="shared" si="13"/>
        <v>11.2</v>
      </c>
      <c r="H108" s="94"/>
      <c r="I108" s="103">
        <v>15.765600000000001</v>
      </c>
      <c r="J108" s="104">
        <v>1.3258028888186961</v>
      </c>
      <c r="K108" s="111" t="str">
        <f t="shared" si="11"/>
        <v>CSL</v>
      </c>
      <c r="L108" s="103">
        <f t="shared" si="8"/>
        <v>1.1478830522255583</v>
      </c>
      <c r="M108" s="107">
        <v>1.1478830522255583</v>
      </c>
      <c r="N108" s="108" t="str">
        <f t="shared" si="16"/>
        <v>True</v>
      </c>
      <c r="O108" s="109">
        <f>'20.PZT_N_1st Sway Gain'!Q2</f>
        <v>2.9381334810431072</v>
      </c>
      <c r="P108" s="109">
        <f>'20.PZT_N_1st Sway Gain'!Q3</f>
        <v>0.46441004716201278</v>
      </c>
      <c r="Q108" s="109">
        <f>'20.PZT_N_1st Sway Gain'!Q4</f>
        <v>1.6260006273459369</v>
      </c>
      <c r="R108" s="109">
        <f>'20.PZT_N_1st Sway Gain'!R2</f>
        <v>0.72308923513179724</v>
      </c>
      <c r="S108" s="109">
        <f>'20.PZT_N_1st Sway Gain'!R3</f>
        <v>1.1316253931028737</v>
      </c>
      <c r="T108" s="110">
        <f>'20.PZT_N_1st Sway Gain'!R4</f>
        <v>1.901243880297949</v>
      </c>
      <c r="U108" s="109" t="str">
        <f>'20.PZT_N_1st Sway Gain'!S2</f>
        <v/>
      </c>
      <c r="V108" s="109" t="str">
        <f>'20.PZT_N_1st Sway Gain'!S3</f>
        <v/>
      </c>
      <c r="W108" s="109" t="str">
        <f>'20.PZT_N_1st Sway Gain'!S4</f>
        <v/>
      </c>
      <c r="X108" s="109" t="str">
        <f>'20.PZT_N_1st Sway Gain'!T2</f>
        <v/>
      </c>
      <c r="Y108" s="109" t="str">
        <f>'20.PZT_N_1st Sway Gain'!T3</f>
        <v/>
      </c>
      <c r="Z108" s="110" t="str">
        <f>'20.PZT_N_1st Sway Gain'!T4</f>
        <v/>
      </c>
      <c r="AA108" s="76">
        <f>'20.PZT_N_1st Sway Gain'!U2</f>
        <v>0.4905098708866884</v>
      </c>
      <c r="AB108" s="76">
        <f>'20.PZT_N_1st Sway Gain'!U3</f>
        <v>2.8476544514511506</v>
      </c>
      <c r="AC108" s="76">
        <f>'20.PZT_N_1st Sway Gain'!U4</f>
        <v>1.8134072949321862</v>
      </c>
      <c r="AD108" s="76">
        <f>'20.PZT_N_1st Sway Gain'!V2</f>
        <v>1.2444933069263127</v>
      </c>
      <c r="AE108" s="76">
        <f>'20.PZT_N_1st Sway Gain'!V3</f>
        <v>2.1916717422809811</v>
      </c>
      <c r="AF108" s="77">
        <f>'20.PZT_N_1st Sway Gain'!V4</f>
        <v>0.51707473425501893</v>
      </c>
      <c r="AG108" s="52"/>
      <c r="AH108" s="81">
        <v>3</v>
      </c>
      <c r="AI108" s="82">
        <v>3</v>
      </c>
      <c r="AJ108" s="83">
        <v>3</v>
      </c>
      <c r="AK108" s="81">
        <v>3</v>
      </c>
      <c r="AL108" s="82">
        <v>3</v>
      </c>
      <c r="AM108" s="83">
        <v>3</v>
      </c>
      <c r="AN108" s="81">
        <f t="shared" si="15"/>
        <v>3</v>
      </c>
      <c r="AO108" s="82">
        <f t="shared" si="15"/>
        <v>3</v>
      </c>
      <c r="AP108" s="83">
        <f t="shared" si="15"/>
        <v>3</v>
      </c>
      <c r="AQ108" s="81">
        <f t="shared" si="14"/>
        <v>3</v>
      </c>
      <c r="AR108" s="82">
        <f t="shared" si="14"/>
        <v>3</v>
      </c>
      <c r="AS108" s="83">
        <f t="shared" si="14"/>
        <v>3</v>
      </c>
    </row>
    <row r="109" spans="2:45" s="75" customFormat="1" ht="12.75" customHeight="1" x14ac:dyDescent="0.2">
      <c r="B109" s="71" t="s">
        <v>111</v>
      </c>
      <c r="C109" s="72">
        <v>35534</v>
      </c>
      <c r="D109" s="72">
        <v>2724</v>
      </c>
      <c r="E109" s="72">
        <v>-2482</v>
      </c>
      <c r="F109" s="73">
        <f t="shared" si="12"/>
        <v>38258</v>
      </c>
      <c r="G109" s="74">
        <f t="shared" si="13"/>
        <v>33052</v>
      </c>
      <c r="H109" s="94"/>
      <c r="I109" s="103">
        <v>36200</v>
      </c>
      <c r="J109" s="104">
        <v>0</v>
      </c>
      <c r="K109" s="111" t="str">
        <f t="shared" si="11"/>
        <v>CSL</v>
      </c>
      <c r="L109" s="103" t="str">
        <f t="shared" si="8"/>
        <v/>
      </c>
      <c r="M109" s="107" t="s">
        <v>54</v>
      </c>
      <c r="N109" s="108" t="e">
        <f t="shared" si="16"/>
        <v>#VALUE!</v>
      </c>
      <c r="O109" s="109">
        <f>'21.PZT_N_G4T Freq'!Q2</f>
        <v>3.0140850954795613</v>
      </c>
      <c r="P109" s="109">
        <f>'21.PZT_N_G4T Freq'!Q3</f>
        <v>2.4779015307620593</v>
      </c>
      <c r="Q109" s="109">
        <f>'21.PZT_N_G4T Freq'!Q4</f>
        <v>2.5449118743106012</v>
      </c>
      <c r="R109" s="109">
        <f>'21.PZT_N_G4T Freq'!R2</f>
        <v>0.30095456739352161</v>
      </c>
      <c r="S109" s="109">
        <f>'21.PZT_N_G4T Freq'!R3</f>
        <v>0.27058050823564439</v>
      </c>
      <c r="T109" s="110">
        <f>'21.PZT_N_G4T Freq'!R4</f>
        <v>0.25853876143486065</v>
      </c>
      <c r="U109" s="109" t="str">
        <f>'21.PZT_N_G4T Freq'!S2</f>
        <v/>
      </c>
      <c r="V109" s="109" t="str">
        <f>'21.PZT_N_G4T Freq'!S3</f>
        <v/>
      </c>
      <c r="W109" s="109" t="str">
        <f>'21.PZT_N_G4T Freq'!S4</f>
        <v/>
      </c>
      <c r="X109" s="109" t="str">
        <f>'21.PZT_N_G4T Freq'!T2</f>
        <v/>
      </c>
      <c r="Y109" s="109" t="str">
        <f>'21.PZT_N_G4T Freq'!T3</f>
        <v/>
      </c>
      <c r="Z109" s="110" t="str">
        <f>'21.PZT_N_G4T Freq'!T4</f>
        <v/>
      </c>
      <c r="AA109" s="76">
        <f>'21.PZT_N_G4T Freq'!U2</f>
        <v>0.78588223474721264</v>
      </c>
      <c r="AB109" s="76">
        <f>'21.PZT_N_G4T Freq'!U3</f>
        <v>0.67413352084988321</v>
      </c>
      <c r="AC109" s="76">
        <f>'21.PZT_N_G4T Freq'!U4</f>
        <v>0.34823362923353324</v>
      </c>
      <c r="AD109" s="76">
        <f>'21.PZT_N_G4T Freq'!V2</f>
        <v>8.3049311068235654E-3</v>
      </c>
      <c r="AE109" s="76">
        <f>'21.PZT_N_G4T Freq'!V3</f>
        <v>0.45937816982850294</v>
      </c>
      <c r="AF109" s="77">
        <f>'21.PZT_N_G4T Freq'!V4</f>
        <v>0.38364902174216814</v>
      </c>
      <c r="AG109" s="52"/>
      <c r="AH109" s="81">
        <v>3</v>
      </c>
      <c r="AI109" s="82">
        <v>3</v>
      </c>
      <c r="AJ109" s="83">
        <v>3</v>
      </c>
      <c r="AK109" s="81">
        <v>3</v>
      </c>
      <c r="AL109" s="82">
        <v>3</v>
      </c>
      <c r="AM109" s="83">
        <v>3</v>
      </c>
      <c r="AN109" s="81">
        <f t="shared" si="15"/>
        <v>3</v>
      </c>
      <c r="AO109" s="82">
        <f t="shared" si="15"/>
        <v>3</v>
      </c>
      <c r="AP109" s="83">
        <f t="shared" si="15"/>
        <v>3</v>
      </c>
      <c r="AQ109" s="81">
        <f t="shared" si="14"/>
        <v>3</v>
      </c>
      <c r="AR109" s="82">
        <f t="shared" si="14"/>
        <v>3</v>
      </c>
      <c r="AS109" s="83">
        <f t="shared" si="14"/>
        <v>3</v>
      </c>
    </row>
    <row r="110" spans="2:45" s="75" customFormat="1" ht="12.75" hidden="1" customHeight="1" x14ac:dyDescent="0.2">
      <c r="B110" s="86" t="s">
        <v>224</v>
      </c>
      <c r="C110" s="87"/>
      <c r="D110" s="87">
        <v>61</v>
      </c>
      <c r="E110" s="87">
        <v>-2</v>
      </c>
      <c r="F110" s="88">
        <f t="shared" si="12"/>
        <v>61</v>
      </c>
      <c r="G110" s="89">
        <f t="shared" si="13"/>
        <v>-2</v>
      </c>
      <c r="H110" s="102"/>
      <c r="I110" s="112">
        <v>0</v>
      </c>
      <c r="J110" s="113">
        <v>0</v>
      </c>
      <c r="K110" s="114" t="str">
        <f t="shared" si="11"/>
        <v>CSL</v>
      </c>
      <c r="L110" s="112" t="str">
        <f t="shared" si="8"/>
        <v/>
      </c>
      <c r="M110" s="115"/>
      <c r="N110" s="108" t="e">
        <f t="shared" si="16"/>
        <v>#VALUE!</v>
      </c>
      <c r="O110" s="109"/>
      <c r="P110" s="109"/>
      <c r="Q110" s="109"/>
      <c r="R110" s="109"/>
      <c r="S110" s="109"/>
      <c r="T110" s="110"/>
      <c r="U110" s="109"/>
      <c r="V110" s="109"/>
      <c r="W110" s="109"/>
      <c r="X110" s="109"/>
      <c r="Y110" s="109"/>
      <c r="Z110" s="110"/>
      <c r="AA110" s="76"/>
      <c r="AB110" s="76"/>
      <c r="AC110" s="76"/>
      <c r="AD110" s="76"/>
      <c r="AE110" s="76"/>
      <c r="AF110" s="77"/>
      <c r="AG110" s="52"/>
      <c r="AH110" s="81">
        <v>3</v>
      </c>
      <c r="AI110" s="82">
        <v>3</v>
      </c>
      <c r="AJ110" s="83">
        <v>3</v>
      </c>
      <c r="AK110" s="81">
        <v>3</v>
      </c>
      <c r="AL110" s="82">
        <v>3</v>
      </c>
      <c r="AM110" s="83">
        <v>3</v>
      </c>
      <c r="AN110" s="81">
        <f t="shared" si="15"/>
        <v>3</v>
      </c>
      <c r="AO110" s="82">
        <f t="shared" si="15"/>
        <v>3</v>
      </c>
      <c r="AP110" s="83">
        <f t="shared" si="15"/>
        <v>3</v>
      </c>
      <c r="AQ110" s="81">
        <f t="shared" si="14"/>
        <v>3</v>
      </c>
      <c r="AR110" s="82">
        <f t="shared" si="14"/>
        <v>3</v>
      </c>
      <c r="AS110" s="83">
        <f t="shared" si="14"/>
        <v>3</v>
      </c>
    </row>
    <row r="111" spans="2:45" s="75" customFormat="1" ht="12.75" customHeight="1" x14ac:dyDescent="0.2">
      <c r="B111" s="71" t="s">
        <v>110</v>
      </c>
      <c r="C111" s="72"/>
      <c r="D111" s="72">
        <v>12.2</v>
      </c>
      <c r="E111" s="72">
        <v>-2</v>
      </c>
      <c r="F111" s="73">
        <f t="shared" si="12"/>
        <v>12.2</v>
      </c>
      <c r="G111" s="74">
        <f t="shared" si="13"/>
        <v>-2</v>
      </c>
      <c r="H111" s="94"/>
      <c r="I111" s="103">
        <v>0</v>
      </c>
      <c r="J111" s="104">
        <v>0</v>
      </c>
      <c r="K111" s="111" t="str">
        <f t="shared" si="11"/>
        <v>CSL</v>
      </c>
      <c r="L111" s="103" t="str">
        <f t="shared" si="8"/>
        <v/>
      </c>
      <c r="M111" s="107" t="s">
        <v>54</v>
      </c>
      <c r="N111" s="108" t="e">
        <f t="shared" si="16"/>
        <v>#VALUE!</v>
      </c>
      <c r="O111" s="109">
        <f>'23.PZT_N_G4T Delta Gain'!Q2</f>
        <v>3.6744812178551891</v>
      </c>
      <c r="P111" s="109">
        <f>'23.PZT_N_G4T Delta Gain'!Q3</f>
        <v>3.4100285308920695</v>
      </c>
      <c r="Q111" s="109">
        <f>'23.PZT_N_G4T Delta Gain'!Q4</f>
        <v>5.3391399301898872</v>
      </c>
      <c r="R111" s="109">
        <f>'23.PZT_N_G4T Delta Gain'!R2</f>
        <v>0.25164620260363091</v>
      </c>
      <c r="S111" s="109">
        <f>'23.PZT_N_G4T Delta Gain'!R3</f>
        <v>0.42519901157994433</v>
      </c>
      <c r="T111" s="110">
        <f>'23.PZT_N_G4T Delta Gain'!R4</f>
        <v>0.54207017139710456</v>
      </c>
      <c r="U111" s="109" t="str">
        <f>'23.PZT_N_G4T Delta Gain'!S2</f>
        <v/>
      </c>
      <c r="V111" s="109" t="str">
        <f>'23.PZT_N_G4T Delta Gain'!S3</f>
        <v/>
      </c>
      <c r="W111" s="109" t="str">
        <f>'23.PZT_N_G4T Delta Gain'!S4</f>
        <v/>
      </c>
      <c r="X111" s="109" t="str">
        <f>'23.PZT_N_G4T Delta Gain'!T2</f>
        <v/>
      </c>
      <c r="Y111" s="109" t="str">
        <f>'23.PZT_N_G4T Delta Gain'!T3</f>
        <v/>
      </c>
      <c r="Z111" s="110" t="str">
        <f>'23.PZT_N_G4T Delta Gain'!T4</f>
        <v/>
      </c>
      <c r="AA111" s="76">
        <f>'23.PZT_N_G4T Delta Gain'!U2</f>
        <v>0.8217385643622972</v>
      </c>
      <c r="AB111" s="76">
        <f>'23.PZT_N_G4T Delta Gain'!U3</f>
        <v>0.39071664080170448</v>
      </c>
      <c r="AC111" s="76">
        <f>'23.PZT_N_G4T Delta Gain'!U4</f>
        <v>0.15372104543078857</v>
      </c>
      <c r="AD111" s="76">
        <f>'23.PZT_N_G4T Delta Gain'!V2</f>
        <v>0.72587142125030235</v>
      </c>
      <c r="AE111" s="76">
        <f>'23.PZT_N_G4T Delta Gain'!V3</f>
        <v>1.9049234456053051E-2</v>
      </c>
      <c r="AF111" s="77">
        <f>'23.PZT_N_G4T Delta Gain'!V4</f>
        <v>0.15883041036898882</v>
      </c>
      <c r="AG111" s="52"/>
      <c r="AH111" s="81">
        <v>3</v>
      </c>
      <c r="AI111" s="82">
        <v>3</v>
      </c>
      <c r="AJ111" s="83">
        <v>3</v>
      </c>
      <c r="AK111" s="81">
        <v>3</v>
      </c>
      <c r="AL111" s="82">
        <v>3</v>
      </c>
      <c r="AM111" s="83">
        <v>3</v>
      </c>
      <c r="AN111" s="81">
        <f t="shared" si="15"/>
        <v>3</v>
      </c>
      <c r="AO111" s="82">
        <f t="shared" si="15"/>
        <v>3</v>
      </c>
      <c r="AP111" s="83">
        <f t="shared" si="15"/>
        <v>3</v>
      </c>
      <c r="AQ111" s="81">
        <f t="shared" si="14"/>
        <v>3</v>
      </c>
      <c r="AR111" s="82">
        <f t="shared" si="14"/>
        <v>3</v>
      </c>
      <c r="AS111" s="83">
        <f t="shared" si="14"/>
        <v>3</v>
      </c>
    </row>
    <row r="112" spans="2:45" s="75" customFormat="1" ht="12.75" customHeight="1" x14ac:dyDescent="0.2">
      <c r="B112" s="71" t="s">
        <v>108</v>
      </c>
      <c r="C112" s="72">
        <v>40057</v>
      </c>
      <c r="D112" s="72">
        <v>4003</v>
      </c>
      <c r="E112" s="72">
        <v>-1789</v>
      </c>
      <c r="F112" s="73">
        <f t="shared" si="12"/>
        <v>44060</v>
      </c>
      <c r="G112" s="74">
        <f t="shared" si="13"/>
        <v>38268</v>
      </c>
      <c r="H112" s="94"/>
      <c r="I112" s="103">
        <v>39554.400000000001</v>
      </c>
      <c r="J112" s="104">
        <v>495.94838441111995</v>
      </c>
      <c r="K112" s="111" t="str">
        <f t="shared" si="11"/>
        <v>CSL</v>
      </c>
      <c r="L112" s="103">
        <f t="shared" si="8"/>
        <v>0.86460610313137687</v>
      </c>
      <c r="M112" s="107">
        <v>0.86460610313137687</v>
      </c>
      <c r="N112" s="108" t="str">
        <f t="shared" si="16"/>
        <v>True</v>
      </c>
      <c r="O112" s="109">
        <f>'24.PZT_N_FX Yaw Freq'!Q2</f>
        <v>0.1328322742905825</v>
      </c>
      <c r="P112" s="109">
        <f>'24.PZT_N_FX Yaw Freq'!Q3</f>
        <v>0.91938309602578228</v>
      </c>
      <c r="Q112" s="109">
        <f>'24.PZT_N_FX Yaw Freq'!Q4</f>
        <v>0.23806082586724706</v>
      </c>
      <c r="R112" s="109">
        <f>'24.PZT_N_FX Yaw Freq'!R2</f>
        <v>0.17469700381105527</v>
      </c>
      <c r="S112" s="109">
        <f>'24.PZT_N_FX Yaw Freq'!R3</f>
        <v>9.4877002921028547E-2</v>
      </c>
      <c r="T112" s="110">
        <f>'24.PZT_N_FX Yaw Freq'!R4</f>
        <v>0.13148632566968774</v>
      </c>
      <c r="U112" s="109" t="str">
        <f>'24.PZT_N_FX Yaw Freq'!S2</f>
        <v/>
      </c>
      <c r="V112" s="109" t="str">
        <f>'24.PZT_N_FX Yaw Freq'!S3</f>
        <v/>
      </c>
      <c r="W112" s="109" t="str">
        <f>'24.PZT_N_FX Yaw Freq'!S4</f>
        <v/>
      </c>
      <c r="X112" s="109" t="str">
        <f>'24.PZT_N_FX Yaw Freq'!T2</f>
        <v/>
      </c>
      <c r="Y112" s="109" t="str">
        <f>'24.PZT_N_FX Yaw Freq'!T3</f>
        <v/>
      </c>
      <c r="Z112" s="110" t="str">
        <f>'24.PZT_N_FX Yaw Freq'!T4</f>
        <v/>
      </c>
      <c r="AA112" s="76">
        <f>'24.PZT_N_FX Yaw Freq'!U2</f>
        <v>1.618402151192877</v>
      </c>
      <c r="AB112" s="76">
        <f>'24.PZT_N_FX Yaw Freq'!U3</f>
        <v>1.0352873721421842</v>
      </c>
      <c r="AC112" s="76">
        <f>'24.PZT_N_FX Yaw Freq'!U4</f>
        <v>1.569626294231907</v>
      </c>
      <c r="AD112" s="76">
        <f>'24.PZT_N_FX Yaw Freq'!V2</f>
        <v>0.45973360149315123</v>
      </c>
      <c r="AE112" s="76">
        <f>'24.PZT_N_FX Yaw Freq'!V3</f>
        <v>0.74444847617200705</v>
      </c>
      <c r="AF112" s="77">
        <f>'24.PZT_N_FX Yaw Freq'!V4</f>
        <v>0.26037948296574831</v>
      </c>
      <c r="AG112" s="52"/>
      <c r="AH112" s="81">
        <v>3</v>
      </c>
      <c r="AI112" s="82">
        <v>3</v>
      </c>
      <c r="AJ112" s="83">
        <v>3</v>
      </c>
      <c r="AK112" s="81">
        <v>3</v>
      </c>
      <c r="AL112" s="82">
        <v>3</v>
      </c>
      <c r="AM112" s="83">
        <v>3</v>
      </c>
      <c r="AN112" s="81">
        <f t="shared" si="15"/>
        <v>3</v>
      </c>
      <c r="AO112" s="82">
        <f t="shared" si="15"/>
        <v>3</v>
      </c>
      <c r="AP112" s="83">
        <f t="shared" si="15"/>
        <v>3</v>
      </c>
      <c r="AQ112" s="81">
        <f t="shared" si="14"/>
        <v>3</v>
      </c>
      <c r="AR112" s="82">
        <f t="shared" si="14"/>
        <v>3</v>
      </c>
      <c r="AS112" s="83">
        <f t="shared" si="14"/>
        <v>3</v>
      </c>
    </row>
    <row r="113" spans="2:45" s="75" customFormat="1" ht="12.75" customHeight="1" x14ac:dyDescent="0.2">
      <c r="B113" s="71" t="s">
        <v>107</v>
      </c>
      <c r="C113" s="72"/>
      <c r="D113" s="72">
        <v>46.3</v>
      </c>
      <c r="E113" s="72">
        <v>13.5</v>
      </c>
      <c r="F113" s="73">
        <f t="shared" si="12"/>
        <v>46.3</v>
      </c>
      <c r="G113" s="74">
        <f t="shared" si="13"/>
        <v>13.5</v>
      </c>
      <c r="H113" s="94"/>
      <c r="I113" s="103">
        <v>19.891400000000001</v>
      </c>
      <c r="J113" s="104">
        <v>2.1251191260727014</v>
      </c>
      <c r="K113" s="111" t="str">
        <f t="shared" si="11"/>
        <v>CSL</v>
      </c>
      <c r="L113" s="103">
        <f t="shared" si="8"/>
        <v>1.0025163486264641</v>
      </c>
      <c r="M113" s="107">
        <v>1.0025163486264641</v>
      </c>
      <c r="N113" s="108" t="str">
        <f t="shared" si="16"/>
        <v>True</v>
      </c>
      <c r="O113" s="109">
        <f>'25.PZT_N_FX Yaw Gain'!Q2</f>
        <v>0.99828762877418542</v>
      </c>
      <c r="P113" s="109">
        <f>'25.PZT_N_FX Yaw Gain'!Q3</f>
        <v>0.82672287847899473</v>
      </c>
      <c r="Q113" s="109">
        <f>'25.PZT_N_FX Yaw Gain'!Q4</f>
        <v>0.24030181938432682</v>
      </c>
      <c r="R113" s="109">
        <f>'25.PZT_N_FX Yaw Gain'!R2</f>
        <v>0.58076777938677504</v>
      </c>
      <c r="S113" s="109">
        <f>'25.PZT_N_FX Yaw Gain'!R3</f>
        <v>0.88082534936339008</v>
      </c>
      <c r="T113" s="110">
        <f>'25.PZT_N_FX Yaw Gain'!R4</f>
        <v>0.2757891579081288</v>
      </c>
      <c r="U113" s="109" t="str">
        <f>'25.PZT_N_FX Yaw Gain'!S2</f>
        <v/>
      </c>
      <c r="V113" s="109" t="str">
        <f>'25.PZT_N_FX Yaw Gain'!S3</f>
        <v/>
      </c>
      <c r="W113" s="109" t="str">
        <f>'25.PZT_N_FX Yaw Gain'!S4</f>
        <v/>
      </c>
      <c r="X113" s="109" t="str">
        <f>'25.PZT_N_FX Yaw Gain'!T2</f>
        <v/>
      </c>
      <c r="Y113" s="109" t="str">
        <f>'25.PZT_N_FX Yaw Gain'!T3</f>
        <v/>
      </c>
      <c r="Z113" s="110" t="str">
        <f>'25.PZT_N_FX Yaw Gain'!T4</f>
        <v/>
      </c>
      <c r="AA113" s="76">
        <f>'25.PZT_N_FX Yaw Gain'!U2</f>
        <v>1.5965236209091342</v>
      </c>
      <c r="AB113" s="76">
        <f>'25.PZT_N_FX Yaw Gain'!U3</f>
        <v>1.6817494681221381</v>
      </c>
      <c r="AC113" s="76">
        <f>'25.PZT_N_FX Yaw Gain'!U4</f>
        <v>0.10438708923801145</v>
      </c>
      <c r="AD113" s="76">
        <f>'25.PZT_N_FX Yaw Gain'!V2</f>
        <v>1.4097300557729782</v>
      </c>
      <c r="AE113" s="76">
        <f>'25.PZT_N_FX Yaw Gain'!V3</f>
        <v>1.5563772091032313</v>
      </c>
      <c r="AF113" s="77">
        <f>'25.PZT_N_FX Yaw Gain'!V4</f>
        <v>3.0941351723039672</v>
      </c>
      <c r="AG113" s="52"/>
      <c r="AH113" s="81">
        <v>3</v>
      </c>
      <c r="AI113" s="82">
        <v>3</v>
      </c>
      <c r="AJ113" s="83">
        <v>3</v>
      </c>
      <c r="AK113" s="81">
        <v>3</v>
      </c>
      <c r="AL113" s="82">
        <v>3</v>
      </c>
      <c r="AM113" s="83">
        <v>3</v>
      </c>
      <c r="AN113" s="81">
        <f t="shared" si="15"/>
        <v>3</v>
      </c>
      <c r="AO113" s="82">
        <f t="shared" si="15"/>
        <v>3</v>
      </c>
      <c r="AP113" s="83">
        <f t="shared" si="15"/>
        <v>3</v>
      </c>
      <c r="AQ113" s="81">
        <f t="shared" si="14"/>
        <v>3</v>
      </c>
      <c r="AR113" s="82">
        <f t="shared" si="14"/>
        <v>3</v>
      </c>
      <c r="AS113" s="83">
        <f t="shared" si="14"/>
        <v>3</v>
      </c>
    </row>
    <row r="114" spans="2:45" s="75" customFormat="1" ht="12.75" hidden="1" customHeight="1" x14ac:dyDescent="0.2">
      <c r="B114" s="86" t="s">
        <v>225</v>
      </c>
      <c r="C114" s="87"/>
      <c r="D114" s="87"/>
      <c r="E114" s="87">
        <v>10</v>
      </c>
      <c r="F114" s="88" t="str">
        <f t="shared" si="12"/>
        <v/>
      </c>
      <c r="G114" s="89">
        <f t="shared" si="13"/>
        <v>10</v>
      </c>
      <c r="H114" s="102"/>
      <c r="I114" s="112">
        <v>14.534000000000001</v>
      </c>
      <c r="J114" s="113">
        <v>0.27767877124476015</v>
      </c>
      <c r="K114" s="114" t="str">
        <f t="shared" si="11"/>
        <v>LSL</v>
      </c>
      <c r="L114" s="112">
        <f t="shared" si="8"/>
        <v>5.4427399205147298</v>
      </c>
      <c r="M114" s="115"/>
      <c r="N114" s="108"/>
      <c r="O114" s="109"/>
      <c r="P114" s="109"/>
      <c r="Q114" s="109"/>
      <c r="R114" s="109"/>
      <c r="S114" s="109"/>
      <c r="T114" s="110"/>
      <c r="U114" s="109"/>
      <c r="V114" s="109"/>
      <c r="W114" s="109"/>
      <c r="X114" s="109"/>
      <c r="Y114" s="109"/>
      <c r="Z114" s="110"/>
      <c r="AA114" s="76"/>
      <c r="AB114" s="76"/>
      <c r="AC114" s="76"/>
      <c r="AD114" s="76"/>
      <c r="AE114" s="76"/>
      <c r="AF114" s="77"/>
      <c r="AG114" s="52"/>
      <c r="AH114" s="81">
        <v>3</v>
      </c>
      <c r="AI114" s="82">
        <v>3</v>
      </c>
      <c r="AJ114" s="83">
        <v>3</v>
      </c>
      <c r="AK114" s="81">
        <v>3</v>
      </c>
      <c r="AL114" s="82">
        <v>3</v>
      </c>
      <c r="AM114" s="83">
        <v>3</v>
      </c>
      <c r="AN114" s="81">
        <f t="shared" si="15"/>
        <v>3</v>
      </c>
      <c r="AO114" s="82">
        <f t="shared" si="15"/>
        <v>3</v>
      </c>
      <c r="AP114" s="83">
        <f t="shared" si="15"/>
        <v>3</v>
      </c>
      <c r="AQ114" s="81">
        <f t="shared" si="14"/>
        <v>3</v>
      </c>
      <c r="AR114" s="82">
        <f t="shared" si="14"/>
        <v>3</v>
      </c>
      <c r="AS114" s="83">
        <f t="shared" si="14"/>
        <v>3</v>
      </c>
    </row>
    <row r="115" spans="2:45" s="75" customFormat="1" ht="12.75" customHeight="1" x14ac:dyDescent="0.2">
      <c r="B115" s="71" t="s">
        <v>105</v>
      </c>
      <c r="C115" s="72">
        <v>7142</v>
      </c>
      <c r="D115" s="72">
        <v>478</v>
      </c>
      <c r="E115" s="72">
        <v>-554</v>
      </c>
      <c r="F115" s="73">
        <f t="shared" si="12"/>
        <v>7620</v>
      </c>
      <c r="G115" s="74">
        <f t="shared" si="13"/>
        <v>6588</v>
      </c>
      <c r="H115" s="94"/>
      <c r="I115" s="103">
        <v>7247.2</v>
      </c>
      <c r="J115" s="104">
        <v>94.927340634824475</v>
      </c>
      <c r="K115" s="111" t="str">
        <f t="shared" si="11"/>
        <v>CSL</v>
      </c>
      <c r="L115" s="103">
        <f t="shared" si="8"/>
        <v>1.3090713996161292</v>
      </c>
      <c r="M115" s="107">
        <v>1.3090713996161292</v>
      </c>
      <c r="N115" s="108" t="str">
        <f t="shared" si="16"/>
        <v>True</v>
      </c>
      <c r="O115" s="109">
        <f>'27.PZT_H_T1 Freq'!Q2</f>
        <v>0.27522323090304956</v>
      </c>
      <c r="P115" s="109">
        <f>'27.PZT_H_T1 Freq'!Q3</f>
        <v>0.59157560803529874</v>
      </c>
      <c r="Q115" s="109">
        <f>'27.PZT_H_T1 Freq'!Q4</f>
        <v>0.23166634591591678</v>
      </c>
      <c r="R115" s="109">
        <f>'27.PZT_H_T1 Freq'!R2</f>
        <v>0.4672430086847047</v>
      </c>
      <c r="S115" s="109">
        <f>'27.PZT_H_T1 Freq'!R3</f>
        <v>1.6271053290657753</v>
      </c>
      <c r="T115" s="110">
        <f>'27.PZT_H_T1 Freq'!R4</f>
        <v>0.89665297114018516</v>
      </c>
      <c r="U115" s="109" t="str">
        <f>'27.PZT_H_T1 Freq'!S2</f>
        <v/>
      </c>
      <c r="V115" s="109" t="str">
        <f>'27.PZT_H_T1 Freq'!S3</f>
        <v/>
      </c>
      <c r="W115" s="109" t="str">
        <f>'27.PZT_H_T1 Freq'!S4</f>
        <v/>
      </c>
      <c r="X115" s="109" t="str">
        <f>'27.PZT_H_T1 Freq'!T2</f>
        <v/>
      </c>
      <c r="Y115" s="109" t="str">
        <f>'27.PZT_H_T1 Freq'!T3</f>
        <v/>
      </c>
      <c r="Z115" s="110" t="str">
        <f>'27.PZT_H_T1 Freq'!T4</f>
        <v/>
      </c>
      <c r="AA115" s="76">
        <f>'27.PZT_H_T1 Freq'!U2</f>
        <v>1.2418524351772862</v>
      </c>
      <c r="AB115" s="76">
        <f>'27.PZT_H_T1 Freq'!U3</f>
        <v>1.2526537076736231</v>
      </c>
      <c r="AC115" s="76">
        <f>'27.PZT_H_T1 Freq'!U4</f>
        <v>1.2805530173925324</v>
      </c>
      <c r="AD115" s="76">
        <f>'27.PZT_H_T1 Freq'!V2</f>
        <v>2.4420230883241989</v>
      </c>
      <c r="AE115" s="76">
        <f>'27.PZT_H_T1 Freq'!V3</f>
        <v>1.7971116357309372E-2</v>
      </c>
      <c r="AF115" s="77">
        <f>'27.PZT_H_T1 Freq'!V4</f>
        <v>1.2971967691886783</v>
      </c>
      <c r="AG115" s="52"/>
      <c r="AH115" s="81">
        <v>3</v>
      </c>
      <c r="AI115" s="82">
        <v>3</v>
      </c>
      <c r="AJ115" s="83">
        <v>3</v>
      </c>
      <c r="AK115" s="81">
        <v>3</v>
      </c>
      <c r="AL115" s="82">
        <v>3</v>
      </c>
      <c r="AM115" s="83">
        <v>3</v>
      </c>
      <c r="AN115" s="81">
        <f t="shared" si="15"/>
        <v>3</v>
      </c>
      <c r="AO115" s="82">
        <f t="shared" si="15"/>
        <v>3</v>
      </c>
      <c r="AP115" s="83">
        <f t="shared" si="15"/>
        <v>3</v>
      </c>
      <c r="AQ115" s="81">
        <f t="shared" si="14"/>
        <v>3</v>
      </c>
      <c r="AR115" s="82">
        <f t="shared" si="14"/>
        <v>3</v>
      </c>
      <c r="AS115" s="83">
        <f t="shared" si="14"/>
        <v>3</v>
      </c>
    </row>
    <row r="116" spans="2:45" s="75" customFormat="1" ht="12.75" customHeight="1" x14ac:dyDescent="0.2">
      <c r="B116" s="71" t="s">
        <v>104</v>
      </c>
      <c r="C116" s="72"/>
      <c r="D116" s="72">
        <v>1.76</v>
      </c>
      <c r="E116" s="72"/>
      <c r="F116" s="73">
        <f t="shared" si="12"/>
        <v>1.76</v>
      </c>
      <c r="G116" s="74" t="str">
        <f t="shared" si="13"/>
        <v/>
      </c>
      <c r="H116" s="94"/>
      <c r="I116" s="103">
        <v>0.46020000000000005</v>
      </c>
      <c r="J116" s="104">
        <v>0.20956669582736639</v>
      </c>
      <c r="K116" s="111" t="str">
        <f t="shared" si="11"/>
        <v>USL</v>
      </c>
      <c r="L116" s="103">
        <f t="shared" si="8"/>
        <v>2.0674404630761383</v>
      </c>
      <c r="M116" s="107">
        <v>2.0674404630761383</v>
      </c>
      <c r="N116" s="108" t="str">
        <f t="shared" si="16"/>
        <v>True</v>
      </c>
      <c r="O116" s="109">
        <f>'28.PZT_H_T1 Gain'!Q2</f>
        <v>2.9877772654471886</v>
      </c>
      <c r="P116" s="109">
        <f>'28.PZT_H_T1 Gain'!Q3</f>
        <v>0.10201681463800012</v>
      </c>
      <c r="Q116" s="109">
        <f>'28.PZT_H_T1 Gain'!Q4</f>
        <v>0.33713034127215963</v>
      </c>
      <c r="R116" s="109">
        <f>'28.PZT_H_T1 Gain'!R2</f>
        <v>0.13689744200487691</v>
      </c>
      <c r="S116" s="109">
        <f>'28.PZT_H_T1 Gain'!R3</f>
        <v>0.14143592584292217</v>
      </c>
      <c r="T116" s="110">
        <f>'28.PZT_H_T1 Gain'!R4</f>
        <v>5.0335277396583125E-2</v>
      </c>
      <c r="U116" s="109" t="str">
        <f>'28.PZT_H_T1 Gain'!S2</f>
        <v/>
      </c>
      <c r="V116" s="109" t="str">
        <f>'28.PZT_H_T1 Gain'!S3</f>
        <v/>
      </c>
      <c r="W116" s="109" t="str">
        <f>'28.PZT_H_T1 Gain'!S4</f>
        <v/>
      </c>
      <c r="X116" s="109" t="str">
        <f>'28.PZT_H_T1 Gain'!T2</f>
        <v/>
      </c>
      <c r="Y116" s="109" t="str">
        <f>'28.PZT_H_T1 Gain'!T3</f>
        <v/>
      </c>
      <c r="Z116" s="110" t="str">
        <f>'28.PZT_H_T1 Gain'!T4</f>
        <v/>
      </c>
      <c r="AA116" s="76">
        <f>'28.PZT_H_T1 Gain'!U2</f>
        <v>0.22288074235341454</v>
      </c>
      <c r="AB116" s="76">
        <f>'28.PZT_H_T1 Gain'!U3</f>
        <v>0.83783968248356411</v>
      </c>
      <c r="AC116" s="76">
        <f>'28.PZT_H_T1 Gain'!U4</f>
        <v>0.58403186185412781</v>
      </c>
      <c r="AD116" s="76">
        <f>'28.PZT_H_T1 Gain'!V2</f>
        <v>0.33187238455554552</v>
      </c>
      <c r="AE116" s="76">
        <f>'28.PZT_H_T1 Gain'!V3</f>
        <v>0.92277503800446947</v>
      </c>
      <c r="AF116" s="77">
        <f>'28.PZT_H_T1 Gain'!V4</f>
        <v>0.71752870943343527</v>
      </c>
      <c r="AG116" s="52"/>
      <c r="AH116" s="81">
        <v>3</v>
      </c>
      <c r="AI116" s="82">
        <v>3</v>
      </c>
      <c r="AJ116" s="83">
        <v>3</v>
      </c>
      <c r="AK116" s="81">
        <v>3</v>
      </c>
      <c r="AL116" s="82">
        <v>3</v>
      </c>
      <c r="AM116" s="83">
        <v>3</v>
      </c>
      <c r="AN116" s="81">
        <f t="shared" si="15"/>
        <v>3</v>
      </c>
      <c r="AO116" s="82">
        <f t="shared" si="15"/>
        <v>3</v>
      </c>
      <c r="AP116" s="83">
        <f t="shared" si="15"/>
        <v>3</v>
      </c>
      <c r="AQ116" s="81">
        <f t="shared" si="14"/>
        <v>3</v>
      </c>
      <c r="AR116" s="82">
        <f t="shared" si="14"/>
        <v>3</v>
      </c>
      <c r="AS116" s="83">
        <f t="shared" si="14"/>
        <v>3</v>
      </c>
    </row>
    <row r="117" spans="2:45" s="75" customFormat="1" ht="12.75" customHeight="1" x14ac:dyDescent="0.2">
      <c r="B117" s="71" t="s">
        <v>102</v>
      </c>
      <c r="C117" s="72">
        <v>10340</v>
      </c>
      <c r="D117" s="72">
        <v>1385</v>
      </c>
      <c r="E117" s="72">
        <v>-808</v>
      </c>
      <c r="F117" s="73">
        <f t="shared" si="12"/>
        <v>11725</v>
      </c>
      <c r="G117" s="74">
        <f t="shared" si="13"/>
        <v>9532</v>
      </c>
      <c r="H117" s="94"/>
      <c r="I117" s="103">
        <v>10376.799999999999</v>
      </c>
      <c r="J117" s="104">
        <v>97.586884364652207</v>
      </c>
      <c r="K117" s="111" t="str">
        <f t="shared" si="11"/>
        <v>CSL</v>
      </c>
      <c r="L117" s="103">
        <f t="shared" si="8"/>
        <v>2.8856336774493903</v>
      </c>
      <c r="M117" s="107">
        <v>2.8856336774493903</v>
      </c>
      <c r="N117" s="108" t="str">
        <f t="shared" si="16"/>
        <v>True</v>
      </c>
      <c r="O117" s="109">
        <f>'29.PZT_H_G1T Freq'!Q2</f>
        <v>0.54069219172054173</v>
      </c>
      <c r="P117" s="109">
        <f>'29.PZT_H_G1T Freq'!Q3</f>
        <v>0.76419891931055761</v>
      </c>
      <c r="Q117" s="109">
        <f>'29.PZT_H_G1T Freq'!Q4</f>
        <v>0.60733939451004981</v>
      </c>
      <c r="R117" s="109">
        <f>'29.PZT_H_G1T Freq'!R2</f>
        <v>0.9494708841534959</v>
      </c>
      <c r="S117" s="109">
        <f>'29.PZT_H_G1T Freq'!R3</f>
        <v>0.25116553978692424</v>
      </c>
      <c r="T117" s="110">
        <f>'29.PZT_H_G1T Freq'!R4</f>
        <v>0.14904106890314739</v>
      </c>
      <c r="U117" s="109" t="str">
        <f>'29.PZT_H_G1T Freq'!S2</f>
        <v/>
      </c>
      <c r="V117" s="109" t="str">
        <f>'29.PZT_H_G1T Freq'!S3</f>
        <v/>
      </c>
      <c r="W117" s="109" t="str">
        <f>'29.PZT_H_G1T Freq'!S4</f>
        <v/>
      </c>
      <c r="X117" s="109" t="str">
        <f>'29.PZT_H_G1T Freq'!T2</f>
        <v/>
      </c>
      <c r="Y117" s="109" t="str">
        <f>'29.PZT_H_G1T Freq'!T3</f>
        <v/>
      </c>
      <c r="Z117" s="110" t="str">
        <f>'29.PZT_H_G1T Freq'!T4</f>
        <v/>
      </c>
      <c r="AA117" s="76">
        <f>'29.PZT_H_G1T Freq'!U2</f>
        <v>0.61417182082820032</v>
      </c>
      <c r="AB117" s="76">
        <f>'29.PZT_H_G1T Freq'!U3</f>
        <v>0.65375389370493941</v>
      </c>
      <c r="AC117" s="76">
        <f>'29.PZT_H_G1T Freq'!U4</f>
        <v>1.0218811594275685</v>
      </c>
      <c r="AD117" s="76">
        <f>'29.PZT_H_G1T Freq'!V2</f>
        <v>0.14216964844013372</v>
      </c>
      <c r="AE117" s="76">
        <f>'29.PZT_H_G1T Freq'!V3</f>
        <v>0.33902057326363</v>
      </c>
      <c r="AF117" s="77">
        <f>'29.PZT_H_G1T Freq'!V4</f>
        <v>0.39382186770848854</v>
      </c>
      <c r="AG117" s="52"/>
      <c r="AH117" s="81">
        <v>3</v>
      </c>
      <c r="AI117" s="82">
        <v>3</v>
      </c>
      <c r="AJ117" s="83">
        <v>3</v>
      </c>
      <c r="AK117" s="81">
        <v>3</v>
      </c>
      <c r="AL117" s="82">
        <v>3</v>
      </c>
      <c r="AM117" s="83">
        <v>3</v>
      </c>
      <c r="AN117" s="81">
        <f t="shared" si="15"/>
        <v>3</v>
      </c>
      <c r="AO117" s="82">
        <f t="shared" si="15"/>
        <v>3</v>
      </c>
      <c r="AP117" s="83">
        <f t="shared" si="15"/>
        <v>3</v>
      </c>
      <c r="AQ117" s="81">
        <f t="shared" si="14"/>
        <v>3</v>
      </c>
      <c r="AR117" s="82">
        <f t="shared" si="14"/>
        <v>3</v>
      </c>
      <c r="AS117" s="83">
        <f t="shared" si="14"/>
        <v>3</v>
      </c>
    </row>
    <row r="118" spans="2:45" s="75" customFormat="1" ht="12.75" customHeight="1" x14ac:dyDescent="0.2">
      <c r="B118" s="71" t="s">
        <v>101</v>
      </c>
      <c r="C118" s="72"/>
      <c r="D118" s="72">
        <v>5.48</v>
      </c>
      <c r="E118" s="72"/>
      <c r="F118" s="73">
        <f t="shared" si="12"/>
        <v>5.48</v>
      </c>
      <c r="G118" s="74" t="str">
        <f t="shared" si="13"/>
        <v/>
      </c>
      <c r="H118" s="94"/>
      <c r="I118" s="103">
        <v>3.4643999999999999</v>
      </c>
      <c r="J118" s="104">
        <v>0.45286234111482804</v>
      </c>
      <c r="K118" s="111" t="str">
        <f t="shared" si="11"/>
        <v>USL</v>
      </c>
      <c r="L118" s="103">
        <f t="shared" si="8"/>
        <v>1.4836002150514607</v>
      </c>
      <c r="M118" s="107">
        <v>1.4836002150514607</v>
      </c>
      <c r="N118" s="108" t="str">
        <f t="shared" si="16"/>
        <v>True</v>
      </c>
      <c r="O118" s="109">
        <f>'30.PZT_H_G1T Gain'!Q2</f>
        <v>1.2060612603403538</v>
      </c>
      <c r="P118" s="109">
        <f>'30.PZT_H_G1T Gain'!Q3</f>
        <v>0.12567881351126847</v>
      </c>
      <c r="Q118" s="109">
        <f>'30.PZT_H_G1T Gain'!Q4</f>
        <v>0.34825252375736038</v>
      </c>
      <c r="R118" s="109">
        <f>'30.PZT_H_G1T Gain'!R2</f>
        <v>0.33176987392785762</v>
      </c>
      <c r="S118" s="109">
        <f>'30.PZT_H_G1T Gain'!R3</f>
        <v>0.52724131706559796</v>
      </c>
      <c r="T118" s="110">
        <f>'30.PZT_H_G1T Gain'!R4</f>
        <v>0.18697283466192544</v>
      </c>
      <c r="U118" s="109" t="str">
        <f>'30.PZT_H_G1T Gain'!S2</f>
        <v/>
      </c>
      <c r="V118" s="109" t="str">
        <f>'30.PZT_H_G1T Gain'!S3</f>
        <v/>
      </c>
      <c r="W118" s="109" t="str">
        <f>'30.PZT_H_G1T Gain'!S4</f>
        <v/>
      </c>
      <c r="X118" s="109" t="str">
        <f>'30.PZT_H_G1T Gain'!T2</f>
        <v/>
      </c>
      <c r="Y118" s="109" t="str">
        <f>'30.PZT_H_G1T Gain'!T3</f>
        <v/>
      </c>
      <c r="Z118" s="110" t="str">
        <f>'30.PZT_H_G1T Gain'!T4</f>
        <v/>
      </c>
      <c r="AA118" s="76">
        <f>'30.PZT_H_G1T Gain'!U2</f>
        <v>0.66965166926038255</v>
      </c>
      <c r="AB118" s="76">
        <f>'30.PZT_H_G1T Gain'!U3</f>
        <v>0.27676845056016519</v>
      </c>
      <c r="AC118" s="76">
        <f>'30.PZT_H_G1T Gain'!U4</f>
        <v>6.7593876446885526E-2</v>
      </c>
      <c r="AD118" s="76">
        <f>'30.PZT_H_G1T Gain'!V2</f>
        <v>1.2637382531096468</v>
      </c>
      <c r="AE118" s="76">
        <f>'30.PZT_H_G1T Gain'!V3</f>
        <v>1.1483373025376022</v>
      </c>
      <c r="AF118" s="77">
        <f>'30.PZT_H_G1T Gain'!V4</f>
        <v>1.3335314483350507</v>
      </c>
      <c r="AG118" s="52"/>
      <c r="AH118" s="81">
        <v>3</v>
      </c>
      <c r="AI118" s="82">
        <v>3</v>
      </c>
      <c r="AJ118" s="83">
        <v>3</v>
      </c>
      <c r="AK118" s="81">
        <v>3</v>
      </c>
      <c r="AL118" s="82">
        <v>3</v>
      </c>
      <c r="AM118" s="83">
        <v>3</v>
      </c>
      <c r="AN118" s="81">
        <f t="shared" si="15"/>
        <v>3</v>
      </c>
      <c r="AO118" s="82">
        <f t="shared" si="15"/>
        <v>3</v>
      </c>
      <c r="AP118" s="83">
        <f t="shared" si="15"/>
        <v>3</v>
      </c>
      <c r="AQ118" s="81">
        <f t="shared" si="14"/>
        <v>3</v>
      </c>
      <c r="AR118" s="82">
        <f t="shared" si="14"/>
        <v>3</v>
      </c>
      <c r="AS118" s="83">
        <f t="shared" si="14"/>
        <v>3</v>
      </c>
    </row>
    <row r="119" spans="2:45" s="75" customFormat="1" ht="12.75" customHeight="1" x14ac:dyDescent="0.2">
      <c r="B119" s="71" t="s">
        <v>100</v>
      </c>
      <c r="C119" s="72"/>
      <c r="D119" s="72"/>
      <c r="E119" s="72">
        <v>-65</v>
      </c>
      <c r="F119" s="73" t="str">
        <f t="shared" si="12"/>
        <v/>
      </c>
      <c r="G119" s="74">
        <f t="shared" si="13"/>
        <v>-65</v>
      </c>
      <c r="H119" s="94"/>
      <c r="I119" s="103">
        <v>-36.389600000000002</v>
      </c>
      <c r="J119" s="104">
        <v>5.7105791124893397</v>
      </c>
      <c r="K119" s="111" t="str">
        <f t="shared" si="11"/>
        <v>LSL</v>
      </c>
      <c r="L119" s="103">
        <f t="shared" si="8"/>
        <v>1.670023269468855</v>
      </c>
      <c r="M119" s="107">
        <v>1.670023269468855</v>
      </c>
      <c r="N119" s="108" t="str">
        <f t="shared" si="16"/>
        <v>True</v>
      </c>
      <c r="O119" s="109">
        <f>'31.PZT_H_G1T Phase'!Q2</f>
        <v>1.3042423433798851</v>
      </c>
      <c r="P119" s="109">
        <f>'31.PZT_H_G1T Phase'!Q3</f>
        <v>1.1664864669262969</v>
      </c>
      <c r="Q119" s="109">
        <f>'31.PZT_H_G1T Phase'!Q4</f>
        <v>0.11531184080942024</v>
      </c>
      <c r="R119" s="109">
        <f>'31.PZT_H_G1T Phase'!R2</f>
        <v>0.18068655540654258</v>
      </c>
      <c r="S119" s="109">
        <f>'31.PZT_H_G1T Phase'!R3</f>
        <v>0.13611443926495631</v>
      </c>
      <c r="T119" s="110">
        <f>'31.PZT_H_G1T Phase'!R4</f>
        <v>0.10477216712961919</v>
      </c>
      <c r="U119" s="109" t="str">
        <f>'31.PZT_H_G1T Phase'!S2</f>
        <v/>
      </c>
      <c r="V119" s="109" t="str">
        <f>'31.PZT_H_G1T Phase'!S3</f>
        <v/>
      </c>
      <c r="W119" s="109" t="str">
        <f>'31.PZT_H_G1T Phase'!S4</f>
        <v/>
      </c>
      <c r="X119" s="109" t="str">
        <f>'31.PZT_H_G1T Phase'!T2</f>
        <v/>
      </c>
      <c r="Y119" s="109" t="str">
        <f>'31.PZT_H_G1T Phase'!T3</f>
        <v/>
      </c>
      <c r="Z119" s="110" t="str">
        <f>'31.PZT_H_G1T Phase'!T4</f>
        <v/>
      </c>
      <c r="AA119" s="76">
        <f>'31.PZT_H_G1T Phase'!U2</f>
        <v>0.87762375138577398</v>
      </c>
      <c r="AB119" s="76">
        <f>'31.PZT_H_G1T Phase'!U3</f>
        <v>0.85642142204446947</v>
      </c>
      <c r="AC119" s="76">
        <f>'31.PZT_H_G1T Phase'!U4</f>
        <v>0.40920646098125513</v>
      </c>
      <c r="AD119" s="76">
        <f>'31.PZT_H_G1T Phase'!V2</f>
        <v>1.68488471220263</v>
      </c>
      <c r="AE119" s="76">
        <f>'31.PZT_H_G1T Phase'!V3</f>
        <v>0.22473198160158347</v>
      </c>
      <c r="AF119" s="77">
        <f>'31.PZT_H_G1T Phase'!V4</f>
        <v>0.57922582502886355</v>
      </c>
      <c r="AG119" s="52"/>
      <c r="AH119" s="81">
        <v>3</v>
      </c>
      <c r="AI119" s="82">
        <v>3</v>
      </c>
      <c r="AJ119" s="83">
        <v>3</v>
      </c>
      <c r="AK119" s="81">
        <v>3</v>
      </c>
      <c r="AL119" s="82">
        <v>3</v>
      </c>
      <c r="AM119" s="83">
        <v>3</v>
      </c>
      <c r="AN119" s="81">
        <f t="shared" si="15"/>
        <v>3</v>
      </c>
      <c r="AO119" s="82">
        <f t="shared" si="15"/>
        <v>3</v>
      </c>
      <c r="AP119" s="83">
        <f t="shared" si="15"/>
        <v>3</v>
      </c>
      <c r="AQ119" s="81">
        <f t="shared" si="14"/>
        <v>3</v>
      </c>
      <c r="AR119" s="82">
        <f t="shared" si="14"/>
        <v>3</v>
      </c>
      <c r="AS119" s="83">
        <f t="shared" si="14"/>
        <v>3</v>
      </c>
    </row>
    <row r="120" spans="2:45" s="75" customFormat="1" ht="12.75" customHeight="1" x14ac:dyDescent="0.2">
      <c r="B120" s="71" t="s">
        <v>98</v>
      </c>
      <c r="C120" s="72">
        <v>14600</v>
      </c>
      <c r="D120" s="72">
        <v>6400</v>
      </c>
      <c r="E120" s="72">
        <v>-1580</v>
      </c>
      <c r="F120" s="73">
        <f t="shared" si="12"/>
        <v>21000</v>
      </c>
      <c r="G120" s="74">
        <f t="shared" si="13"/>
        <v>13020</v>
      </c>
      <c r="H120" s="94"/>
      <c r="I120" s="103">
        <v>14402.4</v>
      </c>
      <c r="J120" s="104">
        <v>159.03710258930147</v>
      </c>
      <c r="K120" s="111" t="str">
        <f t="shared" si="11"/>
        <v>CSL</v>
      </c>
      <c r="L120" s="103">
        <f t="shared" si="8"/>
        <v>2.8974370917079209</v>
      </c>
      <c r="M120" s="107">
        <v>2.8974370917079209</v>
      </c>
      <c r="N120" s="108" t="str">
        <f t="shared" si="16"/>
        <v>True</v>
      </c>
      <c r="O120" s="109">
        <f>'32.PZT_H_G2T Freq'!Q2</f>
        <v>0.41932597023476786</v>
      </c>
      <c r="P120" s="109">
        <f>'32.PZT_H_G2T Freq'!Q3</f>
        <v>9.0047276772816778E-2</v>
      </c>
      <c r="Q120" s="109">
        <f>'32.PZT_H_G2T Freq'!Q4</f>
        <v>0.24470367047682987</v>
      </c>
      <c r="R120" s="109">
        <f>'32.PZT_H_G2T Freq'!R2</f>
        <v>1.0732639514373428E-3</v>
      </c>
      <c r="S120" s="109">
        <f>'32.PZT_H_G2T Freq'!R3</f>
        <v>0.19765862490080677</v>
      </c>
      <c r="T120" s="110">
        <f>'32.PZT_H_G2T Freq'!R4</f>
        <v>0.29523025176204687</v>
      </c>
      <c r="U120" s="109" t="str">
        <f>'32.PZT_H_G2T Freq'!S2</f>
        <v/>
      </c>
      <c r="V120" s="109" t="str">
        <f>'32.PZT_H_G2T Freq'!S3</f>
        <v/>
      </c>
      <c r="W120" s="109" t="str">
        <f>'32.PZT_H_G2T Freq'!S4</f>
        <v/>
      </c>
      <c r="X120" s="109" t="str">
        <f>'32.PZT_H_G2T Freq'!T2</f>
        <v/>
      </c>
      <c r="Y120" s="109" t="str">
        <f>'32.PZT_H_G2T Freq'!T3</f>
        <v/>
      </c>
      <c r="Z120" s="110" t="str">
        <f>'32.PZT_H_G2T Freq'!T4</f>
        <v/>
      </c>
      <c r="AA120" s="76">
        <f>'32.PZT_H_G2T Freq'!U2</f>
        <v>1.5406372079552677</v>
      </c>
      <c r="AB120" s="76">
        <f>'32.PZT_H_G2T Freq'!U3</f>
        <v>0.36090211237067843</v>
      </c>
      <c r="AC120" s="76">
        <f>'32.PZT_H_G2T Freq'!U4</f>
        <v>1.2236902924888178</v>
      </c>
      <c r="AD120" s="76">
        <f>'32.PZT_H_G2T Freq'!V2</f>
        <v>0.40671753263942967</v>
      </c>
      <c r="AE120" s="76">
        <f>'32.PZT_H_G2T Freq'!V3</f>
        <v>2.1467768841366919</v>
      </c>
      <c r="AF120" s="77">
        <f>'32.PZT_H_G2T Freq'!V4</f>
        <v>2.928126795988415</v>
      </c>
      <c r="AG120" s="52"/>
      <c r="AH120" s="81">
        <v>3</v>
      </c>
      <c r="AI120" s="82">
        <v>3</v>
      </c>
      <c r="AJ120" s="83">
        <v>3</v>
      </c>
      <c r="AK120" s="81">
        <v>3</v>
      </c>
      <c r="AL120" s="82">
        <v>3</v>
      </c>
      <c r="AM120" s="83">
        <v>3</v>
      </c>
      <c r="AN120" s="81">
        <f t="shared" si="15"/>
        <v>3</v>
      </c>
      <c r="AO120" s="82">
        <f t="shared" si="15"/>
        <v>3</v>
      </c>
      <c r="AP120" s="83">
        <f t="shared" si="15"/>
        <v>3</v>
      </c>
      <c r="AQ120" s="81">
        <f t="shared" si="14"/>
        <v>3</v>
      </c>
      <c r="AR120" s="82">
        <f t="shared" si="14"/>
        <v>3</v>
      </c>
      <c r="AS120" s="83">
        <f t="shared" si="14"/>
        <v>3</v>
      </c>
    </row>
    <row r="121" spans="2:45" s="75" customFormat="1" ht="12.75" customHeight="1" x14ac:dyDescent="0.2">
      <c r="B121" s="71" t="s">
        <v>97</v>
      </c>
      <c r="C121" s="72"/>
      <c r="D121" s="72">
        <v>7.9</v>
      </c>
      <c r="E121" s="72"/>
      <c r="F121" s="73">
        <f t="shared" si="12"/>
        <v>7.9</v>
      </c>
      <c r="G121" s="74" t="str">
        <f t="shared" si="13"/>
        <v/>
      </c>
      <c r="H121" s="94"/>
      <c r="I121" s="103">
        <v>3.3769999999999998</v>
      </c>
      <c r="J121" s="104">
        <v>0.30614375708153846</v>
      </c>
      <c r="K121" s="111" t="str">
        <f t="shared" si="11"/>
        <v>USL</v>
      </c>
      <c r="L121" s="103">
        <f t="shared" si="8"/>
        <v>4.9247016533644823</v>
      </c>
      <c r="M121" s="107">
        <v>4.9247016533644823</v>
      </c>
      <c r="N121" s="108" t="str">
        <f t="shared" si="16"/>
        <v>True</v>
      </c>
      <c r="O121" s="109">
        <f>'33.PZT_H_G2T Gain'!Q2</f>
        <v>1.0652925579922523</v>
      </c>
      <c r="P121" s="109">
        <f>'33.PZT_H_G2T Gain'!Q3</f>
        <v>2.145804700450626</v>
      </c>
      <c r="Q121" s="109">
        <f>'33.PZT_H_G2T Gain'!Q4</f>
        <v>2.5187545956244706</v>
      </c>
      <c r="R121" s="109">
        <f>'33.PZT_H_G2T Gain'!R2</f>
        <v>1.1600847359363713</v>
      </c>
      <c r="S121" s="109">
        <f>'33.PZT_H_G2T Gain'!R3</f>
        <v>0.94414139500579009</v>
      </c>
      <c r="T121" s="110">
        <f>'33.PZT_H_G2T Gain'!R4</f>
        <v>1.0820955055503625</v>
      </c>
      <c r="U121" s="109" t="str">
        <f>'33.PZT_H_G2T Gain'!S2</f>
        <v/>
      </c>
      <c r="V121" s="109" t="str">
        <f>'33.PZT_H_G2T Gain'!S3</f>
        <v/>
      </c>
      <c r="W121" s="109" t="str">
        <f>'33.PZT_H_G2T Gain'!S4</f>
        <v/>
      </c>
      <c r="X121" s="109" t="str">
        <f>'33.PZT_H_G2T Gain'!T2</f>
        <v/>
      </c>
      <c r="Y121" s="109" t="str">
        <f>'33.PZT_H_G2T Gain'!T3</f>
        <v/>
      </c>
      <c r="Z121" s="110" t="str">
        <f>'33.PZT_H_G2T Gain'!T4</f>
        <v/>
      </c>
      <c r="AA121" s="76">
        <f>'33.PZT_H_G2T Gain'!U2</f>
        <v>2.0712377843224258E-2</v>
      </c>
      <c r="AB121" s="76">
        <f>'33.PZT_H_G2T Gain'!U3</f>
        <v>0.4987088107315768</v>
      </c>
      <c r="AC121" s="76">
        <f>'33.PZT_H_G2T Gain'!U4</f>
        <v>0.55004809223382789</v>
      </c>
      <c r="AD121" s="76">
        <f>'33.PZT_H_G2T Gain'!V2</f>
        <v>0.22126750257383918</v>
      </c>
      <c r="AE121" s="76">
        <f>'33.PZT_H_G2T Gain'!V3</f>
        <v>2.3588012476581404</v>
      </c>
      <c r="AF121" s="77">
        <f>'33.PZT_H_G2T Gain'!V4</f>
        <v>1.5969230591015062</v>
      </c>
      <c r="AG121" s="52"/>
      <c r="AH121" s="81">
        <v>3</v>
      </c>
      <c r="AI121" s="82">
        <v>3</v>
      </c>
      <c r="AJ121" s="83">
        <v>3</v>
      </c>
      <c r="AK121" s="81">
        <v>3</v>
      </c>
      <c r="AL121" s="82">
        <v>3</v>
      </c>
      <c r="AM121" s="83">
        <v>3</v>
      </c>
      <c r="AN121" s="81">
        <f t="shared" si="15"/>
        <v>3</v>
      </c>
      <c r="AO121" s="82">
        <f t="shared" si="15"/>
        <v>3</v>
      </c>
      <c r="AP121" s="83">
        <f t="shared" si="15"/>
        <v>3</v>
      </c>
      <c r="AQ121" s="81">
        <f t="shared" si="14"/>
        <v>3</v>
      </c>
      <c r="AR121" s="82">
        <f t="shared" si="14"/>
        <v>3</v>
      </c>
      <c r="AS121" s="83">
        <f t="shared" si="14"/>
        <v>3</v>
      </c>
    </row>
    <row r="122" spans="2:45" s="75" customFormat="1" ht="12.75" customHeight="1" x14ac:dyDescent="0.2">
      <c r="B122" s="71" t="s">
        <v>95</v>
      </c>
      <c r="C122" s="72">
        <v>20000</v>
      </c>
      <c r="D122" s="72">
        <v>540</v>
      </c>
      <c r="E122" s="72">
        <v>-996</v>
      </c>
      <c r="F122" s="73">
        <f t="shared" si="12"/>
        <v>20540</v>
      </c>
      <c r="G122" s="74">
        <f t="shared" si="13"/>
        <v>19004</v>
      </c>
      <c r="H122" s="94"/>
      <c r="I122" s="103">
        <v>20213.599999999999</v>
      </c>
      <c r="J122" s="104">
        <v>69.374346843772159</v>
      </c>
      <c r="K122" s="111" t="str">
        <f t="shared" si="11"/>
        <v>CSL</v>
      </c>
      <c r="L122" s="103">
        <f t="shared" si="8"/>
        <v>1.5683030536491118</v>
      </c>
      <c r="M122" s="107">
        <v>1.5683030536491118</v>
      </c>
      <c r="N122" s="108" t="str">
        <f t="shared" si="16"/>
        <v>True</v>
      </c>
      <c r="O122" s="109">
        <f>'34.PZT_H_BT Freq'!Q2</f>
        <v>1.1056241104933695E-2</v>
      </c>
      <c r="P122" s="109">
        <f>'34.PZT_H_BT Freq'!Q3</f>
        <v>1.2504065017391914E-2</v>
      </c>
      <c r="Q122" s="109">
        <f>'34.PZT_H_BT Freq'!Q4</f>
        <v>8.357981796550179E-2</v>
      </c>
      <c r="R122" s="109">
        <f>'34.PZT_H_BT Freq'!R2</f>
        <v>0.95272611592637069</v>
      </c>
      <c r="S122" s="109">
        <f>'34.PZT_H_BT Freq'!R3</f>
        <v>5.5470586152292674</v>
      </c>
      <c r="T122" s="110">
        <f>'34.PZT_H_BT Freq'!R4</f>
        <v>1.5034813163296539</v>
      </c>
      <c r="U122" s="109" t="str">
        <f>'34.PZT_H_BT Freq'!S2</f>
        <v/>
      </c>
      <c r="V122" s="109" t="str">
        <f>'34.PZT_H_BT Freq'!S3</f>
        <v/>
      </c>
      <c r="W122" s="109" t="str">
        <f>'34.PZT_H_BT Freq'!S4</f>
        <v/>
      </c>
      <c r="X122" s="109" t="str">
        <f>'34.PZT_H_BT Freq'!T2</f>
        <v/>
      </c>
      <c r="Y122" s="109" t="str">
        <f>'34.PZT_H_BT Freq'!T3</f>
        <v/>
      </c>
      <c r="Z122" s="110" t="str">
        <f>'34.PZT_H_BT Freq'!T4</f>
        <v/>
      </c>
      <c r="AA122" s="76">
        <f>'34.PZT_H_BT Freq'!U2</f>
        <v>1.6100804680633598</v>
      </c>
      <c r="AB122" s="76">
        <f>'34.PZT_H_BT Freq'!U3</f>
        <v>0.8192400995135426</v>
      </c>
      <c r="AC122" s="76">
        <f>'34.PZT_H_BT Freq'!U4</f>
        <v>1.3128459544061772</v>
      </c>
      <c r="AD122" s="76">
        <f>'34.PZT_H_BT Freq'!V2</f>
        <v>2.4704604989340924</v>
      </c>
      <c r="AE122" s="76">
        <f>'34.PZT_H_BT Freq'!V3</f>
        <v>2.0419810282831317</v>
      </c>
      <c r="AF122" s="77">
        <f>'34.PZT_H_BT Freq'!V4</f>
        <v>0.65415599692225279</v>
      </c>
      <c r="AG122" s="52"/>
      <c r="AH122" s="81">
        <v>3</v>
      </c>
      <c r="AI122" s="82">
        <v>3</v>
      </c>
      <c r="AJ122" s="83">
        <v>3</v>
      </c>
      <c r="AK122" s="81">
        <v>3</v>
      </c>
      <c r="AL122" s="82">
        <v>3</v>
      </c>
      <c r="AM122" s="83">
        <v>3</v>
      </c>
      <c r="AN122" s="81">
        <f t="shared" si="15"/>
        <v>3</v>
      </c>
      <c r="AO122" s="82">
        <f t="shared" si="15"/>
        <v>3</v>
      </c>
      <c r="AP122" s="83">
        <f t="shared" si="15"/>
        <v>3</v>
      </c>
      <c r="AQ122" s="81">
        <f t="shared" si="14"/>
        <v>3</v>
      </c>
      <c r="AR122" s="82">
        <f t="shared" si="14"/>
        <v>3</v>
      </c>
      <c r="AS122" s="83">
        <f t="shared" si="14"/>
        <v>3</v>
      </c>
    </row>
    <row r="123" spans="2:45" s="75" customFormat="1" ht="12.75" customHeight="1" x14ac:dyDescent="0.2">
      <c r="B123" s="71" t="s">
        <v>94</v>
      </c>
      <c r="C123" s="72"/>
      <c r="D123" s="72">
        <v>17.93</v>
      </c>
      <c r="E123" s="72"/>
      <c r="F123" s="73">
        <f t="shared" si="12"/>
        <v>17.93</v>
      </c>
      <c r="G123" s="74" t="str">
        <f t="shared" si="13"/>
        <v/>
      </c>
      <c r="H123" s="94"/>
      <c r="I123" s="103">
        <v>9.9641999999999999</v>
      </c>
      <c r="J123" s="104">
        <v>0.42526897370958028</v>
      </c>
      <c r="K123" s="111" t="str">
        <f t="shared" si="11"/>
        <v>USL</v>
      </c>
      <c r="L123" s="103">
        <f t="shared" si="8"/>
        <v>6.2437347439316611</v>
      </c>
      <c r="M123" s="107">
        <v>6.2437347439316611</v>
      </c>
      <c r="N123" s="108" t="str">
        <f t="shared" si="16"/>
        <v>True</v>
      </c>
      <c r="O123" s="109">
        <f>'35.PZT_H_BT Gain'!Q2</f>
        <v>1.573752334931676</v>
      </c>
      <c r="P123" s="109">
        <f>'35.PZT_H_BT Gain'!Q3</f>
        <v>2.2416054776537138</v>
      </c>
      <c r="Q123" s="109">
        <f>'35.PZT_H_BT Gain'!Q4</f>
        <v>2.2557558114850709</v>
      </c>
      <c r="R123" s="109">
        <f>'35.PZT_H_BT Gain'!R2</f>
        <v>0.52974908703911472</v>
      </c>
      <c r="S123" s="109">
        <f>'35.PZT_H_BT Gain'!R3</f>
        <v>2.2512981245131272</v>
      </c>
      <c r="T123" s="110">
        <f>'35.PZT_H_BT Gain'!R4</f>
        <v>1.4386859720983742</v>
      </c>
      <c r="U123" s="109" t="str">
        <f>'35.PZT_H_BT Gain'!S2</f>
        <v/>
      </c>
      <c r="V123" s="109" t="str">
        <f>'35.PZT_H_BT Gain'!S3</f>
        <v/>
      </c>
      <c r="W123" s="109" t="str">
        <f>'35.PZT_H_BT Gain'!S4</f>
        <v/>
      </c>
      <c r="X123" s="109" t="str">
        <f>'35.PZT_H_BT Gain'!T2</f>
        <v/>
      </c>
      <c r="Y123" s="109" t="str">
        <f>'35.PZT_H_BT Gain'!T3</f>
        <v/>
      </c>
      <c r="Z123" s="110" t="str">
        <f>'35.PZT_H_BT Gain'!T4</f>
        <v/>
      </c>
      <c r="AA123" s="76">
        <f>'35.PZT_H_BT Gain'!U2</f>
        <v>0.22227962862221043</v>
      </c>
      <c r="AB123" s="76">
        <f>'35.PZT_H_BT Gain'!U3</f>
        <v>0.34703735469900665</v>
      </c>
      <c r="AC123" s="76">
        <f>'35.PZT_H_BT Gain'!U4</f>
        <v>0.60964167818523995</v>
      </c>
      <c r="AD123" s="76">
        <f>'35.PZT_H_BT Gain'!V2</f>
        <v>9.7701350302476689E-2</v>
      </c>
      <c r="AE123" s="76">
        <f>'35.PZT_H_BT Gain'!V3</f>
        <v>1.2733189731545458</v>
      </c>
      <c r="AF123" s="77">
        <f>'35.PZT_H_BT Gain'!V4</f>
        <v>1.0422562282623009</v>
      </c>
      <c r="AG123" s="52"/>
      <c r="AH123" s="81">
        <v>3</v>
      </c>
      <c r="AI123" s="82">
        <v>3</v>
      </c>
      <c r="AJ123" s="83">
        <v>3</v>
      </c>
      <c r="AK123" s="81">
        <v>3</v>
      </c>
      <c r="AL123" s="82">
        <v>3</v>
      </c>
      <c r="AM123" s="83">
        <v>3</v>
      </c>
      <c r="AN123" s="81">
        <f t="shared" si="15"/>
        <v>3</v>
      </c>
      <c r="AO123" s="82">
        <f t="shared" si="15"/>
        <v>3</v>
      </c>
      <c r="AP123" s="83">
        <f t="shared" si="15"/>
        <v>3</v>
      </c>
      <c r="AQ123" s="81">
        <f t="shared" si="14"/>
        <v>3</v>
      </c>
      <c r="AR123" s="82">
        <f t="shared" si="14"/>
        <v>3</v>
      </c>
      <c r="AS123" s="83">
        <f t="shared" si="14"/>
        <v>3</v>
      </c>
    </row>
    <row r="124" spans="2:45" s="75" customFormat="1" ht="12.75" customHeight="1" x14ac:dyDescent="0.2">
      <c r="B124" s="71" t="s">
        <v>92</v>
      </c>
      <c r="C124" s="72">
        <v>25134</v>
      </c>
      <c r="D124" s="72">
        <v>1546</v>
      </c>
      <c r="E124" s="72">
        <v>-946</v>
      </c>
      <c r="F124" s="73">
        <f t="shared" si="12"/>
        <v>26680</v>
      </c>
      <c r="G124" s="74">
        <f t="shared" si="13"/>
        <v>24188</v>
      </c>
      <c r="H124" s="94"/>
      <c r="I124" s="103">
        <v>25493.599999999999</v>
      </c>
      <c r="J124" s="104">
        <v>136.51666564928988</v>
      </c>
      <c r="K124" s="111" t="str">
        <f t="shared" si="11"/>
        <v>CSL</v>
      </c>
      <c r="L124" s="103">
        <f t="shared" si="8"/>
        <v>2.8968380145074559</v>
      </c>
      <c r="M124" s="107">
        <v>2.8968380145074559</v>
      </c>
      <c r="N124" s="108" t="str">
        <f t="shared" si="16"/>
        <v>True</v>
      </c>
      <c r="O124" s="109">
        <f>'36.PZT_H_1stSway Freq'!Q2</f>
        <v>1.8851827961892282</v>
      </c>
      <c r="P124" s="109">
        <f>'36.PZT_H_1stSway Freq'!Q3</f>
        <v>0.43528702510724337</v>
      </c>
      <c r="Q124" s="109">
        <f>'36.PZT_H_1stSway Freq'!Q4</f>
        <v>1.2380421899286251</v>
      </c>
      <c r="R124" s="109">
        <f>'36.PZT_H_1stSway Freq'!R2</f>
        <v>1.1167896968380235</v>
      </c>
      <c r="S124" s="109">
        <f>'36.PZT_H_1stSway Freq'!R3</f>
        <v>2.9616623475206385</v>
      </c>
      <c r="T124" s="110">
        <f>'36.PZT_H_1stSway Freq'!R4</f>
        <v>1.159134284344618</v>
      </c>
      <c r="U124" s="109" t="str">
        <f>'36.PZT_H_1stSway Freq'!S2</f>
        <v/>
      </c>
      <c r="V124" s="109" t="str">
        <f>'36.PZT_H_1stSway Freq'!S3</f>
        <v/>
      </c>
      <c r="W124" s="109" t="str">
        <f>'36.PZT_H_1stSway Freq'!S4</f>
        <v/>
      </c>
      <c r="X124" s="109" t="str">
        <f>'36.PZT_H_1stSway Freq'!T2</f>
        <v/>
      </c>
      <c r="Y124" s="109" t="str">
        <f>'36.PZT_H_1stSway Freq'!T3</f>
        <v/>
      </c>
      <c r="Z124" s="110" t="str">
        <f>'36.PZT_H_1stSway Freq'!T4</f>
        <v/>
      </c>
      <c r="AA124" s="76">
        <f>'36.PZT_H_1stSway Freq'!U2</f>
        <v>0.30861314949185814</v>
      </c>
      <c r="AB124" s="76">
        <f>'36.PZT_H_1stSway Freq'!U3</f>
        <v>2.2734957967013845</v>
      </c>
      <c r="AC124" s="76">
        <f>'36.PZT_H_1stSway Freq'!U4</f>
        <v>1.9300120963371132</v>
      </c>
      <c r="AD124" s="76">
        <f>'36.PZT_H_1stSway Freq'!V2</f>
        <v>3.2240145742894253</v>
      </c>
      <c r="AE124" s="76">
        <f>'36.PZT_H_1stSway Freq'!V3</f>
        <v>1.7474218762607985</v>
      </c>
      <c r="AF124" s="77">
        <f>'36.PZT_H_1stSway Freq'!V4</f>
        <v>3.1650729793271672</v>
      </c>
      <c r="AG124" s="52"/>
      <c r="AH124" s="81">
        <v>3</v>
      </c>
      <c r="AI124" s="82">
        <v>3</v>
      </c>
      <c r="AJ124" s="83">
        <v>3</v>
      </c>
      <c r="AK124" s="81">
        <v>3</v>
      </c>
      <c r="AL124" s="82">
        <v>3</v>
      </c>
      <c r="AM124" s="83">
        <v>3</v>
      </c>
      <c r="AN124" s="81">
        <f t="shared" si="15"/>
        <v>3</v>
      </c>
      <c r="AO124" s="82">
        <f t="shared" si="15"/>
        <v>3</v>
      </c>
      <c r="AP124" s="83">
        <f t="shared" si="15"/>
        <v>3</v>
      </c>
      <c r="AQ124" s="81">
        <f t="shared" si="14"/>
        <v>3</v>
      </c>
      <c r="AR124" s="82">
        <f t="shared" si="14"/>
        <v>3</v>
      </c>
      <c r="AS124" s="83">
        <f t="shared" si="14"/>
        <v>3</v>
      </c>
    </row>
    <row r="125" spans="2:45" s="75" customFormat="1" ht="12.75" customHeight="1" x14ac:dyDescent="0.2">
      <c r="B125" s="71" t="s">
        <v>91</v>
      </c>
      <c r="C125" s="72"/>
      <c r="D125" s="72">
        <v>24.7</v>
      </c>
      <c r="E125" s="72">
        <v>11.7</v>
      </c>
      <c r="F125" s="73">
        <f t="shared" si="12"/>
        <v>24.7</v>
      </c>
      <c r="G125" s="74">
        <f t="shared" si="13"/>
        <v>11.7</v>
      </c>
      <c r="H125" s="94"/>
      <c r="I125" s="103">
        <v>18.516200000000001</v>
      </c>
      <c r="J125" s="104">
        <v>1.3120459976692891</v>
      </c>
      <c r="K125" s="111" t="str">
        <f t="shared" si="11"/>
        <v>CSL</v>
      </c>
      <c r="L125" s="103">
        <f t="shared" si="8"/>
        <v>1.5710323192390268</v>
      </c>
      <c r="M125" s="107">
        <v>1.5710323192390268</v>
      </c>
      <c r="N125" s="108" t="str">
        <f t="shared" si="16"/>
        <v>True</v>
      </c>
      <c r="O125" s="109">
        <f>'37.PZT_H_1st Sway Gain'!Q2</f>
        <v>2.9348976506854654</v>
      </c>
      <c r="P125" s="109">
        <f>'37.PZT_H_1st Sway Gain'!Q3</f>
        <v>0.93813201152401948</v>
      </c>
      <c r="Q125" s="109">
        <f>'37.PZT_H_1st Sway Gain'!Q4</f>
        <v>2.0229230234546587</v>
      </c>
      <c r="R125" s="109">
        <f>'37.PZT_H_1st Sway Gain'!R2</f>
        <v>0.42922804408753734</v>
      </c>
      <c r="S125" s="109">
        <f>'37.PZT_H_1st Sway Gain'!R3</f>
        <v>1.0893645349472283</v>
      </c>
      <c r="T125" s="110">
        <f>'37.PZT_H_1st Sway Gain'!R4</f>
        <v>1.1841568976648538</v>
      </c>
      <c r="U125" s="109" t="str">
        <f>'37.PZT_H_1st Sway Gain'!S2</f>
        <v/>
      </c>
      <c r="V125" s="109" t="str">
        <f>'37.PZT_H_1st Sway Gain'!S3</f>
        <v/>
      </c>
      <c r="W125" s="109" t="str">
        <f>'37.PZT_H_1st Sway Gain'!S4</f>
        <v/>
      </c>
      <c r="X125" s="109" t="str">
        <f>'37.PZT_H_1st Sway Gain'!T2</f>
        <v/>
      </c>
      <c r="Y125" s="109" t="str">
        <f>'37.PZT_H_1st Sway Gain'!T3</f>
        <v/>
      </c>
      <c r="Z125" s="110" t="str">
        <f>'37.PZT_H_1st Sway Gain'!T4</f>
        <v/>
      </c>
      <c r="AA125" s="76">
        <f>'37.PZT_H_1st Sway Gain'!U2</f>
        <v>0.38736896384703573</v>
      </c>
      <c r="AB125" s="76">
        <f>'37.PZT_H_1st Sway Gain'!U3</f>
        <v>2.3513669340034467</v>
      </c>
      <c r="AC125" s="76">
        <f>'37.PZT_H_1st Sway Gain'!U4</f>
        <v>1.3331475132458608</v>
      </c>
      <c r="AD125" s="76">
        <f>'37.PZT_H_1st Sway Gain'!V2</f>
        <v>1.8063803551956674</v>
      </c>
      <c r="AE125" s="76">
        <f>'37.PZT_H_1st Sway Gain'!V3</f>
        <v>1.3077284157646667</v>
      </c>
      <c r="AF125" s="77">
        <f>'37.PZT_H_1st Sway Gain'!V4</f>
        <v>1.8067517655897476</v>
      </c>
      <c r="AG125" s="52"/>
      <c r="AH125" s="81">
        <v>3</v>
      </c>
      <c r="AI125" s="82">
        <v>3</v>
      </c>
      <c r="AJ125" s="83">
        <v>3</v>
      </c>
      <c r="AK125" s="81">
        <v>3</v>
      </c>
      <c r="AL125" s="82">
        <v>3</v>
      </c>
      <c r="AM125" s="83">
        <v>3</v>
      </c>
      <c r="AN125" s="81">
        <f t="shared" si="15"/>
        <v>3</v>
      </c>
      <c r="AO125" s="82">
        <f t="shared" si="15"/>
        <v>3</v>
      </c>
      <c r="AP125" s="83">
        <f t="shared" si="15"/>
        <v>3</v>
      </c>
      <c r="AQ125" s="81">
        <f t="shared" si="14"/>
        <v>3</v>
      </c>
      <c r="AR125" s="82">
        <f t="shared" si="14"/>
        <v>3</v>
      </c>
      <c r="AS125" s="83">
        <f t="shared" si="14"/>
        <v>3</v>
      </c>
    </row>
    <row r="126" spans="2:45" s="75" customFormat="1" ht="12.75" customHeight="1" x14ac:dyDescent="0.2">
      <c r="B126" s="71" t="s">
        <v>89</v>
      </c>
      <c r="C126" s="72">
        <v>34265</v>
      </c>
      <c r="D126" s="72">
        <v>3107</v>
      </c>
      <c r="E126" s="72">
        <v>-1725</v>
      </c>
      <c r="F126" s="73">
        <f t="shared" si="12"/>
        <v>37372</v>
      </c>
      <c r="G126" s="74">
        <f t="shared" si="13"/>
        <v>32540</v>
      </c>
      <c r="H126" s="94"/>
      <c r="I126" s="103">
        <v>34568.800000000003</v>
      </c>
      <c r="J126" s="104">
        <v>194.12161136771971</v>
      </c>
      <c r="K126" s="111" t="str">
        <f t="shared" si="11"/>
        <v>CSL</v>
      </c>
      <c r="L126" s="103">
        <f t="shared" si="8"/>
        <v>3.4837268344410792</v>
      </c>
      <c r="M126" s="107">
        <v>3.4837268344410792</v>
      </c>
      <c r="N126" s="108" t="str">
        <f t="shared" si="16"/>
        <v>True</v>
      </c>
      <c r="O126" s="109">
        <f>'38.PZT_H_G4T Freq'!Q2</f>
        <v>0.50847478786111799</v>
      </c>
      <c r="P126" s="109">
        <f>'38.PZT_H_G4T Freq'!Q3</f>
        <v>1.3574532503002408</v>
      </c>
      <c r="Q126" s="109">
        <f>'38.PZT_H_G4T Freq'!Q4</f>
        <v>0.67690236383303382</v>
      </c>
      <c r="R126" s="109">
        <f>'38.PZT_H_G4T Freq'!R2</f>
        <v>0.39226596629809446</v>
      </c>
      <c r="S126" s="109">
        <f>'38.PZT_H_G4T Freq'!R3</f>
        <v>0.20167149827536124</v>
      </c>
      <c r="T126" s="110">
        <f>'38.PZT_H_G4T Freq'!R4</f>
        <v>4.9364001330137824E-2</v>
      </c>
      <c r="U126" s="109" t="str">
        <f>'38.PZT_H_G4T Freq'!S2</f>
        <v/>
      </c>
      <c r="V126" s="109" t="str">
        <f>'38.PZT_H_G4T Freq'!S3</f>
        <v/>
      </c>
      <c r="W126" s="109" t="str">
        <f>'38.PZT_H_G4T Freq'!S4</f>
        <v/>
      </c>
      <c r="X126" s="109" t="str">
        <f>'38.PZT_H_G4T Freq'!T2</f>
        <v/>
      </c>
      <c r="Y126" s="109" t="str">
        <f>'38.PZT_H_G4T Freq'!T3</f>
        <v/>
      </c>
      <c r="Z126" s="110" t="str">
        <f>'38.PZT_H_G4T Freq'!T4</f>
        <v/>
      </c>
      <c r="AA126" s="76">
        <f>'38.PZT_H_G4T Freq'!U2</f>
        <v>4.9757003809993143E-2</v>
      </c>
      <c r="AB126" s="76">
        <f>'38.PZT_H_G4T Freq'!U3</f>
        <v>2.315862021317642</v>
      </c>
      <c r="AC126" s="76">
        <f>'38.PZT_H_G4T Freq'!U4</f>
        <v>1.4441706155680456</v>
      </c>
      <c r="AD126" s="76">
        <f>'38.PZT_H_G4T Freq'!V2</f>
        <v>1.7947163825246701</v>
      </c>
      <c r="AE126" s="76">
        <f>'38.PZT_H_G4T Freq'!V3</f>
        <v>1.0731875856444539</v>
      </c>
      <c r="AF126" s="77">
        <f>'38.PZT_H_G4T Freq'!V4</f>
        <v>0.10013698618469465</v>
      </c>
      <c r="AG126" s="52"/>
      <c r="AH126" s="81">
        <v>3</v>
      </c>
      <c r="AI126" s="82">
        <v>3</v>
      </c>
      <c r="AJ126" s="83">
        <v>3</v>
      </c>
      <c r="AK126" s="81">
        <v>3</v>
      </c>
      <c r="AL126" s="82">
        <v>3</v>
      </c>
      <c r="AM126" s="83">
        <v>3</v>
      </c>
      <c r="AN126" s="81">
        <f t="shared" si="15"/>
        <v>3</v>
      </c>
      <c r="AO126" s="82">
        <f t="shared" si="15"/>
        <v>3</v>
      </c>
      <c r="AP126" s="83">
        <f t="shared" si="15"/>
        <v>3</v>
      </c>
      <c r="AQ126" s="81">
        <f t="shared" si="14"/>
        <v>3</v>
      </c>
      <c r="AR126" s="82">
        <f t="shared" si="14"/>
        <v>3</v>
      </c>
      <c r="AS126" s="83">
        <f t="shared" si="14"/>
        <v>3</v>
      </c>
    </row>
    <row r="127" spans="2:45" s="75" customFormat="1" ht="12.75" hidden="1" customHeight="1" x14ac:dyDescent="0.2">
      <c r="B127" s="86" t="s">
        <v>226</v>
      </c>
      <c r="C127" s="87"/>
      <c r="D127" s="87">
        <v>83.5</v>
      </c>
      <c r="E127" s="87"/>
      <c r="F127" s="88">
        <f t="shared" si="12"/>
        <v>83.5</v>
      </c>
      <c r="G127" s="89" t="str">
        <f t="shared" si="13"/>
        <v/>
      </c>
      <c r="H127" s="102"/>
      <c r="I127" s="112">
        <v>7.8148</v>
      </c>
      <c r="J127" s="113">
        <v>0.3990879602293208</v>
      </c>
      <c r="K127" s="114" t="str">
        <f t="shared" si="11"/>
        <v>USL</v>
      </c>
      <c r="L127" s="112">
        <f t="shared" si="8"/>
        <v>63.215136797169855</v>
      </c>
      <c r="M127" s="115"/>
      <c r="N127" s="108"/>
      <c r="O127" s="109"/>
      <c r="P127" s="109"/>
      <c r="Q127" s="109"/>
      <c r="R127" s="109"/>
      <c r="S127" s="109"/>
      <c r="T127" s="110"/>
      <c r="U127" s="109"/>
      <c r="V127" s="109"/>
      <c r="W127" s="109"/>
      <c r="X127" s="109"/>
      <c r="Y127" s="109"/>
      <c r="Z127" s="110"/>
      <c r="AA127" s="76"/>
      <c r="AB127" s="76"/>
      <c r="AC127" s="76"/>
      <c r="AD127" s="76"/>
      <c r="AE127" s="76"/>
      <c r="AF127" s="77"/>
      <c r="AG127" s="52"/>
      <c r="AH127" s="81">
        <v>3</v>
      </c>
      <c r="AI127" s="82">
        <v>3</v>
      </c>
      <c r="AJ127" s="83">
        <v>3</v>
      </c>
      <c r="AK127" s="81">
        <v>3</v>
      </c>
      <c r="AL127" s="82">
        <v>3</v>
      </c>
      <c r="AM127" s="83">
        <v>3</v>
      </c>
      <c r="AN127" s="81">
        <f t="shared" si="15"/>
        <v>3</v>
      </c>
      <c r="AO127" s="82">
        <f t="shared" si="15"/>
        <v>3</v>
      </c>
      <c r="AP127" s="83">
        <f t="shared" si="15"/>
        <v>3</v>
      </c>
      <c r="AQ127" s="81">
        <f t="shared" si="14"/>
        <v>3</v>
      </c>
      <c r="AR127" s="82">
        <f t="shared" si="14"/>
        <v>3</v>
      </c>
      <c r="AS127" s="83">
        <f t="shared" si="14"/>
        <v>3</v>
      </c>
    </row>
    <row r="128" spans="2:45" s="75" customFormat="1" ht="12.75" customHeight="1" x14ac:dyDescent="0.2">
      <c r="B128" s="71" t="s">
        <v>88</v>
      </c>
      <c r="C128" s="72"/>
      <c r="D128" s="72">
        <v>16.7</v>
      </c>
      <c r="E128" s="72"/>
      <c r="F128" s="73">
        <f t="shared" si="12"/>
        <v>16.7</v>
      </c>
      <c r="G128" s="74" t="str">
        <f t="shared" si="13"/>
        <v/>
      </c>
      <c r="H128" s="94"/>
      <c r="I128" s="103">
        <v>6.2628000000000004</v>
      </c>
      <c r="J128" s="104">
        <v>0.96663343621043474</v>
      </c>
      <c r="K128" s="111" t="str">
        <f t="shared" si="11"/>
        <v>USL</v>
      </c>
      <c r="L128" s="103">
        <f t="shared" si="8"/>
        <v>3.5991582086234377</v>
      </c>
      <c r="M128" s="107">
        <v>3.5991582086234377</v>
      </c>
      <c r="N128" s="108" t="str">
        <f t="shared" si="16"/>
        <v>True</v>
      </c>
      <c r="O128" s="109">
        <f>'40.PZT_H_G4T Delta Gain'!Q2</f>
        <v>2.5649184063054924</v>
      </c>
      <c r="P128" s="109">
        <f>'40.PZT_H_G4T Delta Gain'!Q3</f>
        <v>1.4925688419809227</v>
      </c>
      <c r="Q128" s="109">
        <f>'40.PZT_H_G4T Delta Gain'!Q4</f>
        <v>2.5678101484566898</v>
      </c>
      <c r="R128" s="109">
        <f>'40.PZT_H_G4T Delta Gain'!R2</f>
        <v>0.43970368976537105</v>
      </c>
      <c r="S128" s="109">
        <f>'40.PZT_H_G4T Delta Gain'!R3</f>
        <v>1.0338471082462406</v>
      </c>
      <c r="T128" s="110">
        <f>'40.PZT_H_G4T Delta Gain'!R4</f>
        <v>0.77334819545618116</v>
      </c>
      <c r="U128" s="109" t="str">
        <f>'40.PZT_H_G4T Delta Gain'!S2</f>
        <v/>
      </c>
      <c r="V128" s="109" t="str">
        <f>'40.PZT_H_G4T Delta Gain'!S3</f>
        <v/>
      </c>
      <c r="W128" s="109" t="str">
        <f>'40.PZT_H_G4T Delta Gain'!S4</f>
        <v/>
      </c>
      <c r="X128" s="109" t="str">
        <f>'40.PZT_H_G4T Delta Gain'!T2</f>
        <v/>
      </c>
      <c r="Y128" s="109" t="str">
        <f>'40.PZT_H_G4T Delta Gain'!T3</f>
        <v/>
      </c>
      <c r="Z128" s="110" t="str">
        <f>'40.PZT_H_G4T Delta Gain'!T4</f>
        <v/>
      </c>
      <c r="AA128" s="76">
        <f>'40.PZT_H_G4T Delta Gain'!U2</f>
        <v>0.69271165923810418</v>
      </c>
      <c r="AB128" s="76">
        <f>'40.PZT_H_G4T Delta Gain'!U3</f>
        <v>0.57844622001669621</v>
      </c>
      <c r="AC128" s="76">
        <f>'40.PZT_H_G4T Delta Gain'!U4</f>
        <v>0.17966083328153551</v>
      </c>
      <c r="AD128" s="76">
        <f>'40.PZT_H_G4T Delta Gain'!V2</f>
        <v>0.15101207222013718</v>
      </c>
      <c r="AE128" s="76">
        <f>'40.PZT_H_G4T Delta Gain'!V3</f>
        <v>0.51396444067717961</v>
      </c>
      <c r="AF128" s="77">
        <f>'40.PZT_H_G4T Delta Gain'!V4</f>
        <v>0.39603675642194286</v>
      </c>
      <c r="AG128" s="52"/>
      <c r="AH128" s="81">
        <v>3</v>
      </c>
      <c r="AI128" s="82">
        <v>3</v>
      </c>
      <c r="AJ128" s="83">
        <v>3</v>
      </c>
      <c r="AK128" s="81">
        <v>3</v>
      </c>
      <c r="AL128" s="82">
        <v>3</v>
      </c>
      <c r="AM128" s="83">
        <v>3</v>
      </c>
      <c r="AN128" s="81">
        <f t="shared" si="15"/>
        <v>3</v>
      </c>
      <c r="AO128" s="82">
        <f t="shared" si="15"/>
        <v>3</v>
      </c>
      <c r="AP128" s="83">
        <f t="shared" si="15"/>
        <v>3</v>
      </c>
      <c r="AQ128" s="81">
        <f t="shared" si="14"/>
        <v>3</v>
      </c>
      <c r="AR128" s="82">
        <f t="shared" si="14"/>
        <v>3</v>
      </c>
      <c r="AS128" s="83">
        <f t="shared" si="14"/>
        <v>3</v>
      </c>
    </row>
    <row r="129" spans="2:45" s="75" customFormat="1" ht="12.75" customHeight="1" x14ac:dyDescent="0.2">
      <c r="B129" s="71" t="s">
        <v>86</v>
      </c>
      <c r="C129" s="72">
        <v>41129</v>
      </c>
      <c r="D129" s="72">
        <v>3283</v>
      </c>
      <c r="E129" s="72">
        <v>-2559</v>
      </c>
      <c r="F129" s="73">
        <f t="shared" si="12"/>
        <v>44412</v>
      </c>
      <c r="G129" s="74">
        <f t="shared" si="13"/>
        <v>38570</v>
      </c>
      <c r="H129" s="94"/>
      <c r="I129" s="103">
        <v>39848.800000000003</v>
      </c>
      <c r="J129" s="104">
        <v>591.61068279739504</v>
      </c>
      <c r="K129" s="111" t="str">
        <f t="shared" si="11"/>
        <v>CSL</v>
      </c>
      <c r="L129" s="103">
        <f t="shared" si="8"/>
        <v>0.72051888017148658</v>
      </c>
      <c r="M129" s="107">
        <v>0.72051888017148658</v>
      </c>
      <c r="N129" s="108" t="str">
        <f t="shared" si="16"/>
        <v>True</v>
      </c>
      <c r="O129" s="109">
        <f>'41.PZT_H_FX Yaw Freq'!Q2</f>
        <v>0.10708593672885736</v>
      </c>
      <c r="P129" s="109">
        <f>'41.PZT_H_FX Yaw Freq'!Q3</f>
        <v>0.72635035711195772</v>
      </c>
      <c r="Q129" s="109">
        <f>'41.PZT_H_FX Yaw Freq'!Q4</f>
        <v>0.98601551408229249</v>
      </c>
      <c r="R129" s="109">
        <f>'41.PZT_H_FX Yaw Freq'!R2</f>
        <v>0.63885219694766759</v>
      </c>
      <c r="S129" s="109">
        <f>'41.PZT_H_FX Yaw Freq'!R3</f>
        <v>0.42190759074181988</v>
      </c>
      <c r="T129" s="110">
        <f>'41.PZT_H_FX Yaw Freq'!R4</f>
        <v>0.13141775995215821</v>
      </c>
      <c r="U129" s="109" t="str">
        <f>'41.PZT_H_FX Yaw Freq'!S2</f>
        <v/>
      </c>
      <c r="V129" s="109" t="str">
        <f>'41.PZT_H_FX Yaw Freq'!S3</f>
        <v/>
      </c>
      <c r="W129" s="109" t="str">
        <f>'41.PZT_H_FX Yaw Freq'!S4</f>
        <v/>
      </c>
      <c r="X129" s="109" t="str">
        <f>'41.PZT_H_FX Yaw Freq'!T2</f>
        <v/>
      </c>
      <c r="Y129" s="109" t="str">
        <f>'41.PZT_H_FX Yaw Freq'!T3</f>
        <v/>
      </c>
      <c r="Z129" s="110" t="str">
        <f>'41.PZT_H_FX Yaw Freq'!T4</f>
        <v/>
      </c>
      <c r="AA129" s="76">
        <f>'41.PZT_H_FX Yaw Freq'!U2</f>
        <v>1.4174149828951128</v>
      </c>
      <c r="AB129" s="76">
        <f>'41.PZT_H_FX Yaw Freq'!U3</f>
        <v>0.61612504092531994</v>
      </c>
      <c r="AC129" s="76">
        <f>'41.PZT_H_FX Yaw Freq'!U4</f>
        <v>0.64194371205873257</v>
      </c>
      <c r="AD129" s="76">
        <f>'41.PZT_H_FX Yaw Freq'!V2</f>
        <v>0.33947961424980727</v>
      </c>
      <c r="AE129" s="76">
        <f>'41.PZT_H_FX Yaw Freq'!V3</f>
        <v>0.62808361768027299</v>
      </c>
      <c r="AF129" s="77">
        <f>'41.PZT_H_FX Yaw Freq'!V4</f>
        <v>0.1573910727938955</v>
      </c>
      <c r="AG129" s="52"/>
      <c r="AH129" s="81">
        <v>3</v>
      </c>
      <c r="AI129" s="82">
        <v>3</v>
      </c>
      <c r="AJ129" s="83">
        <v>3</v>
      </c>
      <c r="AK129" s="81">
        <v>3</v>
      </c>
      <c r="AL129" s="82">
        <v>3</v>
      </c>
      <c r="AM129" s="83">
        <v>3</v>
      </c>
      <c r="AN129" s="81">
        <f t="shared" si="15"/>
        <v>3</v>
      </c>
      <c r="AO129" s="82">
        <f t="shared" si="15"/>
        <v>3</v>
      </c>
      <c r="AP129" s="83">
        <f t="shared" si="15"/>
        <v>3</v>
      </c>
      <c r="AQ129" s="81">
        <f t="shared" si="14"/>
        <v>3</v>
      </c>
      <c r="AR129" s="82">
        <f t="shared" si="14"/>
        <v>3</v>
      </c>
      <c r="AS129" s="83">
        <f t="shared" si="14"/>
        <v>3</v>
      </c>
    </row>
    <row r="130" spans="2:45" s="75" customFormat="1" ht="12.75" customHeight="1" x14ac:dyDescent="0.2">
      <c r="B130" s="71" t="s">
        <v>85</v>
      </c>
      <c r="C130" s="72"/>
      <c r="D130" s="72">
        <v>33.700000000000003</v>
      </c>
      <c r="E130" s="72">
        <v>6.4</v>
      </c>
      <c r="F130" s="73">
        <f t="shared" si="12"/>
        <v>33.700000000000003</v>
      </c>
      <c r="G130" s="74">
        <f t="shared" si="13"/>
        <v>6.4</v>
      </c>
      <c r="H130" s="94"/>
      <c r="I130" s="103">
        <v>12.154199999999999</v>
      </c>
      <c r="J130" s="104">
        <v>3.9042316401566142</v>
      </c>
      <c r="K130" s="111" t="str">
        <f t="shared" si="11"/>
        <v>CSL</v>
      </c>
      <c r="L130" s="103">
        <f t="shared" si="8"/>
        <v>0.49127891053864953</v>
      </c>
      <c r="M130" s="107">
        <v>0.49127891053864953</v>
      </c>
      <c r="N130" s="108" t="str">
        <f t="shared" si="16"/>
        <v>True</v>
      </c>
      <c r="O130" s="109">
        <f>'42.PZT_H_FX Yaw Gain'!Q2</f>
        <v>1.5566710979610126</v>
      </c>
      <c r="P130" s="109">
        <f>'42.PZT_H_FX Yaw Gain'!Q3</f>
        <v>0.3615772057877914</v>
      </c>
      <c r="Q130" s="109">
        <f>'42.PZT_H_FX Yaw Gain'!Q4</f>
        <v>0.65579437557331355</v>
      </c>
      <c r="R130" s="109">
        <f>'42.PZT_H_FX Yaw Gain'!R2</f>
        <v>0.66397413194633792</v>
      </c>
      <c r="S130" s="109">
        <f>'42.PZT_H_FX Yaw Gain'!R3</f>
        <v>2.096057783288451</v>
      </c>
      <c r="T130" s="110">
        <f>'42.PZT_H_FX Yaw Gain'!R4</f>
        <v>0.31650468955984529</v>
      </c>
      <c r="U130" s="109" t="str">
        <f>'42.PZT_H_FX Yaw Gain'!S2</f>
        <v/>
      </c>
      <c r="V130" s="109" t="str">
        <f>'42.PZT_H_FX Yaw Gain'!S3</f>
        <v/>
      </c>
      <c r="W130" s="109" t="str">
        <f>'42.PZT_H_FX Yaw Gain'!S4</f>
        <v/>
      </c>
      <c r="X130" s="109" t="str">
        <f>'42.PZT_H_FX Yaw Gain'!T2</f>
        <v/>
      </c>
      <c r="Y130" s="109" t="str">
        <f>'42.PZT_H_FX Yaw Gain'!T3</f>
        <v/>
      </c>
      <c r="Z130" s="110" t="str">
        <f>'42.PZT_H_FX Yaw Gain'!T4</f>
        <v/>
      </c>
      <c r="AA130" s="76">
        <f>'42.PZT_H_FX Yaw Gain'!U2</f>
        <v>2.1166601482228287</v>
      </c>
      <c r="AB130" s="76">
        <f>'42.PZT_H_FX Yaw Gain'!U3</f>
        <v>0.67039438996226486</v>
      </c>
      <c r="AC130" s="76">
        <f>'42.PZT_H_FX Yaw Gain'!U4</f>
        <v>0.9819616048774169</v>
      </c>
      <c r="AD130" s="76">
        <f>'42.PZT_H_FX Yaw Gain'!V2</f>
        <v>0.8113738379743598</v>
      </c>
      <c r="AE130" s="76">
        <f>'42.PZT_H_FX Yaw Gain'!V3</f>
        <v>6.4455983388212221E-2</v>
      </c>
      <c r="AF130" s="77">
        <f>'42.PZT_H_FX Yaw Gain'!V4</f>
        <v>0.60616340771865473</v>
      </c>
      <c r="AG130" s="52"/>
      <c r="AH130" s="81">
        <v>3</v>
      </c>
      <c r="AI130" s="82">
        <v>3</v>
      </c>
      <c r="AJ130" s="83">
        <v>3</v>
      </c>
      <c r="AK130" s="81">
        <v>3</v>
      </c>
      <c r="AL130" s="82">
        <v>3</v>
      </c>
      <c r="AM130" s="83">
        <v>3</v>
      </c>
      <c r="AN130" s="81">
        <f t="shared" si="15"/>
        <v>3</v>
      </c>
      <c r="AO130" s="82">
        <f t="shared" si="15"/>
        <v>3</v>
      </c>
      <c r="AP130" s="83">
        <f t="shared" si="15"/>
        <v>3</v>
      </c>
      <c r="AQ130" s="81">
        <f t="shared" si="14"/>
        <v>3</v>
      </c>
      <c r="AR130" s="82">
        <f t="shared" si="14"/>
        <v>3</v>
      </c>
      <c r="AS130" s="83">
        <f t="shared" si="14"/>
        <v>3</v>
      </c>
    </row>
    <row r="131" spans="2:45" s="75" customFormat="1" ht="12.75" hidden="1" customHeight="1" x14ac:dyDescent="0.2">
      <c r="B131" s="86" t="s">
        <v>227</v>
      </c>
      <c r="C131" s="87"/>
      <c r="D131" s="87"/>
      <c r="E131" s="87">
        <v>10</v>
      </c>
      <c r="F131" s="88" t="str">
        <f t="shared" si="12"/>
        <v/>
      </c>
      <c r="G131" s="89">
        <f t="shared" si="13"/>
        <v>10</v>
      </c>
      <c r="H131" s="102"/>
      <c r="I131" s="112">
        <v>14.454599999999999</v>
      </c>
      <c r="J131" s="113">
        <v>0.25887603210803428</v>
      </c>
      <c r="K131" s="114" t="str">
        <f t="shared" si="11"/>
        <v>LSL</v>
      </c>
      <c r="L131" s="112">
        <f t="shared" si="8"/>
        <v>5.7358213295196094</v>
      </c>
      <c r="M131" s="115"/>
      <c r="N131" s="108"/>
      <c r="O131" s="109"/>
      <c r="P131" s="109"/>
      <c r="Q131" s="109"/>
      <c r="R131" s="109"/>
      <c r="S131" s="109"/>
      <c r="T131" s="110"/>
      <c r="U131" s="109"/>
      <c r="V131" s="109"/>
      <c r="W131" s="109"/>
      <c r="X131" s="109"/>
      <c r="Y131" s="109"/>
      <c r="Z131" s="110"/>
      <c r="AA131" s="76"/>
      <c r="AB131" s="76"/>
      <c r="AC131" s="76"/>
      <c r="AD131" s="76"/>
      <c r="AE131" s="76"/>
      <c r="AF131" s="77"/>
      <c r="AG131" s="52"/>
      <c r="AH131" s="81">
        <v>3</v>
      </c>
      <c r="AI131" s="82">
        <v>3</v>
      </c>
      <c r="AJ131" s="83">
        <v>3</v>
      </c>
      <c r="AK131" s="81">
        <v>3</v>
      </c>
      <c r="AL131" s="82">
        <v>3</v>
      </c>
      <c r="AM131" s="83">
        <v>3</v>
      </c>
      <c r="AN131" s="81">
        <f t="shared" si="15"/>
        <v>3</v>
      </c>
      <c r="AO131" s="82">
        <f t="shared" si="15"/>
        <v>3</v>
      </c>
      <c r="AP131" s="83">
        <f t="shared" si="15"/>
        <v>3</v>
      </c>
      <c r="AQ131" s="81">
        <f t="shared" si="14"/>
        <v>3</v>
      </c>
      <c r="AR131" s="82">
        <f t="shared" si="14"/>
        <v>3</v>
      </c>
      <c r="AS131" s="83">
        <f t="shared" si="14"/>
        <v>3</v>
      </c>
    </row>
    <row r="132" spans="2:45" s="75" customFormat="1" ht="12.75" customHeight="1" x14ac:dyDescent="0.2">
      <c r="B132" s="71" t="s">
        <v>83</v>
      </c>
      <c r="C132" s="72">
        <v>7142</v>
      </c>
      <c r="D132" s="72">
        <v>406</v>
      </c>
      <c r="E132" s="72">
        <v>-384</v>
      </c>
      <c r="F132" s="73">
        <f t="shared" si="12"/>
        <v>7548</v>
      </c>
      <c r="G132" s="74">
        <f t="shared" si="13"/>
        <v>6758</v>
      </c>
      <c r="H132" s="94"/>
      <c r="I132" s="103">
        <v>7144.8</v>
      </c>
      <c r="J132" s="104">
        <v>109.92360983883307</v>
      </c>
      <c r="K132" s="111" t="str">
        <f t="shared" si="11"/>
        <v>CSL</v>
      </c>
      <c r="L132" s="103">
        <f t="shared" si="8"/>
        <v>1.1729357644128666</v>
      </c>
      <c r="M132" s="107">
        <v>1.1729357644128666</v>
      </c>
      <c r="N132" s="108" t="str">
        <f t="shared" si="16"/>
        <v>True</v>
      </c>
      <c r="O132" s="109">
        <f>'44.PZT_L_T1 Freq'!Q2</f>
        <v>0.7835542231847884</v>
      </c>
      <c r="P132" s="109">
        <f>'44.PZT_L_T1 Freq'!Q3</f>
        <v>1.4191347641100758</v>
      </c>
      <c r="Q132" s="109">
        <f>'44.PZT_L_T1 Freq'!Q4</f>
        <v>0.85526576199499893</v>
      </c>
      <c r="R132" s="109">
        <f>'44.PZT_L_T1 Freq'!R2</f>
        <v>0.51497368898434215</v>
      </c>
      <c r="S132" s="109">
        <f>'44.PZT_L_T1 Freq'!R3</f>
        <v>3.0870965267015467</v>
      </c>
      <c r="T132" s="110">
        <f>'44.PZT_L_T1 Freq'!R4</f>
        <v>1.5657307982714102</v>
      </c>
      <c r="U132" s="109" t="str">
        <f>'44.PZT_L_T1 Freq'!S2</f>
        <v/>
      </c>
      <c r="V132" s="109" t="str">
        <f>'44.PZT_L_T1 Freq'!S3</f>
        <v/>
      </c>
      <c r="W132" s="109" t="str">
        <f>'44.PZT_L_T1 Freq'!S4</f>
        <v/>
      </c>
      <c r="X132" s="109" t="str">
        <f>'44.PZT_L_T1 Freq'!T2</f>
        <v/>
      </c>
      <c r="Y132" s="109" t="str">
        <f>'44.PZT_L_T1 Freq'!T3</f>
        <v/>
      </c>
      <c r="Z132" s="110" t="str">
        <f>'44.PZT_L_T1 Freq'!T4</f>
        <v/>
      </c>
      <c r="AA132" s="76">
        <f>'44.PZT_L_T1 Freq'!U2</f>
        <v>1.310724863027432</v>
      </c>
      <c r="AB132" s="76">
        <f>'44.PZT_L_T1 Freq'!U3</f>
        <v>9.9837979118059098E-2</v>
      </c>
      <c r="AC132" s="76">
        <f>'44.PZT_L_T1 Freq'!U4</f>
        <v>0.27459706058587385</v>
      </c>
      <c r="AD132" s="76">
        <f>'44.PZT_L_T1 Freq'!V2</f>
        <v>1.5096810757849233</v>
      </c>
      <c r="AE132" s="76">
        <f>'44.PZT_L_T1 Freq'!V3</f>
        <v>1.4036568461809402</v>
      </c>
      <c r="AF132" s="77">
        <f>'44.PZT_L_T1 Freq'!V4</f>
        <v>1.5183669566685511</v>
      </c>
      <c r="AG132" s="52"/>
      <c r="AH132" s="81">
        <v>3</v>
      </c>
      <c r="AI132" s="82">
        <v>3</v>
      </c>
      <c r="AJ132" s="83">
        <v>3</v>
      </c>
      <c r="AK132" s="81">
        <v>3</v>
      </c>
      <c r="AL132" s="82">
        <v>3</v>
      </c>
      <c r="AM132" s="83">
        <v>3</v>
      </c>
      <c r="AN132" s="81">
        <f t="shared" si="15"/>
        <v>3</v>
      </c>
      <c r="AO132" s="82">
        <f t="shared" si="15"/>
        <v>3</v>
      </c>
      <c r="AP132" s="83">
        <f t="shared" si="15"/>
        <v>3</v>
      </c>
      <c r="AQ132" s="81">
        <f t="shared" si="14"/>
        <v>3</v>
      </c>
      <c r="AR132" s="82">
        <f t="shared" si="14"/>
        <v>3</v>
      </c>
      <c r="AS132" s="83">
        <f t="shared" si="14"/>
        <v>3</v>
      </c>
    </row>
    <row r="133" spans="2:45" s="75" customFormat="1" ht="12.75" customHeight="1" x14ac:dyDescent="0.2">
      <c r="B133" s="71" t="s">
        <v>82</v>
      </c>
      <c r="C133" s="72"/>
      <c r="D133" s="72">
        <v>2.37</v>
      </c>
      <c r="E133" s="72"/>
      <c r="F133" s="73">
        <f t="shared" si="12"/>
        <v>2.37</v>
      </c>
      <c r="G133" s="74" t="str">
        <f t="shared" si="13"/>
        <v/>
      </c>
      <c r="H133" s="94"/>
      <c r="I133" s="103">
        <v>0.78979999999999995</v>
      </c>
      <c r="J133" s="104">
        <v>0.348150398534886</v>
      </c>
      <c r="K133" s="111" t="str">
        <f t="shared" si="11"/>
        <v>USL</v>
      </c>
      <c r="L133" s="103">
        <f t="shared" ref="L133:L148" si="17">IFERROR(IF(B133="","",IF(F133="",((I133-G133)/3/J133),IF(G133="",((F133-I133)/3/J133),MIN((((F133)-I133)/(3*J133)),((I133-(G133))/(3*J133)))))),"")</f>
        <v>1.5129476673011841</v>
      </c>
      <c r="M133" s="107">
        <v>1.5129476673011841</v>
      </c>
      <c r="N133" s="108" t="str">
        <f t="shared" si="16"/>
        <v>True</v>
      </c>
      <c r="O133" s="109">
        <f>'45.PZT_L_T1 Gain'!Q2</f>
        <v>0.99344119353798488</v>
      </c>
      <c r="P133" s="109">
        <f>'45.PZT_L_T1 Gain'!Q3</f>
        <v>0.42740815073327471</v>
      </c>
      <c r="Q133" s="109">
        <f>'45.PZT_L_T1 Gain'!Q4</f>
        <v>0.61956205398583641</v>
      </c>
      <c r="R133" s="109">
        <f>'45.PZT_L_T1 Gain'!R2</f>
        <v>1.0104358728294747</v>
      </c>
      <c r="S133" s="109">
        <f>'45.PZT_L_T1 Gain'!R3</f>
        <v>0.78753208039028066</v>
      </c>
      <c r="T133" s="110">
        <f>'45.PZT_L_T1 Gain'!R4</f>
        <v>0.7008377396771226</v>
      </c>
      <c r="U133" s="109" t="str">
        <f>'45.PZT_L_T1 Gain'!S2</f>
        <v/>
      </c>
      <c r="V133" s="109" t="str">
        <f>'45.PZT_L_T1 Gain'!S3</f>
        <v/>
      </c>
      <c r="W133" s="109" t="str">
        <f>'45.PZT_L_T1 Gain'!S4</f>
        <v/>
      </c>
      <c r="X133" s="109" t="str">
        <f>'45.PZT_L_T1 Gain'!T2</f>
        <v/>
      </c>
      <c r="Y133" s="109" t="str">
        <f>'45.PZT_L_T1 Gain'!T3</f>
        <v/>
      </c>
      <c r="Z133" s="110" t="str">
        <f>'45.PZT_L_T1 Gain'!T4</f>
        <v/>
      </c>
      <c r="AA133" s="76">
        <f>'45.PZT_L_T1 Gain'!U2</f>
        <v>0.33505867441658904</v>
      </c>
      <c r="AB133" s="76">
        <f>'45.PZT_L_T1 Gain'!U3</f>
        <v>0.53917196523374911</v>
      </c>
      <c r="AC133" s="76">
        <f>'45.PZT_L_T1 Gain'!U4</f>
        <v>0.50021063776156116</v>
      </c>
      <c r="AD133" s="76">
        <f>'45.PZT_L_T1 Gain'!V2</f>
        <v>2.9315052139633094E-2</v>
      </c>
      <c r="AE133" s="76">
        <f>'45.PZT_L_T1 Gain'!V3</f>
        <v>0.1926425253860341</v>
      </c>
      <c r="AF133" s="77">
        <f>'45.PZT_L_T1 Gain'!V4</f>
        <v>0.35158823145662527</v>
      </c>
      <c r="AG133" s="52"/>
      <c r="AH133" s="81">
        <v>3</v>
      </c>
      <c r="AI133" s="82">
        <v>3</v>
      </c>
      <c r="AJ133" s="83">
        <v>3</v>
      </c>
      <c r="AK133" s="81">
        <v>3</v>
      </c>
      <c r="AL133" s="82">
        <v>3</v>
      </c>
      <c r="AM133" s="83">
        <v>3</v>
      </c>
      <c r="AN133" s="81">
        <f t="shared" si="15"/>
        <v>3</v>
      </c>
      <c r="AO133" s="82">
        <f t="shared" si="15"/>
        <v>3</v>
      </c>
      <c r="AP133" s="83">
        <f t="shared" si="15"/>
        <v>3</v>
      </c>
      <c r="AQ133" s="81">
        <f t="shared" si="14"/>
        <v>3</v>
      </c>
      <c r="AR133" s="82">
        <f t="shared" si="14"/>
        <v>3</v>
      </c>
      <c r="AS133" s="83">
        <f t="shared" si="14"/>
        <v>3</v>
      </c>
    </row>
    <row r="134" spans="2:45" s="75" customFormat="1" ht="12.75" customHeight="1" x14ac:dyDescent="0.2">
      <c r="B134" s="71" t="s">
        <v>80</v>
      </c>
      <c r="C134" s="72">
        <v>10692</v>
      </c>
      <c r="D134" s="72">
        <v>1208</v>
      </c>
      <c r="E134" s="72">
        <v>-1094</v>
      </c>
      <c r="F134" s="73">
        <f t="shared" si="12"/>
        <v>11900</v>
      </c>
      <c r="G134" s="74">
        <f t="shared" si="13"/>
        <v>9598</v>
      </c>
      <c r="H134" s="94"/>
      <c r="I134" s="103">
        <v>10620</v>
      </c>
      <c r="J134" s="104">
        <v>141.30817386124556</v>
      </c>
      <c r="K134" s="111" t="str">
        <f t="shared" ref="K134:K148" si="18">IFERROR(IF(F134="","LSL",(IF(G134="","USL","CSL"))),"")</f>
        <v>CSL</v>
      </c>
      <c r="L134" s="103">
        <f t="shared" si="17"/>
        <v>2.4108065185328682</v>
      </c>
      <c r="M134" s="107">
        <v>2.4108065185328682</v>
      </c>
      <c r="N134" s="108" t="str">
        <f t="shared" si="16"/>
        <v>True</v>
      </c>
      <c r="O134" s="109">
        <f>'46.PZT_L_G1T Freq'!Q2</f>
        <v>1.3227753973080487</v>
      </c>
      <c r="P134" s="109">
        <f>'46.PZT_L_G1T Freq'!Q3</f>
        <v>0.19145472946344541</v>
      </c>
      <c r="Q134" s="109">
        <f>'46.PZT_L_G1T Freq'!Q4</f>
        <v>0.29699999055845183</v>
      </c>
      <c r="R134" s="109">
        <f>'46.PZT_L_G1T Freq'!R2</f>
        <v>1.2596085097985983</v>
      </c>
      <c r="S134" s="109">
        <f>'46.PZT_L_G1T Freq'!R3</f>
        <v>1.4999741235071202</v>
      </c>
      <c r="T134" s="110">
        <f>'46.PZT_L_G1T Freq'!R4</f>
        <v>1.6321451758490066</v>
      </c>
      <c r="U134" s="109" t="str">
        <f>'46.PZT_L_G1T Freq'!S2</f>
        <v/>
      </c>
      <c r="V134" s="109" t="str">
        <f>'46.PZT_L_G1T Freq'!S3</f>
        <v/>
      </c>
      <c r="W134" s="109" t="str">
        <f>'46.PZT_L_G1T Freq'!S4</f>
        <v/>
      </c>
      <c r="X134" s="109" t="str">
        <f>'46.PZT_L_G1T Freq'!T2</f>
        <v/>
      </c>
      <c r="Y134" s="109" t="str">
        <f>'46.PZT_L_G1T Freq'!T3</f>
        <v/>
      </c>
      <c r="Z134" s="110" t="str">
        <f>'46.PZT_L_G1T Freq'!T4</f>
        <v/>
      </c>
      <c r="AA134" s="76">
        <f>'46.PZT_L_G1T Freq'!U2</f>
        <v>0.96221068403655641</v>
      </c>
      <c r="AB134" s="76">
        <f>'46.PZT_L_G1T Freq'!U3</f>
        <v>0.40319266847061086</v>
      </c>
      <c r="AC134" s="76">
        <f>'46.PZT_L_G1T Freq'!U4</f>
        <v>4.0606137341154459E-2</v>
      </c>
      <c r="AD134" s="76">
        <f>'46.PZT_L_G1T Freq'!V2</f>
        <v>0.26148590819822254</v>
      </c>
      <c r="AE134" s="76">
        <f>'46.PZT_L_G1T Freq'!V3</f>
        <v>0.95632376014894305</v>
      </c>
      <c r="AF134" s="77">
        <f>'46.PZT_L_G1T Freq'!V4</f>
        <v>0.63121775366929089</v>
      </c>
      <c r="AG134" s="52"/>
      <c r="AH134" s="81">
        <v>3</v>
      </c>
      <c r="AI134" s="82">
        <v>3</v>
      </c>
      <c r="AJ134" s="83">
        <v>3</v>
      </c>
      <c r="AK134" s="81">
        <v>3</v>
      </c>
      <c r="AL134" s="82">
        <v>3</v>
      </c>
      <c r="AM134" s="83">
        <v>3</v>
      </c>
      <c r="AN134" s="81">
        <f t="shared" si="15"/>
        <v>3</v>
      </c>
      <c r="AO134" s="82">
        <f t="shared" si="15"/>
        <v>3</v>
      </c>
      <c r="AP134" s="83">
        <f t="shared" si="15"/>
        <v>3</v>
      </c>
      <c r="AQ134" s="81">
        <f t="shared" si="14"/>
        <v>3</v>
      </c>
      <c r="AR134" s="82">
        <f t="shared" si="14"/>
        <v>3</v>
      </c>
      <c r="AS134" s="83">
        <f t="shared" si="14"/>
        <v>3</v>
      </c>
    </row>
    <row r="135" spans="2:45" s="75" customFormat="1" ht="12.75" customHeight="1" x14ac:dyDescent="0.2">
      <c r="B135" s="71" t="s">
        <v>79</v>
      </c>
      <c r="C135" s="72"/>
      <c r="D135" s="72">
        <v>1.69</v>
      </c>
      <c r="E135" s="72"/>
      <c r="F135" s="73">
        <f t="shared" si="12"/>
        <v>1.69</v>
      </c>
      <c r="G135" s="74" t="str">
        <f t="shared" si="13"/>
        <v/>
      </c>
      <c r="H135" s="94"/>
      <c r="I135" s="103">
        <v>0.5262</v>
      </c>
      <c r="J135" s="104">
        <v>0.12803007459187105</v>
      </c>
      <c r="K135" s="111" t="str">
        <f t="shared" si="18"/>
        <v>USL</v>
      </c>
      <c r="L135" s="103">
        <f t="shared" si="17"/>
        <v>3.0300172406363979</v>
      </c>
      <c r="M135" s="107">
        <v>3.0300172406363979</v>
      </c>
      <c r="N135" s="108" t="str">
        <f t="shared" si="16"/>
        <v>True</v>
      </c>
      <c r="O135" s="109">
        <f>'47.PZT_L_G1T Gain'!Q2</f>
        <v>7.5164681271397249E-2</v>
      </c>
      <c r="P135" s="109">
        <f>'47.PZT_L_G1T Gain'!Q3</f>
        <v>0.93528482315939809</v>
      </c>
      <c r="Q135" s="109">
        <f>'47.PZT_L_G1T Gain'!Q4</f>
        <v>0.88007894528986419</v>
      </c>
      <c r="R135" s="109">
        <f>'47.PZT_L_G1T Gain'!R2</f>
        <v>0.45661272542703346</v>
      </c>
      <c r="S135" s="109">
        <f>'47.PZT_L_G1T Gain'!R3</f>
        <v>0.32334568796391899</v>
      </c>
      <c r="T135" s="110">
        <f>'47.PZT_L_G1T Gain'!R4</f>
        <v>0.57449935757690496</v>
      </c>
      <c r="U135" s="109" t="str">
        <f>'47.PZT_L_G1T Gain'!S2</f>
        <v/>
      </c>
      <c r="V135" s="109" t="str">
        <f>'47.PZT_L_G1T Gain'!S3</f>
        <v/>
      </c>
      <c r="W135" s="109" t="str">
        <f>'47.PZT_L_G1T Gain'!S4</f>
        <v/>
      </c>
      <c r="X135" s="109" t="str">
        <f>'47.PZT_L_G1T Gain'!T2</f>
        <v/>
      </c>
      <c r="Y135" s="109" t="str">
        <f>'47.PZT_L_G1T Gain'!T3</f>
        <v/>
      </c>
      <c r="Z135" s="110" t="str">
        <f>'47.PZT_L_G1T Gain'!T4</f>
        <v/>
      </c>
      <c r="AA135" s="76">
        <f>'47.PZT_L_G1T Gain'!U2</f>
        <v>1.5821041616852418</v>
      </c>
      <c r="AB135" s="76">
        <f>'47.PZT_L_G1T Gain'!U3</f>
        <v>0.61815763596199669</v>
      </c>
      <c r="AC135" s="76">
        <f>'47.PZT_L_G1T Gain'!U4</f>
        <v>0.71460963544578859</v>
      </c>
      <c r="AD135" s="76">
        <f>'47.PZT_L_G1T Gain'!V2</f>
        <v>1.7394181025874651</v>
      </c>
      <c r="AE135" s="76">
        <f>'47.PZT_L_G1T Gain'!V3</f>
        <v>0.88768361305637511</v>
      </c>
      <c r="AF135" s="77">
        <f>'47.PZT_L_G1T Gain'!V4</f>
        <v>0.95827941827931351</v>
      </c>
      <c r="AG135" s="52"/>
      <c r="AH135" s="81">
        <v>3</v>
      </c>
      <c r="AI135" s="82">
        <v>3</v>
      </c>
      <c r="AJ135" s="83">
        <v>3</v>
      </c>
      <c r="AK135" s="81">
        <v>3</v>
      </c>
      <c r="AL135" s="82">
        <v>3</v>
      </c>
      <c r="AM135" s="83">
        <v>3</v>
      </c>
      <c r="AN135" s="81">
        <f t="shared" si="15"/>
        <v>3</v>
      </c>
      <c r="AO135" s="82">
        <f t="shared" si="15"/>
        <v>3</v>
      </c>
      <c r="AP135" s="83">
        <f t="shared" si="15"/>
        <v>3</v>
      </c>
      <c r="AQ135" s="81">
        <f t="shared" si="14"/>
        <v>3</v>
      </c>
      <c r="AR135" s="82">
        <f t="shared" si="14"/>
        <v>3</v>
      </c>
      <c r="AS135" s="83">
        <f t="shared" si="14"/>
        <v>3</v>
      </c>
    </row>
    <row r="136" spans="2:45" s="75" customFormat="1" ht="12.75" customHeight="1" x14ac:dyDescent="0.2">
      <c r="B136" s="71" t="s">
        <v>78</v>
      </c>
      <c r="C136" s="72"/>
      <c r="D136" s="72"/>
      <c r="E136" s="72">
        <v>-21</v>
      </c>
      <c r="F136" s="73" t="str">
        <f t="shared" si="12"/>
        <v/>
      </c>
      <c r="G136" s="74">
        <f t="shared" si="13"/>
        <v>-21</v>
      </c>
      <c r="H136" s="94"/>
      <c r="I136" s="103">
        <v>-1.4166000000000001</v>
      </c>
      <c r="J136" s="104">
        <v>2.3031911123482569</v>
      </c>
      <c r="K136" s="111" t="str">
        <f t="shared" si="18"/>
        <v>LSL</v>
      </c>
      <c r="L136" s="103">
        <f t="shared" si="17"/>
        <v>2.8342415724869974</v>
      </c>
      <c r="M136" s="107">
        <v>2.8342415724869974</v>
      </c>
      <c r="N136" s="108" t="str">
        <f t="shared" si="16"/>
        <v>True</v>
      </c>
      <c r="O136" s="109">
        <f>'48.PZT_L_G1T Phase'!Q2</f>
        <v>0.15340850077068061</v>
      </c>
      <c r="P136" s="109">
        <f>'48.PZT_L_G1T Phase'!Q3</f>
        <v>1.3854906940581386</v>
      </c>
      <c r="Q136" s="109">
        <f>'48.PZT_L_G1T Phase'!Q4</f>
        <v>1.141095377344272</v>
      </c>
      <c r="R136" s="109">
        <f>'48.PZT_L_G1T Phase'!R2</f>
        <v>0.42948276290738707</v>
      </c>
      <c r="S136" s="109">
        <f>'48.PZT_L_G1T Phase'!R3</f>
        <v>0.24146018443959727</v>
      </c>
      <c r="T136" s="110">
        <f>'48.PZT_L_G1T Phase'!R4</f>
        <v>0.52548774585846258</v>
      </c>
      <c r="U136" s="109" t="str">
        <f>'48.PZT_L_G1T Phase'!S2</f>
        <v/>
      </c>
      <c r="V136" s="109" t="str">
        <f>'48.PZT_L_G1T Phase'!S3</f>
        <v/>
      </c>
      <c r="W136" s="109" t="str">
        <f>'48.PZT_L_G1T Phase'!S4</f>
        <v/>
      </c>
      <c r="X136" s="109" t="str">
        <f>'48.PZT_L_G1T Phase'!T2</f>
        <v/>
      </c>
      <c r="Y136" s="109" t="str">
        <f>'48.PZT_L_G1T Phase'!T3</f>
        <v/>
      </c>
      <c r="Z136" s="110" t="str">
        <f>'48.PZT_L_G1T Phase'!T4</f>
        <v/>
      </c>
      <c r="AA136" s="76">
        <f>'48.PZT_L_G1T Phase'!U2</f>
        <v>1.6358291104135056</v>
      </c>
      <c r="AB136" s="76">
        <f>'48.PZT_L_G1T Phase'!U3</f>
        <v>1.3974873580385683</v>
      </c>
      <c r="AC136" s="76">
        <f>'48.PZT_L_G1T Phase'!U4</f>
        <v>1.1935262090109222</v>
      </c>
      <c r="AD136" s="76">
        <f>'48.PZT_L_G1T Phase'!V2</f>
        <v>0.6287841896731643</v>
      </c>
      <c r="AE136" s="76">
        <f>'48.PZT_L_G1T Phase'!V3</f>
        <v>1.9100465263177608</v>
      </c>
      <c r="AF136" s="77">
        <f>'48.PZT_L_G1T Phase'!V4</f>
        <v>1.2099213807685485</v>
      </c>
      <c r="AG136" s="52"/>
      <c r="AH136" s="81">
        <v>3</v>
      </c>
      <c r="AI136" s="82">
        <v>3</v>
      </c>
      <c r="AJ136" s="83">
        <v>3</v>
      </c>
      <c r="AK136" s="81">
        <v>3</v>
      </c>
      <c r="AL136" s="82">
        <v>3</v>
      </c>
      <c r="AM136" s="83">
        <v>3</v>
      </c>
      <c r="AN136" s="81">
        <f t="shared" si="15"/>
        <v>3</v>
      </c>
      <c r="AO136" s="82">
        <f t="shared" si="15"/>
        <v>3</v>
      </c>
      <c r="AP136" s="83">
        <f t="shared" si="15"/>
        <v>3</v>
      </c>
      <c r="AQ136" s="81">
        <f t="shared" si="14"/>
        <v>3</v>
      </c>
      <c r="AR136" s="82">
        <f t="shared" si="14"/>
        <v>3</v>
      </c>
      <c r="AS136" s="83">
        <f t="shared" si="14"/>
        <v>3</v>
      </c>
    </row>
    <row r="137" spans="2:45" s="75" customFormat="1" ht="12.75" customHeight="1" x14ac:dyDescent="0.2">
      <c r="B137" s="71" t="s">
        <v>76</v>
      </c>
      <c r="C137" s="72">
        <v>14750</v>
      </c>
      <c r="D137" s="72">
        <v>3200</v>
      </c>
      <c r="E137" s="72">
        <v>-1634</v>
      </c>
      <c r="F137" s="73">
        <f t="shared" si="12"/>
        <v>17950</v>
      </c>
      <c r="G137" s="74">
        <f t="shared" si="13"/>
        <v>13116</v>
      </c>
      <c r="H137" s="94"/>
      <c r="I137" s="103">
        <v>14479.2</v>
      </c>
      <c r="J137" s="104">
        <v>244.33419736090974</v>
      </c>
      <c r="K137" s="111" t="str">
        <f t="shared" si="18"/>
        <v>CSL</v>
      </c>
      <c r="L137" s="103">
        <f t="shared" si="17"/>
        <v>1.8597478572710766</v>
      </c>
      <c r="M137" s="107">
        <v>1.8597478572710766</v>
      </c>
      <c r="N137" s="108" t="str">
        <f t="shared" si="16"/>
        <v>True</v>
      </c>
      <c r="O137" s="109">
        <f>'49.PZT_L_G2T Freq'!Q2</f>
        <v>0.26555981525225764</v>
      </c>
      <c r="P137" s="109">
        <f>'49.PZT_L_G2T Freq'!Q3</f>
        <v>2.1063857349253432</v>
      </c>
      <c r="Q137" s="109">
        <f>'49.PZT_L_G2T Freq'!Q4</f>
        <v>1.8861462332169299</v>
      </c>
      <c r="R137" s="109">
        <f>'49.PZT_L_G2T Freq'!R2</f>
        <v>0.64576006633783123</v>
      </c>
      <c r="S137" s="109">
        <f>'49.PZT_L_G2T Freq'!R3</f>
        <v>1.0718702890675778</v>
      </c>
      <c r="T137" s="110">
        <f>'49.PZT_L_G2T Freq'!R4</f>
        <v>0.3195574675928477</v>
      </c>
      <c r="U137" s="109" t="str">
        <f>'49.PZT_L_G2T Freq'!S2</f>
        <v/>
      </c>
      <c r="V137" s="109" t="str">
        <f>'49.PZT_L_G2T Freq'!S3</f>
        <v/>
      </c>
      <c r="W137" s="109" t="str">
        <f>'49.PZT_L_G2T Freq'!S4</f>
        <v/>
      </c>
      <c r="X137" s="109" t="str">
        <f>'49.PZT_L_G2T Freq'!T2</f>
        <v/>
      </c>
      <c r="Y137" s="109" t="str">
        <f>'49.PZT_L_G2T Freq'!T3</f>
        <v/>
      </c>
      <c r="Z137" s="110" t="str">
        <f>'49.PZT_L_G2T Freq'!T4</f>
        <v/>
      </c>
      <c r="AA137" s="76">
        <f>'49.PZT_L_G2T Freq'!U2</f>
        <v>1.5269744946176753</v>
      </c>
      <c r="AB137" s="76">
        <f>'49.PZT_L_G2T Freq'!U3</f>
        <v>0.49665487741203751</v>
      </c>
      <c r="AC137" s="76">
        <f>'49.PZT_L_G2T Freq'!U4</f>
        <v>1.497827756379208</v>
      </c>
      <c r="AD137" s="76">
        <f>'49.PZT_L_G2T Freq'!V2</f>
        <v>0.21182364884522739</v>
      </c>
      <c r="AE137" s="76">
        <f>'49.PZT_L_G2T Freq'!V3</f>
        <v>0.34686148994540428</v>
      </c>
      <c r="AF137" s="77">
        <f>'49.PZT_L_G2T Freq'!V4</f>
        <v>8.6936026725616455E-2</v>
      </c>
      <c r="AG137" s="52"/>
      <c r="AH137" s="81">
        <v>3</v>
      </c>
      <c r="AI137" s="82">
        <v>3</v>
      </c>
      <c r="AJ137" s="83">
        <v>3</v>
      </c>
      <c r="AK137" s="81">
        <v>3</v>
      </c>
      <c r="AL137" s="82">
        <v>3</v>
      </c>
      <c r="AM137" s="83">
        <v>3</v>
      </c>
      <c r="AN137" s="81">
        <f t="shared" si="15"/>
        <v>3</v>
      </c>
      <c r="AO137" s="82">
        <f t="shared" si="15"/>
        <v>3</v>
      </c>
      <c r="AP137" s="83">
        <f t="shared" si="15"/>
        <v>3</v>
      </c>
      <c r="AQ137" s="81">
        <f t="shared" si="14"/>
        <v>3</v>
      </c>
      <c r="AR137" s="82">
        <f t="shared" si="14"/>
        <v>3</v>
      </c>
      <c r="AS137" s="83">
        <f t="shared" si="14"/>
        <v>3</v>
      </c>
    </row>
    <row r="138" spans="2:45" s="75" customFormat="1" ht="12.75" customHeight="1" x14ac:dyDescent="0.2">
      <c r="B138" s="71" t="s">
        <v>75</v>
      </c>
      <c r="C138" s="72"/>
      <c r="D138" s="72">
        <v>4.5999999999999996</v>
      </c>
      <c r="E138" s="72"/>
      <c r="F138" s="73">
        <f t="shared" si="12"/>
        <v>4.5999999999999996</v>
      </c>
      <c r="G138" s="74" t="str">
        <f t="shared" si="13"/>
        <v/>
      </c>
      <c r="H138" s="94"/>
      <c r="I138" s="103">
        <v>1.5388000000000002</v>
      </c>
      <c r="J138" s="104">
        <v>9.9507286165385928E-2</v>
      </c>
      <c r="K138" s="111" t="str">
        <f t="shared" si="18"/>
        <v>USL</v>
      </c>
      <c r="L138" s="103">
        <f t="shared" si="17"/>
        <v>10.254525465643244</v>
      </c>
      <c r="M138" s="107">
        <v>10.254525465643244</v>
      </c>
      <c r="N138" s="108" t="str">
        <f t="shared" si="16"/>
        <v>True</v>
      </c>
      <c r="O138" s="109">
        <f>'50.PZT_L_G2T Gain'!Q2</f>
        <v>1.379771825475931</v>
      </c>
      <c r="P138" s="109">
        <f>'50.PZT_L_G2T Gain'!Q3</f>
        <v>1.4483591220045247</v>
      </c>
      <c r="Q138" s="109">
        <f>'50.PZT_L_G2T Gain'!Q4</f>
        <v>1.6127095861287681</v>
      </c>
      <c r="R138" s="109">
        <f>'50.PZT_L_G2T Gain'!R2</f>
        <v>0.5032386062457741</v>
      </c>
      <c r="S138" s="109">
        <f>'50.PZT_L_G2T Gain'!R3</f>
        <v>1.4319136052971622</v>
      </c>
      <c r="T138" s="110">
        <f>'50.PZT_L_G2T Gain'!R4</f>
        <v>1.3135570533290588</v>
      </c>
      <c r="U138" s="109" t="str">
        <f>'50.PZT_L_G2T Gain'!S2</f>
        <v/>
      </c>
      <c r="V138" s="109" t="str">
        <f>'50.PZT_L_G2T Gain'!S3</f>
        <v/>
      </c>
      <c r="W138" s="109" t="str">
        <f>'50.PZT_L_G2T Gain'!S4</f>
        <v/>
      </c>
      <c r="X138" s="109" t="str">
        <f>'50.PZT_L_G2T Gain'!T2</f>
        <v/>
      </c>
      <c r="Y138" s="109" t="str">
        <f>'50.PZT_L_G2T Gain'!T3</f>
        <v/>
      </c>
      <c r="Z138" s="110" t="str">
        <f>'50.PZT_L_G2T Gain'!T4</f>
        <v/>
      </c>
      <c r="AA138" s="76">
        <f>'50.PZT_L_G2T Gain'!U2</f>
        <v>0.84097399683822927</v>
      </c>
      <c r="AB138" s="76">
        <f>'50.PZT_L_G2T Gain'!U3</f>
        <v>0.71776333603296616</v>
      </c>
      <c r="AC138" s="76">
        <f>'50.PZT_L_G2T Gain'!U4</f>
        <v>0.64982582111325404</v>
      </c>
      <c r="AD138" s="76">
        <f>'50.PZT_L_G2T Gain'!V2</f>
        <v>0.37007090666857018</v>
      </c>
      <c r="AE138" s="76">
        <f>'50.PZT_L_G2T Gain'!V3</f>
        <v>1.0345831340495457</v>
      </c>
      <c r="AF138" s="77">
        <f>'50.PZT_L_G2T Gain'!V4</f>
        <v>1.2264496323029612</v>
      </c>
      <c r="AG138" s="52"/>
      <c r="AH138" s="81">
        <v>3</v>
      </c>
      <c r="AI138" s="82">
        <v>3</v>
      </c>
      <c r="AJ138" s="83">
        <v>3</v>
      </c>
      <c r="AK138" s="81">
        <v>3</v>
      </c>
      <c r="AL138" s="82">
        <v>3</v>
      </c>
      <c r="AM138" s="83">
        <v>3</v>
      </c>
      <c r="AN138" s="81">
        <f t="shared" si="15"/>
        <v>3</v>
      </c>
      <c r="AO138" s="82">
        <f t="shared" si="15"/>
        <v>3</v>
      </c>
      <c r="AP138" s="83">
        <f t="shared" si="15"/>
        <v>3</v>
      </c>
      <c r="AQ138" s="81">
        <f t="shared" si="14"/>
        <v>3</v>
      </c>
      <c r="AR138" s="82">
        <f t="shared" si="14"/>
        <v>3</v>
      </c>
      <c r="AS138" s="83">
        <f t="shared" si="14"/>
        <v>3</v>
      </c>
    </row>
    <row r="139" spans="2:45" s="75" customFormat="1" ht="12.75" customHeight="1" x14ac:dyDescent="0.2">
      <c r="B139" s="71" t="s">
        <v>73</v>
      </c>
      <c r="C139" s="72">
        <v>19830</v>
      </c>
      <c r="D139" s="72">
        <v>770</v>
      </c>
      <c r="E139" s="72">
        <v>-1178</v>
      </c>
      <c r="F139" s="73">
        <f t="shared" si="12"/>
        <v>20600</v>
      </c>
      <c r="G139" s="74">
        <f t="shared" si="13"/>
        <v>18652</v>
      </c>
      <c r="H139" s="94"/>
      <c r="I139" s="103">
        <v>20149.599999999999</v>
      </c>
      <c r="J139" s="104">
        <v>65.580484902141436</v>
      </c>
      <c r="K139" s="111" t="str">
        <f t="shared" si="18"/>
        <v>CSL</v>
      </c>
      <c r="L139" s="103">
        <f t="shared" si="17"/>
        <v>2.2892989211251082</v>
      </c>
      <c r="M139" s="107">
        <v>2.2892989211251082</v>
      </c>
      <c r="N139" s="108" t="str">
        <f t="shared" si="16"/>
        <v>True</v>
      </c>
      <c r="O139" s="109">
        <f>'51.PZT_L_BT Freq'!Q2</f>
        <v>0.24398354432370714</v>
      </c>
      <c r="P139" s="109">
        <f>'51.PZT_L_BT Freq'!Q3</f>
        <v>1.355669393633202</v>
      </c>
      <c r="Q139" s="109">
        <f>'51.PZT_L_BT Freq'!Q4</f>
        <v>0.86964620343978338</v>
      </c>
      <c r="R139" s="109">
        <f>'51.PZT_L_BT Freq'!R2</f>
        <v>1.1834136705201772</v>
      </c>
      <c r="S139" s="109">
        <f>'51.PZT_L_BT Freq'!R3</f>
        <v>4.7862387418236381</v>
      </c>
      <c r="T139" s="110">
        <f>'51.PZT_L_BT Freq'!R4</f>
        <v>1.4302674601830274</v>
      </c>
      <c r="U139" s="109" t="str">
        <f>'51.PZT_L_BT Freq'!S2</f>
        <v/>
      </c>
      <c r="V139" s="109" t="str">
        <f>'51.PZT_L_BT Freq'!S3</f>
        <v/>
      </c>
      <c r="W139" s="109" t="str">
        <f>'51.PZT_L_BT Freq'!S4</f>
        <v/>
      </c>
      <c r="X139" s="109" t="str">
        <f>'51.PZT_L_BT Freq'!T2</f>
        <v/>
      </c>
      <c r="Y139" s="109" t="str">
        <f>'51.PZT_L_BT Freq'!T3</f>
        <v/>
      </c>
      <c r="Z139" s="110" t="str">
        <f>'51.PZT_L_BT Freq'!T4</f>
        <v/>
      </c>
      <c r="AA139" s="76">
        <f>'51.PZT_L_BT Freq'!U2</f>
        <v>1.0211758916539433</v>
      </c>
      <c r="AB139" s="76">
        <f>'51.PZT_L_BT Freq'!U3</f>
        <v>0.52214251478124174</v>
      </c>
      <c r="AC139" s="76">
        <f>'51.PZT_L_BT Freq'!U4</f>
        <v>0.43154615787544715</v>
      </c>
      <c r="AD139" s="76">
        <f>'51.PZT_L_BT Freq'!V2</f>
        <v>3.8222878778702327</v>
      </c>
      <c r="AE139" s="76">
        <f>'51.PZT_L_BT Freq'!V3</f>
        <v>1.5843775372434286</v>
      </c>
      <c r="AF139" s="77">
        <f>'51.PZT_L_BT Freq'!V4</f>
        <v>0.4262000669346806</v>
      </c>
      <c r="AG139" s="52"/>
      <c r="AH139" s="81">
        <v>3</v>
      </c>
      <c r="AI139" s="82">
        <v>3</v>
      </c>
      <c r="AJ139" s="83">
        <v>3</v>
      </c>
      <c r="AK139" s="81">
        <v>3</v>
      </c>
      <c r="AL139" s="82">
        <v>3</v>
      </c>
      <c r="AM139" s="83">
        <v>3</v>
      </c>
      <c r="AN139" s="81">
        <f t="shared" si="15"/>
        <v>3</v>
      </c>
      <c r="AO139" s="82">
        <f t="shared" si="15"/>
        <v>3</v>
      </c>
      <c r="AP139" s="83">
        <f t="shared" si="15"/>
        <v>3</v>
      </c>
      <c r="AQ139" s="81">
        <f t="shared" si="14"/>
        <v>3</v>
      </c>
      <c r="AR139" s="82">
        <f t="shared" si="14"/>
        <v>3</v>
      </c>
      <c r="AS139" s="83">
        <f t="shared" si="14"/>
        <v>3</v>
      </c>
    </row>
    <row r="140" spans="2:45" s="75" customFormat="1" ht="12.75" customHeight="1" x14ac:dyDescent="0.2">
      <c r="B140" s="71" t="s">
        <v>72</v>
      </c>
      <c r="C140" s="72"/>
      <c r="D140" s="72">
        <v>25.5</v>
      </c>
      <c r="E140" s="72"/>
      <c r="F140" s="73">
        <f t="shared" si="12"/>
        <v>25.5</v>
      </c>
      <c r="G140" s="74" t="str">
        <f t="shared" si="13"/>
        <v/>
      </c>
      <c r="H140" s="94"/>
      <c r="I140" s="103">
        <v>8.6992000000000012</v>
      </c>
      <c r="J140" s="104">
        <v>1.8141097541218392</v>
      </c>
      <c r="K140" s="111" t="str">
        <f t="shared" si="18"/>
        <v>USL</v>
      </c>
      <c r="L140" s="103">
        <f t="shared" si="17"/>
        <v>3.0870605562548237</v>
      </c>
      <c r="M140" s="107">
        <v>3.0870605562548237</v>
      </c>
      <c r="N140" s="108" t="str">
        <f t="shared" si="16"/>
        <v>True</v>
      </c>
      <c r="O140" s="109">
        <f>'52.PZT_L_BT Gain'!Q2</f>
        <v>0.93315801272250343</v>
      </c>
      <c r="P140" s="109">
        <f>'52.PZT_L_BT Gain'!Q3</f>
        <v>1.3053479668451826</v>
      </c>
      <c r="Q140" s="109">
        <f>'52.PZT_L_BT Gain'!Q4</f>
        <v>1.2158592860545889</v>
      </c>
      <c r="R140" s="109">
        <f>'52.PZT_L_BT Gain'!R2</f>
        <v>2.130477863305126</v>
      </c>
      <c r="S140" s="109">
        <f>'52.PZT_L_BT Gain'!R3</f>
        <v>1.4399673914757471</v>
      </c>
      <c r="T140" s="110">
        <f>'52.PZT_L_BT Gain'!R4</f>
        <v>1.2678965077555027</v>
      </c>
      <c r="U140" s="109" t="str">
        <f>'52.PZT_L_BT Gain'!S2</f>
        <v/>
      </c>
      <c r="V140" s="109" t="str">
        <f>'52.PZT_L_BT Gain'!S3</f>
        <v/>
      </c>
      <c r="W140" s="109" t="str">
        <f>'52.PZT_L_BT Gain'!S4</f>
        <v/>
      </c>
      <c r="X140" s="109" t="str">
        <f>'52.PZT_L_BT Gain'!T2</f>
        <v/>
      </c>
      <c r="Y140" s="109" t="str">
        <f>'52.PZT_L_BT Gain'!T3</f>
        <v/>
      </c>
      <c r="Z140" s="110" t="str">
        <f>'52.PZT_L_BT Gain'!T4</f>
        <v/>
      </c>
      <c r="AA140" s="76">
        <f>'52.PZT_L_BT Gain'!U2</f>
        <v>0.6047378571339046</v>
      </c>
      <c r="AB140" s="76">
        <f>'52.PZT_L_BT Gain'!U3</f>
        <v>1.1849144733616435</v>
      </c>
      <c r="AC140" s="76">
        <f>'52.PZT_L_BT Gain'!U4</f>
        <v>0.96643769089764364</v>
      </c>
      <c r="AD140" s="76">
        <f>'52.PZT_L_BT Gain'!V2</f>
        <v>0.24200639951297656</v>
      </c>
      <c r="AE140" s="76">
        <f>'52.PZT_L_BT Gain'!V3</f>
        <v>0.97395131311604521</v>
      </c>
      <c r="AF140" s="77">
        <f>'52.PZT_L_BT Gain'!V4</f>
        <v>1.0698540250701638</v>
      </c>
      <c r="AG140" s="52"/>
      <c r="AH140" s="81">
        <v>3</v>
      </c>
      <c r="AI140" s="82">
        <v>3</v>
      </c>
      <c r="AJ140" s="83">
        <v>3</v>
      </c>
      <c r="AK140" s="81">
        <v>3</v>
      </c>
      <c r="AL140" s="82">
        <v>3</v>
      </c>
      <c r="AM140" s="83">
        <v>3</v>
      </c>
      <c r="AN140" s="81">
        <f t="shared" si="15"/>
        <v>3</v>
      </c>
      <c r="AO140" s="82">
        <f t="shared" si="15"/>
        <v>3</v>
      </c>
      <c r="AP140" s="83">
        <f t="shared" si="15"/>
        <v>3</v>
      </c>
      <c r="AQ140" s="81">
        <f t="shared" si="14"/>
        <v>3</v>
      </c>
      <c r="AR140" s="82">
        <f t="shared" si="14"/>
        <v>3</v>
      </c>
      <c r="AS140" s="83">
        <f t="shared" si="14"/>
        <v>3</v>
      </c>
    </row>
    <row r="141" spans="2:45" s="75" customFormat="1" ht="12.75" customHeight="1" x14ac:dyDescent="0.2">
      <c r="B141" s="71" t="s">
        <v>70</v>
      </c>
      <c r="C141" s="72">
        <v>25134</v>
      </c>
      <c r="D141" s="72">
        <v>1316</v>
      </c>
      <c r="E141" s="72">
        <v>-914</v>
      </c>
      <c r="F141" s="73">
        <f t="shared" si="12"/>
        <v>26450</v>
      </c>
      <c r="G141" s="74">
        <f t="shared" si="13"/>
        <v>24220</v>
      </c>
      <c r="H141" s="94"/>
      <c r="I141" s="103">
        <v>25455.200000000001</v>
      </c>
      <c r="J141" s="104">
        <v>102.69956182963976</v>
      </c>
      <c r="K141" s="111" t="str">
        <f t="shared" si="18"/>
        <v>CSL</v>
      </c>
      <c r="L141" s="103">
        <f t="shared" si="17"/>
        <v>3.2288355869527949</v>
      </c>
      <c r="M141" s="107">
        <v>3.2288355869527949</v>
      </c>
      <c r="N141" s="108" t="str">
        <f t="shared" si="16"/>
        <v>True</v>
      </c>
      <c r="O141" s="109">
        <f>'53.PZT_L_1stSway Freq'!Q2</f>
        <v>1.6536372050633199</v>
      </c>
      <c r="P141" s="109">
        <f>'53.PZT_L_1stSway Freq'!Q3</f>
        <v>0.50940442056738244</v>
      </c>
      <c r="Q141" s="109">
        <f>'53.PZT_L_1stSway Freq'!Q4</f>
        <v>1.3783790937822531</v>
      </c>
      <c r="R141" s="109">
        <f>'53.PZT_L_1stSway Freq'!R2</f>
        <v>0.77730539946521404</v>
      </c>
      <c r="S141" s="109">
        <f>'53.PZT_L_1stSway Freq'!R3</f>
        <v>2.5545743935124978</v>
      </c>
      <c r="T141" s="110">
        <f>'53.PZT_L_1stSway Freq'!R4</f>
        <v>1.0805403762044523</v>
      </c>
      <c r="U141" s="109" t="str">
        <f>'53.PZT_L_1stSway Freq'!S2</f>
        <v/>
      </c>
      <c r="V141" s="109" t="str">
        <f>'53.PZT_L_1stSway Freq'!S3</f>
        <v/>
      </c>
      <c r="W141" s="109" t="str">
        <f>'53.PZT_L_1stSway Freq'!S4</f>
        <v/>
      </c>
      <c r="X141" s="109" t="str">
        <f>'53.PZT_L_1stSway Freq'!T2</f>
        <v/>
      </c>
      <c r="Y141" s="109" t="str">
        <f>'53.PZT_L_1stSway Freq'!T3</f>
        <v/>
      </c>
      <c r="Z141" s="110" t="str">
        <f>'53.PZT_L_1stSway Freq'!T4</f>
        <v/>
      </c>
      <c r="AA141" s="76">
        <f>'53.PZT_L_1stSway Freq'!U2</f>
        <v>0.24515416172508211</v>
      </c>
      <c r="AB141" s="76">
        <f>'53.PZT_L_1stSway Freq'!U3</f>
        <v>3.560008098220425</v>
      </c>
      <c r="AC141" s="76">
        <f>'53.PZT_L_1stSway Freq'!U4</f>
        <v>1.9878730475754185</v>
      </c>
      <c r="AD141" s="76">
        <f>'53.PZT_L_1stSway Freq'!V2</f>
        <v>2.4020651829760959</v>
      </c>
      <c r="AE141" s="76">
        <f>'53.PZT_L_1stSway Freq'!V3</f>
        <v>1.1903384077182126</v>
      </c>
      <c r="AF141" s="77">
        <f>'53.PZT_L_1stSway Freq'!V4</f>
        <v>1.5333506731273756</v>
      </c>
      <c r="AG141" s="52"/>
      <c r="AH141" s="81">
        <v>3</v>
      </c>
      <c r="AI141" s="82">
        <v>3</v>
      </c>
      <c r="AJ141" s="83">
        <v>3</v>
      </c>
      <c r="AK141" s="81">
        <v>3</v>
      </c>
      <c r="AL141" s="82">
        <v>3</v>
      </c>
      <c r="AM141" s="83">
        <v>3</v>
      </c>
      <c r="AN141" s="81">
        <f t="shared" si="15"/>
        <v>3</v>
      </c>
      <c r="AO141" s="82">
        <f t="shared" si="15"/>
        <v>3</v>
      </c>
      <c r="AP141" s="83">
        <f t="shared" si="15"/>
        <v>3</v>
      </c>
      <c r="AQ141" s="81">
        <f t="shared" si="14"/>
        <v>3</v>
      </c>
      <c r="AR141" s="82">
        <f t="shared" si="14"/>
        <v>3</v>
      </c>
      <c r="AS141" s="83">
        <f t="shared" si="14"/>
        <v>3</v>
      </c>
    </row>
    <row r="142" spans="2:45" s="75" customFormat="1" ht="12.75" customHeight="1" x14ac:dyDescent="0.2">
      <c r="B142" s="71" t="s">
        <v>69</v>
      </c>
      <c r="C142" s="72"/>
      <c r="D142" s="72">
        <v>21</v>
      </c>
      <c r="E142" s="72">
        <v>7</v>
      </c>
      <c r="F142" s="73">
        <f t="shared" si="12"/>
        <v>21</v>
      </c>
      <c r="G142" s="74">
        <f t="shared" si="13"/>
        <v>7</v>
      </c>
      <c r="H142" s="94"/>
      <c r="I142" s="103">
        <v>13.063399999999998</v>
      </c>
      <c r="J142" s="104">
        <v>0.69237511509296745</v>
      </c>
      <c r="K142" s="111" t="str">
        <f t="shared" si="18"/>
        <v>CSL</v>
      </c>
      <c r="L142" s="103">
        <f t="shared" si="17"/>
        <v>2.9191305251661861</v>
      </c>
      <c r="M142" s="107">
        <v>2.9191305251661861</v>
      </c>
      <c r="N142" s="108" t="str">
        <f t="shared" si="16"/>
        <v>True</v>
      </c>
      <c r="O142" s="109">
        <f>'54.PZT_L_1st Sway Gain'!Q2</f>
        <v>1.3612957466378139</v>
      </c>
      <c r="P142" s="109">
        <f>'54.PZT_L_1st Sway Gain'!Q3</f>
        <v>0.91855586818368573</v>
      </c>
      <c r="Q142" s="109">
        <f>'54.PZT_L_1st Sway Gain'!Q4</f>
        <v>1.1603905419365881</v>
      </c>
      <c r="R142" s="109">
        <f>'54.PZT_L_1st Sway Gain'!R2</f>
        <v>0.38109919152646382</v>
      </c>
      <c r="S142" s="109">
        <f>'54.PZT_L_1st Sway Gain'!R3</f>
        <v>0.99232668209392882</v>
      </c>
      <c r="T142" s="110">
        <f>'54.PZT_L_1st Sway Gain'!R4</f>
        <v>1.13066399978145</v>
      </c>
      <c r="U142" s="109" t="str">
        <f>'54.PZT_L_1st Sway Gain'!S2</f>
        <v/>
      </c>
      <c r="V142" s="109" t="str">
        <f>'54.PZT_L_1st Sway Gain'!S3</f>
        <v/>
      </c>
      <c r="W142" s="109" t="str">
        <f>'54.PZT_L_1st Sway Gain'!S4</f>
        <v/>
      </c>
      <c r="X142" s="109" t="str">
        <f>'54.PZT_L_1st Sway Gain'!T2</f>
        <v/>
      </c>
      <c r="Y142" s="109" t="str">
        <f>'54.PZT_L_1st Sway Gain'!T3</f>
        <v/>
      </c>
      <c r="Z142" s="110" t="str">
        <f>'54.PZT_L_1st Sway Gain'!T4</f>
        <v/>
      </c>
      <c r="AA142" s="76">
        <f>'54.PZT_L_1st Sway Gain'!U2</f>
        <v>8.1311150688396616E-2</v>
      </c>
      <c r="AB142" s="76">
        <f>'54.PZT_L_1st Sway Gain'!U3</f>
        <v>2.8379614023320174</v>
      </c>
      <c r="AC142" s="76">
        <f>'54.PZT_L_1st Sway Gain'!U4</f>
        <v>1.5646292200164207</v>
      </c>
      <c r="AD142" s="76">
        <f>'54.PZT_L_1st Sway Gain'!V2</f>
        <v>0.43670014206260521</v>
      </c>
      <c r="AE142" s="76">
        <f>'54.PZT_L_1st Sway Gain'!V3</f>
        <v>0.38364466930814328</v>
      </c>
      <c r="AF142" s="77">
        <f>'54.PZT_L_1st Sway Gain'!V4</f>
        <v>0.36180349432262632</v>
      </c>
      <c r="AG142" s="52"/>
      <c r="AH142" s="81">
        <v>3</v>
      </c>
      <c r="AI142" s="82">
        <v>3</v>
      </c>
      <c r="AJ142" s="83">
        <v>3</v>
      </c>
      <c r="AK142" s="81">
        <v>3</v>
      </c>
      <c r="AL142" s="82">
        <v>3</v>
      </c>
      <c r="AM142" s="83">
        <v>3</v>
      </c>
      <c r="AN142" s="81">
        <f t="shared" si="15"/>
        <v>3</v>
      </c>
      <c r="AO142" s="82">
        <f t="shared" si="15"/>
        <v>3</v>
      </c>
      <c r="AP142" s="83">
        <f t="shared" si="15"/>
        <v>3</v>
      </c>
      <c r="AQ142" s="81">
        <f t="shared" si="14"/>
        <v>3</v>
      </c>
      <c r="AR142" s="82">
        <f t="shared" si="14"/>
        <v>3</v>
      </c>
      <c r="AS142" s="83">
        <f t="shared" si="14"/>
        <v>3</v>
      </c>
    </row>
    <row r="143" spans="2:45" s="75" customFormat="1" ht="12.75" customHeight="1" x14ac:dyDescent="0.2">
      <c r="B143" s="71" t="s">
        <v>67</v>
      </c>
      <c r="C143" s="72">
        <v>35265</v>
      </c>
      <c r="D143" s="72">
        <v>2203</v>
      </c>
      <c r="E143" s="72">
        <v>-2501</v>
      </c>
      <c r="F143" s="73">
        <f t="shared" si="12"/>
        <v>37468</v>
      </c>
      <c r="G143" s="74">
        <f t="shared" si="13"/>
        <v>32764</v>
      </c>
      <c r="H143" s="94"/>
      <c r="I143" s="103">
        <v>35717.599999999999</v>
      </c>
      <c r="J143" s="104">
        <v>1078.6791923458986</v>
      </c>
      <c r="K143" s="111" t="str">
        <f t="shared" si="18"/>
        <v>CSL</v>
      </c>
      <c r="L143" s="103">
        <f t="shared" si="17"/>
        <v>0.54090842838800923</v>
      </c>
      <c r="M143" s="107">
        <v>0.54090842838800923</v>
      </c>
      <c r="N143" s="108" t="str">
        <f t="shared" si="16"/>
        <v>True</v>
      </c>
      <c r="O143" s="109">
        <f>'55.PZT_L_G4T Freq'!Q2</f>
        <v>1.2208761436714135</v>
      </c>
      <c r="P143" s="109">
        <f>'55.PZT_L_G4T Freq'!Q3</f>
        <v>0.82395604473093986</v>
      </c>
      <c r="Q143" s="109">
        <f>'55.PZT_L_G4T Freq'!Q4</f>
        <v>0.58420850051014972</v>
      </c>
      <c r="R143" s="109">
        <f>'55.PZT_L_G4T Freq'!R2</f>
        <v>1.3716049582762762</v>
      </c>
      <c r="S143" s="109">
        <f>'55.PZT_L_G4T Freq'!R3</f>
        <v>0.9635333624651885</v>
      </c>
      <c r="T143" s="110">
        <f>'55.PZT_L_G4T Freq'!R4</f>
        <v>0.57728628047022579</v>
      </c>
      <c r="U143" s="109" t="str">
        <f>'55.PZT_L_G4T Freq'!S2</f>
        <v/>
      </c>
      <c r="V143" s="109" t="str">
        <f>'55.PZT_L_G4T Freq'!S3</f>
        <v/>
      </c>
      <c r="W143" s="109" t="str">
        <f>'55.PZT_L_G4T Freq'!S4</f>
        <v/>
      </c>
      <c r="X143" s="109" t="str">
        <f>'55.PZT_L_G4T Freq'!T2</f>
        <v/>
      </c>
      <c r="Y143" s="109" t="str">
        <f>'55.PZT_L_G4T Freq'!T3</f>
        <v/>
      </c>
      <c r="Z143" s="110" t="str">
        <f>'55.PZT_L_G4T Freq'!T4</f>
        <v/>
      </c>
      <c r="AA143" s="76">
        <f>'55.PZT_L_G4T Freq'!U2</f>
        <v>0.10984739917152535</v>
      </c>
      <c r="AB143" s="76">
        <f>'55.PZT_L_G4T Freq'!U3</f>
        <v>0.30623385002869941</v>
      </c>
      <c r="AC143" s="76">
        <f>'55.PZT_L_G4T Freq'!U4</f>
        <v>0.54486433098559306</v>
      </c>
      <c r="AD143" s="76">
        <f>'55.PZT_L_G4T Freq'!V2</f>
        <v>0.27240273965403283</v>
      </c>
      <c r="AE143" s="76">
        <f>'55.PZT_L_G4T Freq'!V3</f>
        <v>0.31401701115196634</v>
      </c>
      <c r="AF143" s="77">
        <f>'55.PZT_L_G4T Freq'!V4</f>
        <v>7.6255520716616884E-2</v>
      </c>
      <c r="AG143" s="52"/>
      <c r="AH143" s="81">
        <v>3</v>
      </c>
      <c r="AI143" s="82">
        <v>3</v>
      </c>
      <c r="AJ143" s="83">
        <v>3</v>
      </c>
      <c r="AK143" s="81">
        <v>3</v>
      </c>
      <c r="AL143" s="82">
        <v>3</v>
      </c>
      <c r="AM143" s="83">
        <v>3</v>
      </c>
      <c r="AN143" s="81">
        <f t="shared" si="15"/>
        <v>3</v>
      </c>
      <c r="AO143" s="82">
        <f t="shared" si="15"/>
        <v>3</v>
      </c>
      <c r="AP143" s="83">
        <f t="shared" si="15"/>
        <v>3</v>
      </c>
      <c r="AQ143" s="81">
        <f t="shared" si="14"/>
        <v>3</v>
      </c>
      <c r="AR143" s="82">
        <f t="shared" si="14"/>
        <v>3</v>
      </c>
      <c r="AS143" s="83">
        <f t="shared" si="14"/>
        <v>3</v>
      </c>
    </row>
    <row r="144" spans="2:45" s="75" customFormat="1" ht="12.75" hidden="1" customHeight="1" x14ac:dyDescent="0.2">
      <c r="B144" s="86" t="s">
        <v>228</v>
      </c>
      <c r="C144" s="87"/>
      <c r="D144" s="87">
        <v>82</v>
      </c>
      <c r="E144" s="87"/>
      <c r="F144" s="88">
        <f t="shared" ref="F144:F148" si="19">IF(D144="","",C144+D144)</f>
        <v>82</v>
      </c>
      <c r="G144" s="89" t="str">
        <f t="shared" ref="G144:G148" si="20">IF(E144="","",C144+E144)</f>
        <v/>
      </c>
      <c r="H144" s="102"/>
      <c r="I144" s="112">
        <v>1.4834000000000001</v>
      </c>
      <c r="J144" s="113">
        <v>3.3169832378231878</v>
      </c>
      <c r="K144" s="114" t="str">
        <f t="shared" si="18"/>
        <v>USL</v>
      </c>
      <c r="L144" s="112">
        <f t="shared" si="17"/>
        <v>8.0913482952298583</v>
      </c>
      <c r="M144" s="115"/>
      <c r="N144" s="108"/>
      <c r="O144" s="109"/>
      <c r="P144" s="109"/>
      <c r="Q144" s="109"/>
      <c r="R144" s="109"/>
      <c r="S144" s="109"/>
      <c r="T144" s="110"/>
      <c r="U144" s="109"/>
      <c r="V144" s="109"/>
      <c r="W144" s="109"/>
      <c r="X144" s="109"/>
      <c r="Y144" s="109"/>
      <c r="Z144" s="110"/>
      <c r="AA144" s="76"/>
      <c r="AB144" s="76"/>
      <c r="AC144" s="76"/>
      <c r="AD144" s="76"/>
      <c r="AE144" s="76"/>
      <c r="AF144" s="77"/>
      <c r="AG144" s="52"/>
      <c r="AH144" s="81">
        <v>3</v>
      </c>
      <c r="AI144" s="82">
        <v>3</v>
      </c>
      <c r="AJ144" s="83">
        <v>3</v>
      </c>
      <c r="AK144" s="81">
        <v>3</v>
      </c>
      <c r="AL144" s="82">
        <v>3</v>
      </c>
      <c r="AM144" s="83">
        <v>3</v>
      </c>
      <c r="AN144" s="81">
        <f t="shared" si="15"/>
        <v>3</v>
      </c>
      <c r="AO144" s="82">
        <f t="shared" si="15"/>
        <v>3</v>
      </c>
      <c r="AP144" s="83">
        <f t="shared" si="15"/>
        <v>3</v>
      </c>
      <c r="AQ144" s="81">
        <f t="shared" si="14"/>
        <v>3</v>
      </c>
      <c r="AR144" s="82">
        <f t="shared" si="14"/>
        <v>3</v>
      </c>
      <c r="AS144" s="83">
        <f t="shared" si="14"/>
        <v>3</v>
      </c>
    </row>
    <row r="145" spans="2:45" s="75" customFormat="1" ht="12.75" customHeight="1" x14ac:dyDescent="0.2">
      <c r="B145" s="71" t="s">
        <v>66</v>
      </c>
      <c r="C145" s="72"/>
      <c r="D145" s="72">
        <v>16.399999999999999</v>
      </c>
      <c r="E145" s="72"/>
      <c r="F145" s="73">
        <f t="shared" si="19"/>
        <v>16.399999999999999</v>
      </c>
      <c r="G145" s="74" t="str">
        <f t="shared" si="20"/>
        <v/>
      </c>
      <c r="H145" s="94"/>
      <c r="I145" s="103">
        <v>0.21960000000000002</v>
      </c>
      <c r="J145" s="104">
        <v>0.49104052785895386</v>
      </c>
      <c r="K145" s="111" t="str">
        <f t="shared" si="18"/>
        <v>USL</v>
      </c>
      <c r="L145" s="103">
        <f t="shared" si="17"/>
        <v>10.983750547400604</v>
      </c>
      <c r="M145" s="107">
        <v>10.983750547400604</v>
      </c>
      <c r="N145" s="108" t="str">
        <f t="shared" si="16"/>
        <v>True</v>
      </c>
      <c r="O145" s="109">
        <f>'57.PZT_L_G4T Delta Gain'!Q2</f>
        <v>0.85156804574968592</v>
      </c>
      <c r="P145" s="109">
        <f>'57.PZT_L_G4T Delta Gain'!Q3</f>
        <v>0.70601389616378762</v>
      </c>
      <c r="Q145" s="109">
        <f>'57.PZT_L_G4T Delta Gain'!Q4</f>
        <v>0.65793182601150302</v>
      </c>
      <c r="R145" s="109">
        <f>'57.PZT_L_G4T Delta Gain'!R2</f>
        <v>2.1713945647517652</v>
      </c>
      <c r="S145" s="109">
        <f>'57.PZT_L_G4T Delta Gain'!R3</f>
        <v>1.6492502783367928</v>
      </c>
      <c r="T145" s="110">
        <f>'57.PZT_L_G4T Delta Gain'!R4</f>
        <v>0.96837356780038075</v>
      </c>
      <c r="U145" s="109" t="str">
        <f>'57.PZT_L_G4T Delta Gain'!S2</f>
        <v/>
      </c>
      <c r="V145" s="109" t="str">
        <f>'57.PZT_L_G4T Delta Gain'!S3</f>
        <v/>
      </c>
      <c r="W145" s="109" t="str">
        <f>'57.PZT_L_G4T Delta Gain'!S4</f>
        <v/>
      </c>
      <c r="X145" s="109" t="str">
        <f>'57.PZT_L_G4T Delta Gain'!T2</f>
        <v/>
      </c>
      <c r="Y145" s="109" t="str">
        <f>'57.PZT_L_G4T Delta Gain'!T3</f>
        <v/>
      </c>
      <c r="Z145" s="110" t="str">
        <f>'57.PZT_L_G4T Delta Gain'!T4</f>
        <v/>
      </c>
      <c r="AA145" s="76">
        <f>'57.PZT_L_G4T Delta Gain'!U2</f>
        <v>0.37672146396529388</v>
      </c>
      <c r="AB145" s="76">
        <f>'57.PZT_L_G4T Delta Gain'!U3</f>
        <v>0.1223244386407514</v>
      </c>
      <c r="AC145" s="76">
        <f>'57.PZT_L_G4T Delta Gain'!U4</f>
        <v>0.23534710689745458</v>
      </c>
      <c r="AD145" s="76">
        <f>'57.PZT_L_G4T Delta Gain'!V2</f>
        <v>0.29173072071960476</v>
      </c>
      <c r="AE145" s="76">
        <f>'57.PZT_L_G4T Delta Gain'!V3</f>
        <v>0.2882782393039417</v>
      </c>
      <c r="AF145" s="77">
        <f>'57.PZT_L_G4T Delta Gain'!V4</f>
        <v>2.9065363044871163E-2</v>
      </c>
      <c r="AG145" s="52"/>
      <c r="AH145" s="81">
        <v>3</v>
      </c>
      <c r="AI145" s="82">
        <v>3</v>
      </c>
      <c r="AJ145" s="83">
        <v>3</v>
      </c>
      <c r="AK145" s="81">
        <v>3</v>
      </c>
      <c r="AL145" s="82">
        <v>3</v>
      </c>
      <c r="AM145" s="83">
        <v>3</v>
      </c>
      <c r="AN145" s="81">
        <f t="shared" si="15"/>
        <v>3</v>
      </c>
      <c r="AO145" s="82">
        <f t="shared" si="15"/>
        <v>3</v>
      </c>
      <c r="AP145" s="83">
        <f t="shared" si="15"/>
        <v>3</v>
      </c>
      <c r="AQ145" s="81">
        <f t="shared" si="14"/>
        <v>3</v>
      </c>
      <c r="AR145" s="82">
        <f t="shared" si="14"/>
        <v>3</v>
      </c>
      <c r="AS145" s="83">
        <f t="shared" si="14"/>
        <v>3</v>
      </c>
    </row>
    <row r="146" spans="2:45" s="75" customFormat="1" ht="12.75" customHeight="1" x14ac:dyDescent="0.2">
      <c r="B146" s="71" t="s">
        <v>64</v>
      </c>
      <c r="C146" s="72">
        <v>38981</v>
      </c>
      <c r="D146" s="72">
        <v>4951</v>
      </c>
      <c r="E146" s="72">
        <v>-1705</v>
      </c>
      <c r="F146" s="73">
        <f t="shared" si="19"/>
        <v>43932</v>
      </c>
      <c r="G146" s="74">
        <f t="shared" si="20"/>
        <v>37276</v>
      </c>
      <c r="H146" s="94"/>
      <c r="I146" s="103">
        <v>38242.400000000001</v>
      </c>
      <c r="J146" s="104">
        <v>333.62973488584618</v>
      </c>
      <c r="K146" s="111" t="str">
        <f t="shared" si="18"/>
        <v>CSL</v>
      </c>
      <c r="L146" s="103">
        <f t="shared" si="17"/>
        <v>0.96554143605801213</v>
      </c>
      <c r="M146" s="107">
        <v>0.96554143605801213</v>
      </c>
      <c r="N146" s="108" t="str">
        <f t="shared" si="16"/>
        <v>True</v>
      </c>
      <c r="O146" s="109">
        <f>'58.PZT_L_FX Yaw Freq'!Q2</f>
        <v>0.44818351935664014</v>
      </c>
      <c r="P146" s="109">
        <f>'58.PZT_L_FX Yaw Freq'!Q3</f>
        <v>0.12702826580796647</v>
      </c>
      <c r="Q146" s="109">
        <f>'58.PZT_L_FX Yaw Freq'!Q4</f>
        <v>0.44406082185814361</v>
      </c>
      <c r="R146" s="109">
        <f>'58.PZT_L_FX Yaw Freq'!R2</f>
        <v>0.2492405934021738</v>
      </c>
      <c r="S146" s="109">
        <f>'58.PZT_L_FX Yaw Freq'!R3</f>
        <v>0.23122950249501903</v>
      </c>
      <c r="T146" s="110">
        <f>'58.PZT_L_FX Yaw Freq'!R4</f>
        <v>0.416467702973983</v>
      </c>
      <c r="U146" s="109" t="str">
        <f>'58.PZT_L_FX Yaw Freq'!S2</f>
        <v/>
      </c>
      <c r="V146" s="109" t="str">
        <f>'58.PZT_L_FX Yaw Freq'!S3</f>
        <v/>
      </c>
      <c r="W146" s="109" t="str">
        <f>'58.PZT_L_FX Yaw Freq'!S4</f>
        <v/>
      </c>
      <c r="X146" s="109" t="str">
        <f>'58.PZT_L_FX Yaw Freq'!T2</f>
        <v/>
      </c>
      <c r="Y146" s="109" t="str">
        <f>'58.PZT_L_FX Yaw Freq'!T3</f>
        <v/>
      </c>
      <c r="Z146" s="110" t="str">
        <f>'58.PZT_L_FX Yaw Freq'!T4</f>
        <v/>
      </c>
      <c r="AA146" s="76">
        <f>'58.PZT_L_FX Yaw Freq'!U2</f>
        <v>0.76485542467625289</v>
      </c>
      <c r="AB146" s="76">
        <f>'58.PZT_L_FX Yaw Freq'!U3</f>
        <v>0.22502597082389819</v>
      </c>
      <c r="AC146" s="76">
        <f>'58.PZT_L_FX Yaw Freq'!U4</f>
        <v>0.93670138682821913</v>
      </c>
      <c r="AD146" s="76">
        <f>'58.PZT_L_FX Yaw Freq'!V2</f>
        <v>3.6626252859591715E-2</v>
      </c>
      <c r="AE146" s="76">
        <f>'58.PZT_L_FX Yaw Freq'!V3</f>
        <v>0.29423000610275257</v>
      </c>
      <c r="AF146" s="77">
        <f>'58.PZT_L_FX Yaw Freq'!V4</f>
        <v>0.17817810009222376</v>
      </c>
      <c r="AG146" s="52"/>
      <c r="AH146" s="81">
        <v>3</v>
      </c>
      <c r="AI146" s="82">
        <v>3</v>
      </c>
      <c r="AJ146" s="83">
        <v>3</v>
      </c>
      <c r="AK146" s="81">
        <v>3</v>
      </c>
      <c r="AL146" s="82">
        <v>3</v>
      </c>
      <c r="AM146" s="83">
        <v>3</v>
      </c>
      <c r="AN146" s="81">
        <f t="shared" si="15"/>
        <v>3</v>
      </c>
      <c r="AO146" s="82">
        <f t="shared" si="15"/>
        <v>3</v>
      </c>
      <c r="AP146" s="83">
        <f t="shared" si="15"/>
        <v>3</v>
      </c>
      <c r="AQ146" s="81">
        <f t="shared" si="14"/>
        <v>3</v>
      </c>
      <c r="AR146" s="82">
        <f t="shared" si="14"/>
        <v>3</v>
      </c>
      <c r="AS146" s="83">
        <f t="shared" si="14"/>
        <v>3</v>
      </c>
    </row>
    <row r="147" spans="2:45" s="75" customFormat="1" ht="12.75" customHeight="1" x14ac:dyDescent="0.2">
      <c r="B147" s="71" t="s">
        <v>63</v>
      </c>
      <c r="C147" s="72"/>
      <c r="D147" s="72">
        <v>47.5</v>
      </c>
      <c r="E147" s="72">
        <v>14.5</v>
      </c>
      <c r="F147" s="73">
        <f t="shared" si="19"/>
        <v>47.5</v>
      </c>
      <c r="G147" s="74">
        <f t="shared" si="20"/>
        <v>14.5</v>
      </c>
      <c r="H147" s="94"/>
      <c r="I147" s="103">
        <v>25.47</v>
      </c>
      <c r="J147" s="104">
        <v>2.6622368414549453</v>
      </c>
      <c r="K147" s="111" t="str">
        <f t="shared" si="18"/>
        <v>CSL</v>
      </c>
      <c r="L147" s="103">
        <f t="shared" si="17"/>
        <v>1.3735316894902005</v>
      </c>
      <c r="M147" s="107">
        <v>1.3735316894902005</v>
      </c>
      <c r="N147" s="108" t="str">
        <f t="shared" si="16"/>
        <v>True</v>
      </c>
      <c r="O147" s="109">
        <f>'59.PZT_L_FX Yaw Gain'!Q2</f>
        <v>0.89089319233129793</v>
      </c>
      <c r="P147" s="109">
        <f>'59.PZT_L_FX Yaw Gain'!Q3</f>
        <v>1.7354233643081685</v>
      </c>
      <c r="Q147" s="109">
        <f>'59.PZT_L_FX Yaw Gain'!Q4</f>
        <v>1.5669729683800449</v>
      </c>
      <c r="R147" s="109">
        <f>'59.PZT_L_FX Yaw Gain'!R2</f>
        <v>0.54566302764686536</v>
      </c>
      <c r="S147" s="109">
        <f>'59.PZT_L_FX Yaw Gain'!R3</f>
        <v>1.6314448498117882</v>
      </c>
      <c r="T147" s="110">
        <f>'59.PZT_L_FX Yaw Gain'!R4</f>
        <v>0.94779797126842957</v>
      </c>
      <c r="U147" s="109" t="str">
        <f>'59.PZT_L_FX Yaw Gain'!S2</f>
        <v/>
      </c>
      <c r="V147" s="109" t="str">
        <f>'59.PZT_L_FX Yaw Gain'!S3</f>
        <v/>
      </c>
      <c r="W147" s="109" t="str">
        <f>'59.PZT_L_FX Yaw Gain'!S4</f>
        <v/>
      </c>
      <c r="X147" s="109" t="str">
        <f>'59.PZT_L_FX Yaw Gain'!T2</f>
        <v/>
      </c>
      <c r="Y147" s="109" t="str">
        <f>'59.PZT_L_FX Yaw Gain'!T3</f>
        <v/>
      </c>
      <c r="Z147" s="110" t="str">
        <f>'59.PZT_L_FX Yaw Gain'!T4</f>
        <v/>
      </c>
      <c r="AA147" s="76">
        <f>'59.PZT_L_FX Yaw Gain'!U2</f>
        <v>4.4972516101767406</v>
      </c>
      <c r="AB147" s="76">
        <f>'59.PZT_L_FX Yaw Gain'!U3</f>
        <v>3.2538857925177962</v>
      </c>
      <c r="AC147" s="76">
        <f>'59.PZT_L_FX Yaw Gain'!U4</f>
        <v>0.80741130703936415</v>
      </c>
      <c r="AD147" s="76">
        <f>'59.PZT_L_FX Yaw Gain'!V2</f>
        <v>0.80385563031056928</v>
      </c>
      <c r="AE147" s="76">
        <f>'59.PZT_L_FX Yaw Gain'!V3</f>
        <v>1.1034437686909899</v>
      </c>
      <c r="AF147" s="77">
        <f>'59.PZT_L_FX Yaw Gain'!V4</f>
        <v>1.6355570899210825</v>
      </c>
      <c r="AG147" s="52"/>
      <c r="AH147" s="81">
        <v>3</v>
      </c>
      <c r="AI147" s="82">
        <v>3</v>
      </c>
      <c r="AJ147" s="83">
        <v>3</v>
      </c>
      <c r="AK147" s="81">
        <v>3</v>
      </c>
      <c r="AL147" s="82">
        <v>3</v>
      </c>
      <c r="AM147" s="83">
        <v>3</v>
      </c>
      <c r="AN147" s="81">
        <f t="shared" si="15"/>
        <v>3</v>
      </c>
      <c r="AO147" s="82">
        <f t="shared" si="15"/>
        <v>3</v>
      </c>
      <c r="AP147" s="83">
        <f t="shared" si="15"/>
        <v>3</v>
      </c>
      <c r="AQ147" s="81">
        <f t="shared" si="14"/>
        <v>3</v>
      </c>
      <c r="AR147" s="82">
        <f t="shared" si="14"/>
        <v>3</v>
      </c>
      <c r="AS147" s="83">
        <f t="shared" si="14"/>
        <v>3</v>
      </c>
    </row>
    <row r="148" spans="2:45" s="75" customFormat="1" ht="12.75" customHeight="1" thickBot="1" x14ac:dyDescent="0.25">
      <c r="B148" s="95" t="s">
        <v>62</v>
      </c>
      <c r="C148" s="96"/>
      <c r="D148" s="96"/>
      <c r="E148" s="96">
        <v>5.5</v>
      </c>
      <c r="F148" s="97" t="str">
        <f t="shared" si="19"/>
        <v/>
      </c>
      <c r="G148" s="98">
        <f t="shared" si="20"/>
        <v>5.5</v>
      </c>
      <c r="H148" s="99"/>
      <c r="I148" s="119">
        <v>7.3713999999999995</v>
      </c>
      <c r="J148" s="120">
        <v>0.90653339706819425</v>
      </c>
      <c r="K148" s="121" t="str">
        <f t="shared" si="18"/>
        <v>LSL</v>
      </c>
      <c r="L148" s="119">
        <f t="shared" si="17"/>
        <v>0.6881158510181995</v>
      </c>
      <c r="M148" s="107">
        <v>0.6881158510181995</v>
      </c>
      <c r="N148" s="108" t="str">
        <f t="shared" si="16"/>
        <v>True</v>
      </c>
      <c r="O148" s="109">
        <f>'60.Stroke'!Q2</f>
        <v>0.32981069566104998</v>
      </c>
      <c r="P148" s="109">
        <f>'60.Stroke'!Q3</f>
        <v>1.3146431642964314</v>
      </c>
      <c r="Q148" s="109">
        <f>'60.Stroke'!Q4</f>
        <v>2.4235268812812469</v>
      </c>
      <c r="R148" s="109">
        <f>'60.Stroke'!R2</f>
        <v>0.78552995521569491</v>
      </c>
      <c r="S148" s="109">
        <f>'60.Stroke'!R3</f>
        <v>1.598370068178671</v>
      </c>
      <c r="T148" s="110">
        <f>'60.Stroke'!R4</f>
        <v>0.84659815529666038</v>
      </c>
      <c r="U148" s="109" t="str">
        <f>'60.Stroke'!S2</f>
        <v/>
      </c>
      <c r="V148" s="109" t="str">
        <f>'60.Stroke'!S3</f>
        <v/>
      </c>
      <c r="W148" s="109" t="str">
        <f>'60.Stroke'!S4</f>
        <v/>
      </c>
      <c r="X148" s="109" t="str">
        <f>'60.Stroke'!T2</f>
        <v/>
      </c>
      <c r="Y148" s="109" t="str">
        <f>'60.Stroke'!T3</f>
        <v/>
      </c>
      <c r="Z148" s="110" t="str">
        <f>'60.Stroke'!T4</f>
        <v/>
      </c>
      <c r="AA148" s="76">
        <f>'60.Stroke'!U2</f>
        <v>1.1605453169880031</v>
      </c>
      <c r="AB148" s="76">
        <f>'60.Stroke'!U3</f>
        <v>1.2397271969508574</v>
      </c>
      <c r="AC148" s="76">
        <f>'60.Stroke'!U4</f>
        <v>0.55973713610712994</v>
      </c>
      <c r="AD148" s="76">
        <f>'60.Stroke'!V2</f>
        <v>0.14929543769461712</v>
      </c>
      <c r="AE148" s="76">
        <f>'60.Stroke'!V3</f>
        <v>0.71967654517810886</v>
      </c>
      <c r="AF148" s="77">
        <f>'60.Stroke'!V4</f>
        <v>0.68702660037242336</v>
      </c>
      <c r="AG148" s="52"/>
      <c r="AH148" s="81">
        <v>3</v>
      </c>
      <c r="AI148" s="82">
        <v>3</v>
      </c>
      <c r="AJ148" s="83">
        <v>3</v>
      </c>
      <c r="AK148" s="81">
        <v>3</v>
      </c>
      <c r="AL148" s="82">
        <v>3</v>
      </c>
      <c r="AM148" s="83">
        <v>3</v>
      </c>
      <c r="AN148" s="81">
        <f t="shared" si="15"/>
        <v>3</v>
      </c>
      <c r="AO148" s="82">
        <f t="shared" si="15"/>
        <v>3</v>
      </c>
      <c r="AP148" s="83">
        <f t="shared" si="15"/>
        <v>3</v>
      </c>
      <c r="AQ148" s="81">
        <f t="shared" si="14"/>
        <v>3</v>
      </c>
      <c r="AR148" s="82">
        <f t="shared" si="14"/>
        <v>3</v>
      </c>
      <c r="AS148" s="83">
        <f t="shared" si="14"/>
        <v>3</v>
      </c>
    </row>
    <row r="150" spans="2:45" x14ac:dyDescent="0.2">
      <c r="M150" s="52" t="s">
        <v>229</v>
      </c>
    </row>
    <row r="165" spans="17:20" x14ac:dyDescent="0.2">
      <c r="Q165" s="53" t="s">
        <v>230</v>
      </c>
      <c r="R165" s="53" t="s">
        <v>231</v>
      </c>
      <c r="S165" s="53" t="s">
        <v>232</v>
      </c>
      <c r="T165" s="53" t="s">
        <v>233</v>
      </c>
    </row>
    <row r="166" spans="17:20" x14ac:dyDescent="0.2">
      <c r="Q166" s="53" t="s">
        <v>234</v>
      </c>
      <c r="R166" s="53" t="s">
        <v>235</v>
      </c>
      <c r="S166" s="53" t="s">
        <v>236</v>
      </c>
      <c r="T166" s="53" t="s">
        <v>237</v>
      </c>
    </row>
    <row r="167" spans="17:20" x14ac:dyDescent="0.2">
      <c r="Q167" s="53" t="s">
        <v>238</v>
      </c>
      <c r="R167" s="53" t="s">
        <v>239</v>
      </c>
      <c r="S167" s="53" t="s">
        <v>240</v>
      </c>
      <c r="T167" s="53" t="s">
        <v>241</v>
      </c>
    </row>
    <row r="169" spans="17:20" x14ac:dyDescent="0.2">
      <c r="Q169" s="53" t="s">
        <v>242</v>
      </c>
    </row>
    <row r="170" spans="17:20" x14ac:dyDescent="0.2">
      <c r="Q170" s="53" t="s">
        <v>243</v>
      </c>
    </row>
    <row r="171" spans="17:20" x14ac:dyDescent="0.2">
      <c r="Q171" s="53" t="s">
        <v>244</v>
      </c>
    </row>
    <row r="172" spans="17:20" x14ac:dyDescent="0.2">
      <c r="Q172" s="53" t="s">
        <v>245</v>
      </c>
    </row>
    <row r="173" spans="17:20" x14ac:dyDescent="0.2">
      <c r="Q173" s="53" t="s">
        <v>246</v>
      </c>
    </row>
    <row r="174" spans="17:20" x14ac:dyDescent="0.2">
      <c r="Q174" s="53" t="s">
        <v>247</v>
      </c>
    </row>
    <row r="175" spans="17:20" x14ac:dyDescent="0.2">
      <c r="Q175" s="53" t="s">
        <v>248</v>
      </c>
    </row>
    <row r="176" spans="17:20" x14ac:dyDescent="0.2">
      <c r="Q176" s="53" t="s">
        <v>249</v>
      </c>
    </row>
    <row r="177" spans="17:17" x14ac:dyDescent="0.2">
      <c r="Q177" s="53" t="s">
        <v>250</v>
      </c>
    </row>
    <row r="178" spans="17:17" x14ac:dyDescent="0.2">
      <c r="Q178" s="53" t="s">
        <v>251</v>
      </c>
    </row>
    <row r="179" spans="17:17" x14ac:dyDescent="0.2">
      <c r="Q179" s="53" t="s">
        <v>252</v>
      </c>
    </row>
    <row r="180" spans="17:17" x14ac:dyDescent="0.2">
      <c r="Q180" s="53" t="s">
        <v>253</v>
      </c>
    </row>
  </sheetData>
  <mergeCells count="16">
    <mergeCell ref="AH3:AJ3"/>
    <mergeCell ref="AK3:AM3"/>
    <mergeCell ref="AN3:AP3"/>
    <mergeCell ref="AQ3:AS3"/>
    <mergeCell ref="AA2:AF2"/>
    <mergeCell ref="AA3:AC3"/>
    <mergeCell ref="AD3:AF3"/>
    <mergeCell ref="O2:T2"/>
    <mergeCell ref="U2:Z2"/>
    <mergeCell ref="I3:J3"/>
    <mergeCell ref="K3:K4"/>
    <mergeCell ref="L3:M3"/>
    <mergeCell ref="O3:Q3"/>
    <mergeCell ref="R3:T3"/>
    <mergeCell ref="U3:W3"/>
    <mergeCell ref="X3:Z3"/>
  </mergeCells>
  <conditionalFormatting sqref="C5:E78">
    <cfRule type="containsBlanks" dxfId="13" priority="94">
      <formula>LEN(TRIM(C5))=0</formula>
    </cfRule>
  </conditionalFormatting>
  <conditionalFormatting sqref="C79:E89">
    <cfRule type="containsBlanks" dxfId="12" priority="91">
      <formula>LEN(TRIM(C79))=0</formula>
    </cfRule>
  </conditionalFormatting>
  <conditionalFormatting sqref="F5:G148">
    <cfRule type="containsBlanks" dxfId="11" priority="90">
      <formula>LEN(TRIM(F5))=0</formula>
    </cfRule>
  </conditionalFormatting>
  <conditionalFormatting sqref="C90:E148">
    <cfRule type="containsBlanks" dxfId="10" priority="89">
      <formula>LEN(TRIM(C90))=0</formula>
    </cfRule>
  </conditionalFormatting>
  <conditionalFormatting sqref="N5:N71">
    <cfRule type="containsText" dxfId="9" priority="33" stopIfTrue="1" operator="containsText" text="False">
      <formula>NOT(ISERROR(SEARCH("False",N5)))</formula>
    </cfRule>
    <cfRule type="containsText" dxfId="8" priority="34" stopIfTrue="1" operator="containsText" text="True">
      <formula>NOT(ISERROR(SEARCH("True",N5)))</formula>
    </cfRule>
  </conditionalFormatting>
  <conditionalFormatting sqref="K5:K89">
    <cfRule type="containsText" dxfId="7" priority="31" stopIfTrue="1" operator="containsText" text="LSL">
      <formula>NOT(ISERROR(SEARCH("LSL",K5)))</formula>
    </cfRule>
    <cfRule type="containsText" dxfId="6" priority="32" stopIfTrue="1" operator="containsText" text="U">
      <formula>NOT(ISERROR(SEARCH("U",K5)))</formula>
    </cfRule>
  </conditionalFormatting>
  <conditionalFormatting sqref="K90:K148">
    <cfRule type="containsText" dxfId="5" priority="29" stopIfTrue="1" operator="containsText" text="LSL">
      <formula>NOT(ISERROR(SEARCH("LSL",K90)))</formula>
    </cfRule>
    <cfRule type="containsText" dxfId="4" priority="30" stopIfTrue="1" operator="containsText" text="U">
      <formula>NOT(ISERROR(SEARCH("U",K90)))</formula>
    </cfRule>
  </conditionalFormatting>
  <conditionalFormatting sqref="N90:N148">
    <cfRule type="containsText" dxfId="3" priority="27" stopIfTrue="1" operator="containsText" text="False">
      <formula>NOT(ISERROR(SEARCH("False",N90)))</formula>
    </cfRule>
    <cfRule type="containsText" dxfId="2" priority="28" stopIfTrue="1" operator="containsText" text="True">
      <formula>NOT(ISERROR(SEARCH("True",N90)))</formula>
    </cfRule>
  </conditionalFormatting>
  <conditionalFormatting sqref="O5:AF35 O38:AF148 O36:P37 AD36:AE37 AA36:AB37 X36:Y37 U36:V37 R36:S37">
    <cfRule type="cellIs" dxfId="1" priority="2" operator="lessThanOrEqual">
      <formula>3</formula>
    </cfRule>
    <cfRule type="cellIs" dxfId="0" priority="1" operator="greaterThan">
      <formula>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J85"/>
  <sheetViews>
    <sheetView showGridLines="0" tabSelected="1" topLeftCell="A13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1" width="9.140625" style="1"/>
    <col min="22" max="22" width="8.85546875" style="1" customWidth="1"/>
    <col min="23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0.90119114042882387</v>
      </c>
      <c r="R2" s="7">
        <f>IF(N19="","",(ABS(N19-AVERAGE(B19:M19))/STDEV(B19:M19)))</f>
        <v>0.18157679628622486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2.0996453657204719</v>
      </c>
      <c r="V2" s="7">
        <f>IF(AR19="","",(ABS(AR19-AVERAGE(AF19:AQ19))/STDEV(AF19:AQ19)))</f>
        <v>0.93480033264320816</v>
      </c>
    </row>
    <row r="3" spans="1:44" x14ac:dyDescent="0.2">
      <c r="C3" s="8"/>
      <c r="D3" s="8"/>
      <c r="E3" s="9"/>
      <c r="F3" s="9"/>
      <c r="G3" s="136" t="s">
        <v>7</v>
      </c>
      <c r="H3" s="137"/>
      <c r="P3" s="6" t="s">
        <v>8</v>
      </c>
      <c r="Q3" s="7">
        <f>IF(N10="","",(ABS(N10-AVERAGE(B10:M10))/STDEV(B10:M10)))</f>
        <v>0.70323080290501327</v>
      </c>
      <c r="R3" s="7">
        <f>IF(N20="","",(ABS(N20-AVERAGE(B20:M20))/STDEV(B20:M20)))</f>
        <v>0.86247748281057923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0.94795756208137294</v>
      </c>
      <c r="V3" s="7">
        <f>IF(AR20="","",(ABS(AR20-AVERAGE(AF20:AQ20))/STDEV(AF20:AQ20)))</f>
        <v>1.4136204821983109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G4" s="10" t="s">
        <v>13</v>
      </c>
      <c r="H4" s="10" t="s">
        <v>14</v>
      </c>
      <c r="P4" s="6" t="s">
        <v>15</v>
      </c>
      <c r="Q4" s="7">
        <f>IF(N13="","",(ABS(N13-AVERAGE(B13:M13))/STDEV(B13:M13)))</f>
        <v>0.55605106446596864</v>
      </c>
      <c r="R4" s="7">
        <f>IF(N23="","",(ABS(N23-AVERAGE(B23:M23))/STDEV(B23:M23)))</f>
        <v>1.0485150897865054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0.8264836982892747</v>
      </c>
      <c r="V4" s="7">
        <f>IF(AR23="","",(ABS(AR23-AVERAGE(AF23:AQ23))/STDEV(AF23:AQ23)))</f>
        <v>1.1281597483548058</v>
      </c>
    </row>
    <row r="5" spans="1:44" ht="25.5" customHeight="1" x14ac:dyDescent="0.2">
      <c r="C5" s="11" t="s">
        <v>16</v>
      </c>
      <c r="D5" s="12">
        <v>2.4</v>
      </c>
      <c r="E5" s="12">
        <v>2.58</v>
      </c>
      <c r="F5" s="12">
        <v>2.2199999999999998</v>
      </c>
      <c r="G5" s="12">
        <v>2.44</v>
      </c>
      <c r="H5" s="12">
        <v>2.36</v>
      </c>
      <c r="I5" s="13"/>
      <c r="J5" s="13">
        <f>IF(M9&lt;&gt;"",M9,IF(L9="",K9,IF(K9="",J9,IF(J9="",I9,IF(I9="",H9,IF(H9="",G9,M9))))))</f>
        <v>2.3966588571428544</v>
      </c>
    </row>
    <row r="6" spans="1:44" x14ac:dyDescent="0.2">
      <c r="AG6" s="1">
        <v>0.01</v>
      </c>
    </row>
    <row r="7" spans="1:44" ht="15.75" x14ac:dyDescent="0.25">
      <c r="A7" s="14" t="s">
        <v>31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/>
      <c r="AE7" s="14" t="s">
        <v>29</v>
      </c>
      <c r="AR7" s="16"/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2.3970696164383547</v>
      </c>
      <c r="C9" s="20">
        <v>2.4083468571428548</v>
      </c>
      <c r="D9" s="20">
        <v>2.4055727857142912</v>
      </c>
      <c r="E9" s="20">
        <v>2.4055577727272732</v>
      </c>
      <c r="F9" s="20">
        <v>2.4000785142857151</v>
      </c>
      <c r="G9" s="20">
        <v>2.4042045128205185</v>
      </c>
      <c r="H9" s="20">
        <v>2.4059507999999998</v>
      </c>
      <c r="I9" s="20">
        <v>2.3972474166666689</v>
      </c>
      <c r="J9" s="20">
        <v>2.4015465263157889</v>
      </c>
      <c r="K9" s="20">
        <v>2.4033055151515139</v>
      </c>
      <c r="L9" s="20">
        <v>2.4036322999999977</v>
      </c>
      <c r="M9" s="20">
        <v>2.3966588571428544</v>
      </c>
      <c r="N9" s="20">
        <v>2.3989128965517224</v>
      </c>
      <c r="P9" s="19" t="s">
        <v>18</v>
      </c>
      <c r="Q9" s="20"/>
      <c r="R9" s="20"/>
      <c r="S9" s="20"/>
      <c r="T9" s="20">
        <v>2.4014305000000018</v>
      </c>
      <c r="U9" s="20"/>
      <c r="V9" s="20"/>
      <c r="W9" s="20"/>
      <c r="X9" s="20">
        <v>2.4011755555555534</v>
      </c>
      <c r="Y9" s="20">
        <v>2.4036724999999994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2.4065380000000007</v>
      </c>
      <c r="AJ9" s="20">
        <v>2.402281777777779</v>
      </c>
      <c r="AK9" s="20">
        <v>2.3958743157894706</v>
      </c>
      <c r="AL9" s="20">
        <v>2.4055916363636363</v>
      </c>
      <c r="AM9" s="20">
        <v>2.4002508571428582</v>
      </c>
      <c r="AN9" s="20">
        <v>2.4067597499999995</v>
      </c>
      <c r="AO9" s="20">
        <v>2.4101874666666676</v>
      </c>
      <c r="AP9" s="20">
        <v>2.3987921818181781</v>
      </c>
      <c r="AQ9" s="20">
        <v>2.4067927999999981</v>
      </c>
      <c r="AR9" s="20">
        <v>2.3939421290322569</v>
      </c>
    </row>
    <row r="10" spans="1:44" x14ac:dyDescent="0.2">
      <c r="A10" s="21" t="s">
        <v>8</v>
      </c>
      <c r="B10" s="22">
        <v>1.8245568133069909E-2</v>
      </c>
      <c r="C10" s="22">
        <v>1.8439844941494296E-2</v>
      </c>
      <c r="D10" s="22">
        <v>1.8235120998357349E-2</v>
      </c>
      <c r="E10" s="22">
        <v>1.8793945827484514E-2</v>
      </c>
      <c r="F10" s="22">
        <v>2.1016360151505962E-2</v>
      </c>
      <c r="G10" s="22">
        <v>2.1085725735757427E-2</v>
      </c>
      <c r="H10" s="22">
        <v>2.165650672762447E-2</v>
      </c>
      <c r="I10" s="22">
        <v>1.9276689349746443E-2</v>
      </c>
      <c r="J10" s="22">
        <v>2.1549655690668294E-2</v>
      </c>
      <c r="K10" s="22">
        <v>1.854474502680559E-2</v>
      </c>
      <c r="L10" s="22">
        <v>2.037026495665693E-2</v>
      </c>
      <c r="M10" s="22">
        <v>1.7139485617091214E-2</v>
      </c>
      <c r="N10" s="22">
        <v>2.0605287012993585E-2</v>
      </c>
      <c r="P10" s="21" t="s">
        <v>8</v>
      </c>
      <c r="Q10" s="22"/>
      <c r="R10" s="22"/>
      <c r="S10" s="22"/>
      <c r="T10" s="22">
        <v>1.6510313318185747E-2</v>
      </c>
      <c r="U10" s="22"/>
      <c r="V10" s="22"/>
      <c r="W10" s="22"/>
      <c r="X10" s="22">
        <v>2.4562084924486048E-2</v>
      </c>
      <c r="Y10" s="22">
        <v>2.3535248743471689E-2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1.8329670265450335E-2</v>
      </c>
      <c r="AJ10" s="22">
        <v>1.892368319038476E-2</v>
      </c>
      <c r="AK10" s="22">
        <v>1.7831546774884455E-2</v>
      </c>
      <c r="AL10" s="22">
        <v>2.0699672283744305E-2</v>
      </c>
      <c r="AM10" s="22">
        <v>1.9030178934523745E-2</v>
      </c>
      <c r="AN10" s="22">
        <v>2.229654850041345E-2</v>
      </c>
      <c r="AO10" s="22">
        <v>2.0389186058457329E-2</v>
      </c>
      <c r="AP10" s="22">
        <v>1.6819853195951678E-2</v>
      </c>
      <c r="AQ10" s="22">
        <v>1.6182565278657031E-2</v>
      </c>
      <c r="AR10" s="22">
        <v>1.7103835830376082E-2</v>
      </c>
    </row>
    <row r="11" spans="1:44" x14ac:dyDescent="0.2">
      <c r="A11" s="21" t="s">
        <v>19</v>
      </c>
      <c r="B11" s="22">
        <v>2.5106000000000002</v>
      </c>
      <c r="C11" s="22">
        <v>2.5209000000000001</v>
      </c>
      <c r="D11" s="22">
        <v>2.5076999999999998</v>
      </c>
      <c r="E11" s="22">
        <v>2.4803999999999999</v>
      </c>
      <c r="F11" s="23">
        <v>2.5552999999999999</v>
      </c>
      <c r="G11" s="23">
        <v>2.5015999999999998</v>
      </c>
      <c r="H11" s="23">
        <v>2.5017999999999998</v>
      </c>
      <c r="I11" s="23">
        <v>2.4756</v>
      </c>
      <c r="J11" s="23">
        <v>2.5076000000000001</v>
      </c>
      <c r="K11" s="23">
        <v>2.5032000000000001</v>
      </c>
      <c r="L11" s="23">
        <v>2.5276000000000001</v>
      </c>
      <c r="M11" s="23">
        <v>2.4821</v>
      </c>
      <c r="N11" s="23">
        <v>2.4983</v>
      </c>
      <c r="P11" s="21" t="s">
        <v>19</v>
      </c>
      <c r="Q11" s="22"/>
      <c r="R11" s="22"/>
      <c r="S11" s="22"/>
      <c r="T11" s="22">
        <v>2.4946000000000002</v>
      </c>
      <c r="U11" s="23"/>
      <c r="V11" s="23"/>
      <c r="W11" s="23"/>
      <c r="X11" s="23">
        <v>2.4784999999999999</v>
      </c>
      <c r="Y11" s="23">
        <v>2.4699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2.4914000000000001</v>
      </c>
      <c r="AJ11" s="23">
        <v>2.4950000000000001</v>
      </c>
      <c r="AK11" s="23">
        <v>2.5657999999999999</v>
      </c>
      <c r="AL11" s="23">
        <v>2.4958999999999998</v>
      </c>
      <c r="AM11" s="23">
        <v>2.4853999999999998</v>
      </c>
      <c r="AN11" s="23">
        <v>2.5179</v>
      </c>
      <c r="AO11" s="23">
        <v>2.5287999999999999</v>
      </c>
      <c r="AP11" s="23">
        <v>2.4975999999999998</v>
      </c>
      <c r="AQ11" s="23">
        <v>2.5076999999999998</v>
      </c>
      <c r="AR11" s="23">
        <v>2.4870999999999999</v>
      </c>
    </row>
    <row r="12" spans="1:44" x14ac:dyDescent="0.2">
      <c r="A12" s="21" t="s">
        <v>20</v>
      </c>
      <c r="B12" s="22">
        <v>2.2631999999999999</v>
      </c>
      <c r="C12" s="22">
        <v>2.3370000000000002</v>
      </c>
      <c r="D12" s="22">
        <v>2.2406999999999999</v>
      </c>
      <c r="E12" s="22">
        <v>2.2391999999999999</v>
      </c>
      <c r="F12" s="23">
        <v>2.2566000000000002</v>
      </c>
      <c r="G12" s="23">
        <v>2.2406999999999999</v>
      </c>
      <c r="H12" s="23">
        <v>2.3344999999999998</v>
      </c>
      <c r="I12" s="23">
        <v>2.2955999999999999</v>
      </c>
      <c r="J12" s="23">
        <v>2.3163999999999998</v>
      </c>
      <c r="K12" s="23">
        <v>2.3450000000000002</v>
      </c>
      <c r="L12" s="23">
        <v>2.3186</v>
      </c>
      <c r="M12" s="23">
        <v>2.3144999999999998</v>
      </c>
      <c r="N12" s="23">
        <v>2.3359000000000001</v>
      </c>
      <c r="P12" s="21" t="s">
        <v>20</v>
      </c>
      <c r="Q12" s="22"/>
      <c r="R12" s="22"/>
      <c r="S12" s="22"/>
      <c r="T12" s="22">
        <v>2.2875999999999999</v>
      </c>
      <c r="U12" s="23"/>
      <c r="V12" s="23"/>
      <c r="W12" s="23"/>
      <c r="X12" s="23">
        <v>2.3395000000000001</v>
      </c>
      <c r="Y12" s="23">
        <v>2.3498999999999999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2.3599000000000001</v>
      </c>
      <c r="AJ12" s="23">
        <v>2.2393999999999998</v>
      </c>
      <c r="AK12" s="23">
        <v>2.3448000000000002</v>
      </c>
      <c r="AL12" s="23">
        <v>2.3576000000000001</v>
      </c>
      <c r="AM12" s="23">
        <v>2.3576000000000001</v>
      </c>
      <c r="AN12" s="23">
        <v>2.3188</v>
      </c>
      <c r="AO12" s="23">
        <v>2.3485</v>
      </c>
      <c r="AP12" s="23">
        <v>2.36</v>
      </c>
      <c r="AQ12" s="23">
        <v>2.3534000000000002</v>
      </c>
      <c r="AR12" s="23">
        <v>2.3422000000000001</v>
      </c>
    </row>
    <row r="13" spans="1:44" x14ac:dyDescent="0.2">
      <c r="A13" s="24" t="s">
        <v>21</v>
      </c>
      <c r="B13" s="25">
        <f t="shared" ref="B13:N13" si="1">IFERROR(IF(B8="","",IF($E$5=0,((B9-$F$5)/3/B10),IF($F$5=0,(($E$5-B9)/3/B10),MIN(((($E$5)-B9)/(3*B10)),((B9-($F$5))/(3*B10)))))),"")</f>
        <v>3.2349338233251657</v>
      </c>
      <c r="C13" s="25">
        <f t="shared" si="1"/>
        <v>3.1029390142517319</v>
      </c>
      <c r="D13" s="25">
        <f t="shared" si="1"/>
        <v>3.1884847250062403</v>
      </c>
      <c r="E13" s="25">
        <f t="shared" si="1"/>
        <v>3.0939436361401773</v>
      </c>
      <c r="F13" s="25">
        <f t="shared" si="1"/>
        <v>2.8536734305598017</v>
      </c>
      <c r="G13" s="25">
        <f t="shared" si="1"/>
        <v>2.7790599413479908</v>
      </c>
      <c r="H13" s="25">
        <f t="shared" si="1"/>
        <v>2.6789362074722738</v>
      </c>
      <c r="I13" s="25">
        <f t="shared" si="1"/>
        <v>3.0649698789175215</v>
      </c>
      <c r="J13" s="25">
        <f t="shared" si="1"/>
        <v>2.7603453197551144</v>
      </c>
      <c r="K13" s="25">
        <f t="shared" si="1"/>
        <v>3.1760027722693098</v>
      </c>
      <c r="L13" s="25">
        <f t="shared" si="1"/>
        <v>2.8860318438873329</v>
      </c>
      <c r="M13" s="25">
        <f t="shared" si="1"/>
        <v>3.4357090422576309</v>
      </c>
      <c r="N13" s="25">
        <f t="shared" si="1"/>
        <v>2.8942878663277223</v>
      </c>
      <c r="P13" s="24" t="s">
        <v>21</v>
      </c>
      <c r="Q13" s="25"/>
      <c r="R13" s="25"/>
      <c r="S13" s="25"/>
      <c r="T13" s="25">
        <f t="shared" ref="T13:Y13" si="2">IFERROR(IF(T8="","",IF($E$5=0,((T9-$F$5)/3/T10),IF($F$5=0,(($E$5-T9)/3/T10),MIN(((($E$5)-T9)/(3*T10)),((T9-($F$5))/(3*T10)))))),"")</f>
        <v>3.6052112106862704</v>
      </c>
      <c r="U13" s="25"/>
      <c r="V13" s="25"/>
      <c r="W13" s="25"/>
      <c r="X13" s="25">
        <f t="shared" si="2"/>
        <v>2.4268358460370472</v>
      </c>
      <c r="Y13" s="25">
        <f t="shared" si="2"/>
        <v>2.4973533942205322</v>
      </c>
      <c r="Z13" s="25"/>
      <c r="AA13" s="25"/>
      <c r="AB13" s="25"/>
      <c r="AC13" s="25"/>
      <c r="AE13" s="24" t="s">
        <v>21</v>
      </c>
      <c r="AF13" s="25"/>
      <c r="AG13" s="25"/>
      <c r="AH13" s="25"/>
      <c r="AI13" s="25">
        <f t="shared" ref="AI13:AP13" si="3">IFERROR(IF(AI8="","",IF($E$5=0,((AI9-$F$5)/3/AI10),IF($F$5=0,(($E$5-AI9)/3/AI10),MIN(((($E$5)-AI9)/(3*AI10)),((AI9-($F$5))/(3*AI10)))))),"")</f>
        <v>3.1544848232023486</v>
      </c>
      <c r="AJ13" s="25">
        <f t="shared" si="3"/>
        <v>3.1304374952497063</v>
      </c>
      <c r="AK13" s="25">
        <f t="shared" si="3"/>
        <v>3.2876997531361662</v>
      </c>
      <c r="AL13" s="25">
        <f t="shared" si="3"/>
        <v>2.8085527352902222</v>
      </c>
      <c r="AM13" s="25">
        <f t="shared" si="3"/>
        <v>3.1484927786823302</v>
      </c>
      <c r="AN13" s="25">
        <f t="shared" si="3"/>
        <v>2.5899412188810014</v>
      </c>
      <c r="AO13" s="25">
        <f t="shared" si="3"/>
        <v>2.7761862398768176</v>
      </c>
      <c r="AP13" s="25">
        <f t="shared" si="3"/>
        <v>3.5432767007584296</v>
      </c>
      <c r="AQ13" s="25">
        <f t="shared" ref="AQ13:AR13" si="4">IFERROR(IF(AQ8="","",IF($E$5=0,((AQ9-$F$5)/3/AQ10),IF($F$5=0,(($E$5-AQ9)/3/AQ10),MIN(((($E$5)-AQ9)/(3*AQ10)),((AQ9-($F$5))/(3*AQ10)))))),"")</f>
        <v>3.5677738565640693</v>
      </c>
      <c r="AR13" s="25">
        <f t="shared" si="4"/>
        <v>3.3899243568770947</v>
      </c>
    </row>
    <row r="15" spans="1:44" s="26" customFormat="1" ht="6.75" customHeight="1" x14ac:dyDescent="0.2"/>
    <row r="17" spans="1:62" ht="15.75" x14ac:dyDescent="0.25">
      <c r="A17" s="27" t="s">
        <v>32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28"/>
      <c r="AE17" s="27" t="s">
        <v>30</v>
      </c>
      <c r="AR17" s="28"/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2.3942114222222268</v>
      </c>
      <c r="C19" s="30">
        <v>2.4030780000000016</v>
      </c>
      <c r="D19" s="30">
        <v>2.4046171929824576</v>
      </c>
      <c r="E19" s="30">
        <v>2.4042309999999962</v>
      </c>
      <c r="F19" s="30">
        <v>2.4015104800000016</v>
      </c>
      <c r="G19" s="30">
        <v>2.4006430638297869</v>
      </c>
      <c r="H19" s="30">
        <v>2.399530810810814</v>
      </c>
      <c r="I19" s="30">
        <v>2.4030787500000006</v>
      </c>
      <c r="J19" s="30">
        <v>2.4066538518518548</v>
      </c>
      <c r="K19" s="30">
        <v>2.401534363636364</v>
      </c>
      <c r="L19" s="30">
        <v>2.4052904999999969</v>
      </c>
      <c r="M19" s="30">
        <v>2.4077774285714284</v>
      </c>
      <c r="N19" s="30">
        <v>2.4020238437499986</v>
      </c>
      <c r="P19" s="30" t="s">
        <v>18</v>
      </c>
      <c r="Q19" s="30"/>
      <c r="R19" s="30"/>
      <c r="S19" s="30"/>
      <c r="T19" s="30">
        <v>2.4103510000000004</v>
      </c>
      <c r="U19" s="30"/>
      <c r="V19" s="30"/>
      <c r="W19" s="30"/>
      <c r="X19" s="30">
        <v>2.4081041818181843</v>
      </c>
      <c r="Y19" s="30">
        <v>2.4143899999999991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2.4009276666666675</v>
      </c>
      <c r="AJ19" s="30">
        <v>2.403180800000003</v>
      </c>
      <c r="AK19" s="30">
        <v>2.4080348235294111</v>
      </c>
      <c r="AL19" s="30">
        <v>2.4067207999999995</v>
      </c>
      <c r="AM19" s="30">
        <v>2.4071613333333324</v>
      </c>
      <c r="AN19" s="30">
        <v>2.395025599999999</v>
      </c>
      <c r="AO19" s="30">
        <v>2.404102125000001</v>
      </c>
      <c r="AP19" s="30">
        <v>2.3986496363636367</v>
      </c>
      <c r="AQ19" s="30">
        <v>2.4002602500000014</v>
      </c>
      <c r="AR19" s="30">
        <v>2.3986108235294097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2.271414369724328E-2</v>
      </c>
      <c r="C20" s="22">
        <v>2.0634051695580614E-2</v>
      </c>
      <c r="D20" s="22">
        <v>1.9502784111928281E-2</v>
      </c>
      <c r="E20" s="22">
        <v>2.0438415900647256E-2</v>
      </c>
      <c r="F20" s="22">
        <v>2.157231109209869E-2</v>
      </c>
      <c r="G20" s="22">
        <v>2.2495977994813544E-2</v>
      </c>
      <c r="H20" s="22">
        <v>2.1822056111373899E-2</v>
      </c>
      <c r="I20" s="22">
        <v>2.1335317040809588E-2</v>
      </c>
      <c r="J20" s="22">
        <v>2.2973859108781955E-2</v>
      </c>
      <c r="K20" s="22">
        <v>2.1329849678669251E-2</v>
      </c>
      <c r="L20" s="22">
        <v>1.875759562424175E-2</v>
      </c>
      <c r="M20" s="22">
        <v>1.8749888380620135E-2</v>
      </c>
      <c r="N20" s="22">
        <v>1.977814067521115E-2</v>
      </c>
      <c r="P20" s="21" t="s">
        <v>8</v>
      </c>
      <c r="Q20" s="22"/>
      <c r="R20" s="22"/>
      <c r="S20" s="22"/>
      <c r="T20" s="22">
        <v>1.7635041289174896E-2</v>
      </c>
      <c r="U20" s="22"/>
      <c r="V20" s="22"/>
      <c r="W20" s="22"/>
      <c r="X20" s="22">
        <v>1.7908246229795678E-2</v>
      </c>
      <c r="Y20" s="22">
        <v>1.4697389779537662E-2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1.9190378752849443E-2</v>
      </c>
      <c r="AJ20" s="22">
        <v>2.154664587876343E-2</v>
      </c>
      <c r="AK20" s="22">
        <v>2.1306992421698992E-2</v>
      </c>
      <c r="AL20" s="22">
        <v>1.7475283643960497E-2</v>
      </c>
      <c r="AM20" s="22">
        <v>1.8684945307128855E-2</v>
      </c>
      <c r="AN20" s="22">
        <v>2.1839832317905584E-2</v>
      </c>
      <c r="AO20" s="22">
        <v>2.0650742103400354E-2</v>
      </c>
      <c r="AP20" s="22">
        <v>1.9680688477712892E-2</v>
      </c>
      <c r="AQ20" s="22">
        <v>2.0710679255677246E-2</v>
      </c>
      <c r="AR20" s="22">
        <v>2.2190071433592792E-2</v>
      </c>
      <c r="AS20" s="29"/>
      <c r="AT20" s="29"/>
      <c r="AU20" s="29"/>
      <c r="AV20" s="29"/>
      <c r="BD20" s="32">
        <f>F5</f>
        <v>2.2199999999999998</v>
      </c>
      <c r="BE20" s="32"/>
      <c r="BF20" s="32"/>
      <c r="BG20" s="32"/>
      <c r="BH20" s="32"/>
      <c r="BI20" s="32"/>
      <c r="BJ20" s="32">
        <f>E5</f>
        <v>2.58</v>
      </c>
    </row>
    <row r="21" spans="1:62" x14ac:dyDescent="0.2">
      <c r="A21" s="21" t="s">
        <v>19</v>
      </c>
      <c r="B21" s="22">
        <v>2.5585</v>
      </c>
      <c r="C21" s="22">
        <v>2.5099</v>
      </c>
      <c r="D21" s="22">
        <v>2.5299999999999998</v>
      </c>
      <c r="E21" s="22">
        <v>2.5323000000000002</v>
      </c>
      <c r="F21" s="22">
        <v>2.5490000000000004</v>
      </c>
      <c r="G21" s="22">
        <v>2.5647000000000002</v>
      </c>
      <c r="H21" s="22">
        <v>2.5017</v>
      </c>
      <c r="I21" s="22">
        <v>2.5101</v>
      </c>
      <c r="J21" s="22">
        <v>2.5453000000000001</v>
      </c>
      <c r="K21" s="22">
        <v>2.5236999999999998</v>
      </c>
      <c r="L21" s="22">
        <v>2.5046999999999997</v>
      </c>
      <c r="M21" s="22">
        <v>2.4788999999999999</v>
      </c>
      <c r="N21" s="22">
        <v>2.4883999999999999</v>
      </c>
      <c r="P21" s="21" t="s">
        <v>19</v>
      </c>
      <c r="Q21" s="22"/>
      <c r="R21" s="22"/>
      <c r="S21" s="22"/>
      <c r="T21" s="22">
        <v>2.5281000000000002</v>
      </c>
      <c r="U21" s="22"/>
      <c r="V21" s="22"/>
      <c r="W21" s="22"/>
      <c r="X21" s="22">
        <v>2.4855999999999998</v>
      </c>
      <c r="Y21" s="22">
        <v>2.4590000000000001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2.4782999999999999</v>
      </c>
      <c r="AJ21" s="22">
        <v>2.5276000000000001</v>
      </c>
      <c r="AK21" s="22">
        <v>2.4857</v>
      </c>
      <c r="AL21" s="22">
        <v>2.4937999999999998</v>
      </c>
      <c r="AM21" s="22">
        <v>2.5042</v>
      </c>
      <c r="AN21" s="22">
        <v>2.4950000000000001</v>
      </c>
      <c r="AO21" s="22">
        <v>2.5154000000000001</v>
      </c>
      <c r="AP21" s="22">
        <v>2.4870999999999999</v>
      </c>
      <c r="AQ21" s="22">
        <v>2.5466000000000002</v>
      </c>
      <c r="AR21" s="22">
        <v>2.5287999999999999</v>
      </c>
      <c r="BD21" s="33">
        <f>BE21-$BG$22</f>
        <v>2.34</v>
      </c>
      <c r="BE21" s="32">
        <f>BF21-$BG$22</f>
        <v>2.36</v>
      </c>
      <c r="BF21" s="32">
        <f>BG21-$BG$22</f>
        <v>2.38</v>
      </c>
      <c r="BG21" s="33">
        <f>D5</f>
        <v>2.4</v>
      </c>
      <c r="BH21" s="32">
        <f>BG21+$BG$22</f>
        <v>2.42</v>
      </c>
      <c r="BI21" s="32">
        <f>BH21+$BG$22</f>
        <v>2.44</v>
      </c>
      <c r="BJ21" s="33">
        <f>BI21+$BG$22</f>
        <v>2.46</v>
      </c>
    </row>
    <row r="22" spans="1:62" x14ac:dyDescent="0.2">
      <c r="A22" s="21" t="s">
        <v>20</v>
      </c>
      <c r="B22" s="22">
        <v>2.3176999999999999</v>
      </c>
      <c r="C22" s="22">
        <v>2.3292999999999999</v>
      </c>
      <c r="D22" s="22">
        <v>2.2565</v>
      </c>
      <c r="E22" s="22">
        <v>2.3123</v>
      </c>
      <c r="F22" s="22">
        <v>2.3256000000000001</v>
      </c>
      <c r="G22" s="22">
        <v>2.3003999999999998</v>
      </c>
      <c r="H22" s="22">
        <v>2.3283</v>
      </c>
      <c r="I22" s="22">
        <v>2.3338999999999999</v>
      </c>
      <c r="J22" s="22">
        <v>2.3222</v>
      </c>
      <c r="K22" s="22">
        <v>2.3069999999999999</v>
      </c>
      <c r="L22" s="22">
        <v>2.3359999999999999</v>
      </c>
      <c r="M22" s="22">
        <v>2.3450000000000002</v>
      </c>
      <c r="N22" s="22">
        <v>2.3334000000000001</v>
      </c>
      <c r="P22" s="21" t="s">
        <v>20</v>
      </c>
      <c r="Q22" s="22"/>
      <c r="R22" s="22"/>
      <c r="S22" s="22"/>
      <c r="T22" s="22">
        <v>2.3588</v>
      </c>
      <c r="U22" s="22"/>
      <c r="V22" s="22"/>
      <c r="W22" s="22"/>
      <c r="X22" s="22">
        <v>2.3483999999999998</v>
      </c>
      <c r="Y22" s="22">
        <v>2.3639999999999999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2.3546</v>
      </c>
      <c r="AJ22" s="22">
        <v>2.3412999999999999</v>
      </c>
      <c r="AK22" s="22">
        <v>2.3296999999999999</v>
      </c>
      <c r="AL22" s="22">
        <v>2.3540999999999999</v>
      </c>
      <c r="AM22" s="22">
        <v>2.3531</v>
      </c>
      <c r="AN22" s="22">
        <v>2.3239000000000001</v>
      </c>
      <c r="AO22" s="22">
        <v>2.3302</v>
      </c>
      <c r="AP22" s="22">
        <v>2.3525</v>
      </c>
      <c r="AQ22" s="22">
        <v>2.3197999999999999</v>
      </c>
      <c r="AR22" s="22">
        <v>2.3331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 t="shared" ref="B23:N23" si="5">IFERROR(IF(B18="","",IF($E$5=0,((B19-$F$5)/3/B20),IF($F$5=0,(($E$5-B19)/3/B20),MIN(((($E$5)-B19)/(3*B20)),((B19-($F$5))/(3*B20)))))),"")</f>
        <v>2.5565777362376845</v>
      </c>
      <c r="C23" s="25">
        <f t="shared" si="5"/>
        <v>2.8580911238402344</v>
      </c>
      <c r="D23" s="25">
        <f t="shared" si="5"/>
        <v>2.9975687233679791</v>
      </c>
      <c r="E23" s="25">
        <f t="shared" si="5"/>
        <v>2.8666442131071661</v>
      </c>
      <c r="F23" s="25">
        <f t="shared" si="5"/>
        <v>2.7580033688860537</v>
      </c>
      <c r="G23" s="25">
        <f t="shared" si="5"/>
        <v>2.6576148591474733</v>
      </c>
      <c r="H23" s="25">
        <f t="shared" si="5"/>
        <v>2.7423448687960064</v>
      </c>
      <c r="I23" s="25">
        <f t="shared" si="5"/>
        <v>2.7641375043640792</v>
      </c>
      <c r="J23" s="25">
        <f t="shared" si="5"/>
        <v>2.5151216044772999</v>
      </c>
      <c r="K23" s="25">
        <f t="shared" si="5"/>
        <v>2.7889809984941625</v>
      </c>
      <c r="L23" s="25">
        <f t="shared" si="5"/>
        <v>3.1046889572956764</v>
      </c>
      <c r="M23" s="25">
        <f t="shared" si="5"/>
        <v>3.0617528298920567</v>
      </c>
      <c r="N23" s="25">
        <f t="shared" si="5"/>
        <v>2.9995431011885962</v>
      </c>
      <c r="P23" s="24" t="s">
        <v>21</v>
      </c>
      <c r="Q23" s="25"/>
      <c r="R23" s="25"/>
      <c r="S23" s="25"/>
      <c r="T23" s="25">
        <f t="shared" ref="T23:Y23" si="6">IFERROR(IF(T18="","",IF($E$5=0,((T19-$F$5)/3/T20),IF($F$5=0,(($E$5-T19)/3/T20),MIN(((($E$5)-T19)/(3*T20)),((T19-($F$5))/(3*T20)))))),"")</f>
        <v>3.2066648293803004</v>
      </c>
      <c r="U23" s="25"/>
      <c r="V23" s="25"/>
      <c r="W23" s="25"/>
      <c r="X23" s="25">
        <f t="shared" si="6"/>
        <v>3.1995654585803064</v>
      </c>
      <c r="Y23" s="25">
        <f t="shared" si="6"/>
        <v>3.7559957353917426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7">IFERROR(IF(AI18="","",IF($E$5=0,((AI19-$F$5)/3/AI20),IF($F$5=0,(($E$5-AI19)/3/AI20),MIN(((($E$5)-AI19)/(3*AI20)),((AI19-($F$5))/(3*AI20)))))),"")</f>
        <v>3.1104533446956837</v>
      </c>
      <c r="AJ23" s="25">
        <f t="shared" si="7"/>
        <v>2.7354481836740954</v>
      </c>
      <c r="AK23" s="25">
        <f t="shared" si="7"/>
        <v>2.6902776495015788</v>
      </c>
      <c r="AL23" s="25">
        <f t="shared" si="7"/>
        <v>3.3052243677484126</v>
      </c>
      <c r="AM23" s="25">
        <f t="shared" si="7"/>
        <v>3.0833854711315762</v>
      </c>
      <c r="AN23" s="25">
        <f t="shared" si="7"/>
        <v>2.6713514013033102</v>
      </c>
      <c r="AO23" s="25">
        <f t="shared" si="7"/>
        <v>2.8392502655071774</v>
      </c>
      <c r="AP23" s="25">
        <f t="shared" si="7"/>
        <v>3.0258026214537859</v>
      </c>
      <c r="AQ23" s="25">
        <f t="shared" ref="AQ23:AR23" si="8">IFERROR(IF(AQ18="","",IF($E$5=0,((AQ19-$F$5)/3/AQ20),IF($F$5=0,(($E$5-AQ19)/3/AQ20),MIN(((($E$5)-AQ19)/(3*AQ20)),((AQ19-($F$5))/(3*AQ20)))))),"")</f>
        <v>2.8928674554976763</v>
      </c>
      <c r="AR23" s="25">
        <f t="shared" si="8"/>
        <v>2.6830441422707199</v>
      </c>
    </row>
    <row r="24" spans="1:62" x14ac:dyDescent="0.2">
      <c r="A24" s="35" t="s">
        <v>10</v>
      </c>
      <c r="B24" s="32">
        <f t="shared" ref="B24:N24" si="9">$D$5</f>
        <v>2.4</v>
      </c>
      <c r="C24" s="32">
        <f t="shared" si="9"/>
        <v>2.4</v>
      </c>
      <c r="D24" s="32">
        <f t="shared" si="9"/>
        <v>2.4</v>
      </c>
      <c r="E24" s="32">
        <f t="shared" si="9"/>
        <v>2.4</v>
      </c>
      <c r="F24" s="32">
        <f t="shared" si="9"/>
        <v>2.4</v>
      </c>
      <c r="G24" s="32">
        <f t="shared" si="9"/>
        <v>2.4</v>
      </c>
      <c r="H24" s="32">
        <f t="shared" si="9"/>
        <v>2.4</v>
      </c>
      <c r="I24" s="32">
        <f t="shared" si="9"/>
        <v>2.4</v>
      </c>
      <c r="J24" s="32">
        <f t="shared" si="9"/>
        <v>2.4</v>
      </c>
      <c r="K24" s="32">
        <f t="shared" si="9"/>
        <v>2.4</v>
      </c>
      <c r="L24" s="32">
        <f t="shared" si="9"/>
        <v>2.4</v>
      </c>
      <c r="M24" s="32">
        <f t="shared" si="9"/>
        <v>2.4</v>
      </c>
      <c r="N24" s="32">
        <f t="shared" si="9"/>
        <v>2.4</v>
      </c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13</v>
      </c>
      <c r="B25" s="32">
        <f t="shared" ref="B25:N25" si="10">$G$5</f>
        <v>2.44</v>
      </c>
      <c r="C25" s="32">
        <f t="shared" si="10"/>
        <v>2.44</v>
      </c>
      <c r="D25" s="32">
        <f t="shared" si="10"/>
        <v>2.44</v>
      </c>
      <c r="E25" s="32">
        <f t="shared" si="10"/>
        <v>2.44</v>
      </c>
      <c r="F25" s="32">
        <f t="shared" si="10"/>
        <v>2.44</v>
      </c>
      <c r="G25" s="32">
        <f t="shared" si="10"/>
        <v>2.44</v>
      </c>
      <c r="H25" s="32">
        <f t="shared" si="10"/>
        <v>2.44</v>
      </c>
      <c r="I25" s="32">
        <f t="shared" si="10"/>
        <v>2.44</v>
      </c>
      <c r="J25" s="32">
        <f t="shared" si="10"/>
        <v>2.44</v>
      </c>
      <c r="K25" s="32">
        <f t="shared" si="10"/>
        <v>2.44</v>
      </c>
      <c r="L25" s="32">
        <f t="shared" si="10"/>
        <v>2.44</v>
      </c>
      <c r="M25" s="32">
        <f t="shared" si="10"/>
        <v>2.44</v>
      </c>
      <c r="N25" s="32">
        <f t="shared" si="10"/>
        <v>2.44</v>
      </c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14</v>
      </c>
      <c r="B26" s="32">
        <f t="shared" ref="B26:N26" si="11">$H$5</f>
        <v>2.36</v>
      </c>
      <c r="C26" s="32">
        <f t="shared" si="11"/>
        <v>2.36</v>
      </c>
      <c r="D26" s="32">
        <f t="shared" si="11"/>
        <v>2.36</v>
      </c>
      <c r="E26" s="32">
        <f t="shared" si="11"/>
        <v>2.36</v>
      </c>
      <c r="F26" s="32">
        <f t="shared" si="11"/>
        <v>2.36</v>
      </c>
      <c r="G26" s="32">
        <f t="shared" si="11"/>
        <v>2.36</v>
      </c>
      <c r="H26" s="32">
        <f t="shared" si="11"/>
        <v>2.36</v>
      </c>
      <c r="I26" s="32">
        <f t="shared" si="11"/>
        <v>2.36</v>
      </c>
      <c r="J26" s="32">
        <f t="shared" si="11"/>
        <v>2.36</v>
      </c>
      <c r="K26" s="32">
        <f t="shared" si="11"/>
        <v>2.36</v>
      </c>
      <c r="L26" s="32">
        <f t="shared" si="11"/>
        <v>2.36</v>
      </c>
      <c r="M26" s="32">
        <f t="shared" si="11"/>
        <v>2.36</v>
      </c>
      <c r="N26" s="32">
        <f t="shared" si="11"/>
        <v>2.36</v>
      </c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2.165650672762447E-2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3.4357090422576309</v>
      </c>
      <c r="Q37" s="40">
        <v>8</v>
      </c>
      <c r="R37" s="41">
        <f>ROUND(Q37/5,5)</f>
        <v>1.6</v>
      </c>
      <c r="T37" s="20">
        <v>2.4061500000000002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1.6509011144813981E-2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3.5102041843495839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mergeCells count="1">
    <mergeCell ref="G3:H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J85"/>
  <sheetViews>
    <sheetView showGridLines="0" topLeftCell="A13" zoomScale="70" zoomScaleNormal="70" workbookViewId="0">
      <selection activeCell="K80" sqref="K80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1.1660090359164128</v>
      </c>
      <c r="R2" s="7">
        <f>IF(N19="","",(ABS(N19-AVERAGE(B19:M19))/STDEV(B19:M19)))</f>
        <v>0.81284603974905334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1.0198220633328824E-2</v>
      </c>
      <c r="V2" s="7">
        <f>IF(AR19="","",(ABS(AR19-AVERAGE(AF19:AQ19))/STDEV(AF19:AQ19)))</f>
        <v>1.9068594909474745</v>
      </c>
    </row>
    <row r="3" spans="1:44" x14ac:dyDescent="0.2">
      <c r="C3" s="8"/>
      <c r="D3" s="8"/>
      <c r="E3" s="9"/>
      <c r="F3" s="9"/>
      <c r="G3" s="136" t="s">
        <v>7</v>
      </c>
      <c r="H3" s="137"/>
      <c r="P3" s="6" t="s">
        <v>8</v>
      </c>
      <c r="Q3" s="7">
        <f>IF(N10="","",(ABS(N10-AVERAGE(B10:M10))/STDEV(B10:M10)))</f>
        <v>0.7828649448057301</v>
      </c>
      <c r="R3" s="7">
        <f>IF(N20="","",(ABS(N20-AVERAGE(B20:M20))/STDEV(B20:M20)))</f>
        <v>5.5366346746557361E-2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0.79005269259724042</v>
      </c>
      <c r="V3" s="7">
        <f>IF(AR20="","",(ABS(AR20-AVERAGE(AF20:AQ20))/STDEV(AF20:AQ20)))</f>
        <v>0.61452132709397078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G4" s="10" t="s">
        <v>13</v>
      </c>
      <c r="H4" s="10" t="s">
        <v>14</v>
      </c>
      <c r="P4" s="6" t="s">
        <v>15</v>
      </c>
      <c r="Q4" s="7">
        <f>IF(N13="","",(ABS(N13-AVERAGE(B13:M13))/STDEV(B13:M13)))</f>
        <v>1.1354542571829602</v>
      </c>
      <c r="R4" s="7">
        <f>IF(N23="","",(ABS(N23-AVERAGE(B23:M23))/STDEV(B23:M23)))</f>
        <v>0.18609051531744986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0.47959660341999882</v>
      </c>
      <c r="V4" s="7">
        <f>IF(AR23="","",(ABS(AR23-AVERAGE(AF23:AQ23))/STDEV(AF23:AQ23)))</f>
        <v>0.85134108756444049</v>
      </c>
    </row>
    <row r="5" spans="1:44" ht="25.5" customHeight="1" x14ac:dyDescent="0.2">
      <c r="C5" s="11" t="s">
        <v>24</v>
      </c>
      <c r="D5" s="12">
        <v>2.4</v>
      </c>
      <c r="E5" s="12">
        <v>2.85</v>
      </c>
      <c r="F5" s="12">
        <v>1.95</v>
      </c>
      <c r="G5" s="12">
        <v>2.5099999999999998</v>
      </c>
      <c r="H5" s="12">
        <v>2.29</v>
      </c>
      <c r="I5" s="13">
        <v>0.45</v>
      </c>
      <c r="J5" s="13"/>
      <c r="K5" s="13"/>
      <c r="L5" s="13"/>
      <c r="M5" s="13"/>
      <c r="N5" s="13"/>
    </row>
    <row r="6" spans="1:44" x14ac:dyDescent="0.2">
      <c r="AG6" s="1">
        <v>0.01</v>
      </c>
    </row>
    <row r="7" spans="1:44" ht="15.75" x14ac:dyDescent="0.25">
      <c r="A7" s="14" t="s">
        <v>31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/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2.3899052054794487</v>
      </c>
      <c r="C9" s="20">
        <v>2.3785154285714274</v>
      </c>
      <c r="D9" s="20">
        <v>2.3794857142857175</v>
      </c>
      <c r="E9" s="20">
        <v>2.3886663636363639</v>
      </c>
      <c r="F9" s="20">
        <v>2.3936028571428558</v>
      </c>
      <c r="G9" s="20">
        <v>2.3989702564102537</v>
      </c>
      <c r="H9" s="20">
        <v>2.4055140000000033</v>
      </c>
      <c r="I9" s="20">
        <v>2.4015849999999981</v>
      </c>
      <c r="J9" s="20">
        <v>2.3877457894736791</v>
      </c>
      <c r="K9" s="20">
        <v>2.3850181818181824</v>
      </c>
      <c r="L9" s="20">
        <v>2.3917300000000004</v>
      </c>
      <c r="M9" s="20">
        <v>2.3933528571428595</v>
      </c>
      <c r="N9" s="20">
        <v>2.3816096551724146</v>
      </c>
      <c r="P9" s="19" t="s">
        <v>18</v>
      </c>
      <c r="Q9" s="20"/>
      <c r="R9" s="20"/>
      <c r="S9" s="20"/>
      <c r="T9" s="20">
        <v>2.3835100000000007</v>
      </c>
      <c r="U9" s="20"/>
      <c r="V9" s="20"/>
      <c r="W9" s="20"/>
      <c r="X9" s="20">
        <v>2.384984444444445</v>
      </c>
      <c r="Y9" s="20">
        <v>2.3757499999999991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2.397956666666667</v>
      </c>
      <c r="AJ9" s="20">
        <v>2.4114377777777767</v>
      </c>
      <c r="AK9" s="20">
        <v>2.3897589473684184</v>
      </c>
      <c r="AL9" s="20">
        <v>2.3626309090909081</v>
      </c>
      <c r="AM9" s="20">
        <v>2.3778999999999977</v>
      </c>
      <c r="AN9" s="20">
        <v>2.4093949999999964</v>
      </c>
      <c r="AO9" s="20">
        <v>2.3765186666666702</v>
      </c>
      <c r="AP9" s="20">
        <v>2.3998218181818167</v>
      </c>
      <c r="AQ9" s="20">
        <v>2.413047999999999</v>
      </c>
      <c r="AR9" s="20">
        <v>2.3933438709677382</v>
      </c>
    </row>
    <row r="10" spans="1:44" x14ac:dyDescent="0.2">
      <c r="A10" s="21" t="s">
        <v>8</v>
      </c>
      <c r="B10" s="22">
        <v>6.0147934010822961E-2</v>
      </c>
      <c r="C10" s="22">
        <v>6.2017016196252467E-2</v>
      </c>
      <c r="D10" s="22">
        <v>5.4619851037808871E-2</v>
      </c>
      <c r="E10" s="22">
        <v>5.7574607511942419E-2</v>
      </c>
      <c r="F10" s="22">
        <v>5.8545447817056291E-2</v>
      </c>
      <c r="G10" s="22">
        <v>5.4999726082026017E-2</v>
      </c>
      <c r="H10" s="22">
        <v>5.6320865084299308E-2</v>
      </c>
      <c r="I10" s="22">
        <v>5.9765578543580347E-2</v>
      </c>
      <c r="J10" s="22">
        <v>5.7547215847271058E-2</v>
      </c>
      <c r="K10" s="22">
        <v>5.8252651524799838E-2</v>
      </c>
      <c r="L10" s="22">
        <v>5.9265956109334411E-2</v>
      </c>
      <c r="M10" s="22">
        <v>6.6596105479769296E-2</v>
      </c>
      <c r="N10" s="22">
        <v>6.1342194116603375E-2</v>
      </c>
      <c r="P10" s="21" t="s">
        <v>8</v>
      </c>
      <c r="Q10" s="22"/>
      <c r="R10" s="22"/>
      <c r="S10" s="22"/>
      <c r="T10" s="22">
        <v>6.489830023531884E-2</v>
      </c>
      <c r="U10" s="22"/>
      <c r="V10" s="22"/>
      <c r="W10" s="22"/>
      <c r="X10" s="22">
        <v>6.2669545377656261E-2</v>
      </c>
      <c r="Y10" s="22">
        <v>5.1707113902641107E-2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6.1481335685565255E-2</v>
      </c>
      <c r="AJ10" s="22">
        <v>6.4180428333259584E-2</v>
      </c>
      <c r="AK10" s="22">
        <v>6.257867376231073E-2</v>
      </c>
      <c r="AL10" s="22">
        <v>7.3750750353324693E-2</v>
      </c>
      <c r="AM10" s="22">
        <v>7.1541848253327558E-2</v>
      </c>
      <c r="AN10" s="22">
        <v>6.3278366481608214E-2</v>
      </c>
      <c r="AO10" s="22">
        <v>6.9150145637912747E-2</v>
      </c>
      <c r="AP10" s="22">
        <v>7.2792498189586136E-2</v>
      </c>
      <c r="AQ10" s="22">
        <v>6.4393561460094992E-2</v>
      </c>
      <c r="AR10" s="22">
        <v>7.0794767511590445E-2</v>
      </c>
    </row>
    <row r="11" spans="1:44" x14ac:dyDescent="0.2">
      <c r="A11" s="21" t="s">
        <v>19</v>
      </c>
      <c r="B11" s="22">
        <v>2.6110000000000002</v>
      </c>
      <c r="C11" s="22">
        <v>2.6440000000000001</v>
      </c>
      <c r="D11" s="22">
        <v>2.6440000000000001</v>
      </c>
      <c r="E11" s="22">
        <v>2.6429999999999998</v>
      </c>
      <c r="F11" s="23">
        <v>2.7480000000000002</v>
      </c>
      <c r="G11" s="23">
        <v>2.6389999999999998</v>
      </c>
      <c r="H11" s="23">
        <v>2.661</v>
      </c>
      <c r="I11" s="23">
        <v>2.6539999999999999</v>
      </c>
      <c r="J11" s="23">
        <v>2.6190000000000002</v>
      </c>
      <c r="K11" s="23">
        <v>2.6480000000000001</v>
      </c>
      <c r="L11" s="23">
        <v>2.5750000000000002</v>
      </c>
      <c r="M11" s="23">
        <v>2.6259999999999999</v>
      </c>
      <c r="N11" s="23">
        <v>2.6160000000000001</v>
      </c>
      <c r="P11" s="21" t="s">
        <v>19</v>
      </c>
      <c r="Q11" s="22"/>
      <c r="R11" s="22"/>
      <c r="S11" s="22"/>
      <c r="T11" s="22">
        <v>2.5830000000000002</v>
      </c>
      <c r="U11" s="23"/>
      <c r="V11" s="23"/>
      <c r="W11" s="23"/>
      <c r="X11" s="23">
        <v>2.5569999999999999</v>
      </c>
      <c r="Y11" s="23">
        <v>2.5019999999999998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2.5630000000000002</v>
      </c>
      <c r="AJ11" s="23">
        <v>2.601</v>
      </c>
      <c r="AK11" s="23">
        <v>2.577</v>
      </c>
      <c r="AL11" s="23">
        <v>2.6139999999999999</v>
      </c>
      <c r="AM11" s="23">
        <v>2.5870000000000002</v>
      </c>
      <c r="AN11" s="23">
        <v>2.6139999999999999</v>
      </c>
      <c r="AO11" s="23">
        <v>2.6110000000000002</v>
      </c>
      <c r="AP11" s="23">
        <v>2.6080000000000001</v>
      </c>
      <c r="AQ11" s="23">
        <v>2.6</v>
      </c>
      <c r="AR11" s="23">
        <v>2.6640000000000006</v>
      </c>
    </row>
    <row r="12" spans="1:44" x14ac:dyDescent="0.2">
      <c r="A12" s="21" t="s">
        <v>20</v>
      </c>
      <c r="B12" s="22">
        <v>2.1080000000000001</v>
      </c>
      <c r="C12" s="22">
        <v>2.1920000000000002</v>
      </c>
      <c r="D12" s="22">
        <v>2.1970000000000001</v>
      </c>
      <c r="E12" s="22">
        <v>2.2250000000000001</v>
      </c>
      <c r="F12" s="23">
        <v>2.1880000000000002</v>
      </c>
      <c r="G12" s="23">
        <v>2.202</v>
      </c>
      <c r="H12" s="23">
        <v>2.157</v>
      </c>
      <c r="I12" s="23">
        <v>2.23</v>
      </c>
      <c r="J12" s="23">
        <v>2.1970000000000001</v>
      </c>
      <c r="K12" s="23">
        <v>2.2170000000000001</v>
      </c>
      <c r="L12" s="23">
        <v>2.202</v>
      </c>
      <c r="M12" s="23">
        <v>2.1680000000000001</v>
      </c>
      <c r="N12" s="23">
        <v>2.137</v>
      </c>
      <c r="P12" s="21" t="s">
        <v>20</v>
      </c>
      <c r="Q12" s="22"/>
      <c r="R12" s="22"/>
      <c r="S12" s="22"/>
      <c r="T12" s="22">
        <v>2.246</v>
      </c>
      <c r="U12" s="23"/>
      <c r="V12" s="23"/>
      <c r="W12" s="23"/>
      <c r="X12" s="23">
        <v>2.1949999999999998</v>
      </c>
      <c r="Y12" s="23">
        <v>2.2349999999999999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2.1019999999999999</v>
      </c>
      <c r="AJ12" s="23">
        <v>2.1819999999999999</v>
      </c>
      <c r="AK12" s="23">
        <v>2.1859999999999999</v>
      </c>
      <c r="AL12" s="23">
        <v>2.08</v>
      </c>
      <c r="AM12" s="23">
        <v>2.1280000000000001</v>
      </c>
      <c r="AN12" s="23">
        <v>2.2160000000000002</v>
      </c>
      <c r="AO12" s="23">
        <v>2.1569999999999991</v>
      </c>
      <c r="AP12" s="23">
        <v>2.1259999999999999</v>
      </c>
      <c r="AQ12" s="23">
        <v>2.2090000000000001</v>
      </c>
      <c r="AR12" s="23">
        <v>2.1379999999999999</v>
      </c>
    </row>
    <row r="13" spans="1:44" x14ac:dyDescent="0.2">
      <c r="A13" s="24" t="s">
        <v>21</v>
      </c>
      <c r="B13" s="25">
        <f t="shared" ref="B13:N13" si="1">IFERROR(IF(B8="","",IF($E$5=0,((B9-$F$5)/3/B10),IF($F$5=0,(($E$5-B9)/3/B10),MIN(((($E$5)-B9)/(3*B10)),((B9-($F$5))/(3*B10)))))),"")</f>
        <v>2.4379069855793256</v>
      </c>
      <c r="C13" s="25">
        <f t="shared" si="1"/>
        <v>2.3032142620093867</v>
      </c>
      <c r="D13" s="25">
        <f t="shared" si="1"/>
        <v>2.6210599633969438</v>
      </c>
      <c r="E13" s="25">
        <f t="shared" si="1"/>
        <v>2.5396980983637825</v>
      </c>
      <c r="F13" s="25">
        <f t="shared" si="1"/>
        <v>2.5256894354908277</v>
      </c>
      <c r="G13" s="25">
        <f t="shared" si="1"/>
        <v>2.7210454087272136</v>
      </c>
      <c r="H13" s="25">
        <f t="shared" si="1"/>
        <v>2.6306769219228912</v>
      </c>
      <c r="I13" s="25">
        <f t="shared" si="1"/>
        <v>2.5009657784484487</v>
      </c>
      <c r="J13" s="25">
        <f t="shared" si="1"/>
        <v>2.5355746756741229</v>
      </c>
      <c r="K13" s="25">
        <f t="shared" si="1"/>
        <v>2.4892611204886963</v>
      </c>
      <c r="L13" s="25">
        <f t="shared" si="1"/>
        <v>2.484450483878089</v>
      </c>
      <c r="M13" s="25">
        <f t="shared" si="1"/>
        <v>2.2191130344578593</v>
      </c>
      <c r="N13" s="25">
        <f t="shared" si="1"/>
        <v>2.345365814336442</v>
      </c>
      <c r="P13" s="24" t="s">
        <v>21</v>
      </c>
      <c r="Q13" s="25"/>
      <c r="R13" s="25"/>
      <c r="S13" s="25"/>
      <c r="T13" s="25">
        <f t="shared" ref="T13:Y13" si="2">IFERROR(IF(T8="","",IF($E$5=0,((T9-$F$5)/3/T10),IF($F$5=0,(($E$5-T9)/3/T10),MIN(((($E$5)-T9)/(3*T10)),((T9-($F$5))/(3*T10)))))),"")</f>
        <v>2.22661198843991</v>
      </c>
      <c r="U13" s="25"/>
      <c r="V13" s="25"/>
      <c r="W13" s="25"/>
      <c r="X13" s="25">
        <f t="shared" si="2"/>
        <v>2.313640763484945</v>
      </c>
      <c r="Y13" s="25">
        <f t="shared" si="2"/>
        <v>2.7446255641705335</v>
      </c>
      <c r="Z13" s="25"/>
      <c r="AA13" s="25"/>
      <c r="AB13" s="25"/>
      <c r="AC13" s="25"/>
      <c r="AE13" s="24" t="s">
        <v>21</v>
      </c>
      <c r="AF13" s="25"/>
      <c r="AG13" s="25"/>
      <c r="AH13" s="25"/>
      <c r="AI13" s="25">
        <f t="shared" ref="AI13:AP13" si="3">IFERROR(IF(AI8="","",IF($E$5=0,((AI9-$F$5)/3/AI10),IF($F$5=0,(($E$5-AI9)/3/AI10),MIN(((($E$5)-AI9)/(3*AI10)),((AI9-($F$5))/(3*AI10)))))),"")</f>
        <v>2.4286864822285645</v>
      </c>
      <c r="AJ13" s="25">
        <f t="shared" si="3"/>
        <v>2.2777568053663266</v>
      </c>
      <c r="AK13" s="25">
        <f t="shared" si="3"/>
        <v>2.3424324450569838</v>
      </c>
      <c r="AL13" s="25">
        <f t="shared" si="3"/>
        <v>1.8649794843400609</v>
      </c>
      <c r="AM13" s="25">
        <f t="shared" si="3"/>
        <v>1.9937048988205082</v>
      </c>
      <c r="AN13" s="25">
        <f t="shared" si="3"/>
        <v>2.320988064317711</v>
      </c>
      <c r="AO13" s="25">
        <f t="shared" si="3"/>
        <v>2.0560027397967096</v>
      </c>
      <c r="AP13" s="25">
        <f t="shared" si="3"/>
        <v>2.0598359692243182</v>
      </c>
      <c r="AQ13" s="25">
        <f t="shared" ref="AQ13:AR13" si="4">IFERROR(IF(AQ8="","",IF($E$5=0,((AQ9-$F$5)/3/AQ10),IF($F$5=0,(($E$5-AQ9)/3/AQ10),MIN(((($E$5)-AQ9)/(3*AQ10)),((AQ9-($F$5))/(3*AQ10)))))),"")</f>
        <v>2.2618824516629275</v>
      </c>
      <c r="AR13" s="25">
        <f t="shared" si="4"/>
        <v>2.0874606346914666</v>
      </c>
    </row>
    <row r="15" spans="1:44" s="26" customFormat="1" ht="6.75" customHeight="1" x14ac:dyDescent="0.2"/>
    <row r="17" spans="1:62" ht="15.75" x14ac:dyDescent="0.25">
      <c r="A17" s="27" t="s">
        <v>3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28"/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2.405739555555555</v>
      </c>
      <c r="C19" s="30">
        <v>2.3764947619047589</v>
      </c>
      <c r="D19" s="30">
        <v>2.3926996491228039</v>
      </c>
      <c r="E19" s="30">
        <v>2.3804500000000033</v>
      </c>
      <c r="F19" s="30">
        <v>2.3958503999999969</v>
      </c>
      <c r="G19" s="30">
        <v>2.3882374468085055</v>
      </c>
      <c r="H19" s="30">
        <v>2.3807832432432399</v>
      </c>
      <c r="I19" s="30">
        <v>2.3877016666666657</v>
      </c>
      <c r="J19" s="30">
        <v>2.3890718518518543</v>
      </c>
      <c r="K19" s="30">
        <v>2.3940175757575788</v>
      </c>
      <c r="L19" s="30">
        <v>2.3895271428571454</v>
      </c>
      <c r="M19" s="30">
        <v>2.3748171428571432</v>
      </c>
      <c r="N19" s="30">
        <v>2.3807893750000013</v>
      </c>
      <c r="P19" s="30" t="s">
        <v>18</v>
      </c>
      <c r="Q19" s="30"/>
      <c r="R19" s="30"/>
      <c r="S19" s="30"/>
      <c r="T19" s="30">
        <v>2.3739499999999971</v>
      </c>
      <c r="U19" s="30"/>
      <c r="V19" s="30"/>
      <c r="W19" s="30"/>
      <c r="X19" s="30">
        <v>2.3840818181818166</v>
      </c>
      <c r="Y19" s="30">
        <v>2.3770399999999996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2.3764100000000026</v>
      </c>
      <c r="AJ19" s="30">
        <v>2.374409333333332</v>
      </c>
      <c r="AK19" s="30">
        <v>2.3899282352941151</v>
      </c>
      <c r="AL19" s="30">
        <v>2.3978650000000035</v>
      </c>
      <c r="AM19" s="30">
        <v>2.3955693333333357</v>
      </c>
      <c r="AN19" s="30">
        <v>2.3832520000000006</v>
      </c>
      <c r="AO19" s="30">
        <v>2.384198749999999</v>
      </c>
      <c r="AP19" s="30">
        <v>2.3839000000000006</v>
      </c>
      <c r="AQ19" s="30">
        <v>2.3880997500000003</v>
      </c>
      <c r="AR19" s="30">
        <v>2.400938823529414</v>
      </c>
      <c r="BD19" s="32"/>
      <c r="BE19" s="32"/>
      <c r="BF19" s="32"/>
      <c r="BG19" s="32">
        <f>I5/3</f>
        <v>0.15</v>
      </c>
      <c r="BH19" s="32"/>
      <c r="BI19" s="32"/>
      <c r="BJ19" s="32"/>
    </row>
    <row r="20" spans="1:62" x14ac:dyDescent="0.2">
      <c r="A20" s="21" t="s">
        <v>8</v>
      </c>
      <c r="B20" s="22">
        <v>6.8985152447026077E-2</v>
      </c>
      <c r="C20" s="22">
        <v>5.7626290840937372E-2</v>
      </c>
      <c r="D20" s="22">
        <v>6.1349641266720739E-2</v>
      </c>
      <c r="E20" s="22">
        <v>6.3844744063942749E-2</v>
      </c>
      <c r="F20" s="22">
        <v>6.8731879625552883E-2</v>
      </c>
      <c r="G20" s="22">
        <v>6.1925941791677555E-2</v>
      </c>
      <c r="H20" s="22">
        <v>6.4557101059523933E-2</v>
      </c>
      <c r="I20" s="22">
        <v>7.3885001805499964E-2</v>
      </c>
      <c r="J20" s="22">
        <v>7.0351421333158165E-2</v>
      </c>
      <c r="K20" s="22">
        <v>7.0679945057241927E-2</v>
      </c>
      <c r="L20" s="22">
        <v>5.6243553954036185E-2</v>
      </c>
      <c r="M20" s="22">
        <v>7.0345775083103385E-2</v>
      </c>
      <c r="N20" s="22">
        <v>6.5399336256942733E-2</v>
      </c>
      <c r="P20" s="21" t="s">
        <v>8</v>
      </c>
      <c r="Q20" s="22"/>
      <c r="R20" s="22"/>
      <c r="S20" s="22"/>
      <c r="T20" s="22">
        <v>6.1480079434106771E-2</v>
      </c>
      <c r="U20" s="22"/>
      <c r="V20" s="22"/>
      <c r="W20" s="22"/>
      <c r="X20" s="22">
        <v>6.2692781998576072E-2</v>
      </c>
      <c r="Y20" s="22">
        <v>6.0917510746729367E-2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4.8774156008221985E-2</v>
      </c>
      <c r="AJ20" s="22">
        <v>6.3059716274690092E-2</v>
      </c>
      <c r="AK20" s="22">
        <v>6.4727030546262429E-2</v>
      </c>
      <c r="AL20" s="22">
        <v>5.5723302557330483E-2</v>
      </c>
      <c r="AM20" s="22">
        <v>5.9087926321188013E-2</v>
      </c>
      <c r="AN20" s="22">
        <v>5.6395340308794367E-2</v>
      </c>
      <c r="AO20" s="22">
        <v>5.9230436045416425E-2</v>
      </c>
      <c r="AP20" s="22">
        <v>6.3207114664903793E-2</v>
      </c>
      <c r="AQ20" s="22">
        <v>5.0488347581292073E-2</v>
      </c>
      <c r="AR20" s="22">
        <v>5.4421086673309006E-2</v>
      </c>
      <c r="AS20" s="29"/>
      <c r="AT20" s="29"/>
      <c r="AU20" s="29"/>
      <c r="AV20" s="29"/>
      <c r="BD20" s="32">
        <f>F5</f>
        <v>1.95</v>
      </c>
      <c r="BE20" s="32"/>
      <c r="BF20" s="32"/>
      <c r="BG20" s="32"/>
      <c r="BH20" s="32"/>
      <c r="BI20" s="32"/>
      <c r="BJ20" s="32">
        <f>E5</f>
        <v>2.85</v>
      </c>
    </row>
    <row r="21" spans="1:62" x14ac:dyDescent="0.2">
      <c r="A21" s="21" t="s">
        <v>19</v>
      </c>
      <c r="B21" s="22">
        <v>2.625</v>
      </c>
      <c r="C21" s="22">
        <v>2.601</v>
      </c>
      <c r="D21" s="22">
        <v>2.6930000000000001</v>
      </c>
      <c r="E21" s="22">
        <v>2.6009999999999995</v>
      </c>
      <c r="F21" s="22">
        <v>2.6749999999999998</v>
      </c>
      <c r="G21" s="22">
        <v>2.6080000000000001</v>
      </c>
      <c r="H21" s="22">
        <v>2.68</v>
      </c>
      <c r="I21" s="22">
        <v>2.6520000000000001</v>
      </c>
      <c r="J21" s="22">
        <v>2.617</v>
      </c>
      <c r="K21" s="22">
        <v>2.649</v>
      </c>
      <c r="L21" s="22">
        <v>2.6139999999999999</v>
      </c>
      <c r="M21" s="22">
        <v>2.5840000000000001</v>
      </c>
      <c r="N21" s="22">
        <v>2.625</v>
      </c>
      <c r="P21" s="21" t="s">
        <v>19</v>
      </c>
      <c r="Q21" s="22"/>
      <c r="R21" s="22"/>
      <c r="S21" s="22"/>
      <c r="T21" s="22">
        <v>2.5689999999999995</v>
      </c>
      <c r="U21" s="22"/>
      <c r="V21" s="22"/>
      <c r="W21" s="22"/>
      <c r="X21" s="22">
        <v>2.641</v>
      </c>
      <c r="Y21" s="22">
        <v>2.5979999999999999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2.5479999999999996</v>
      </c>
      <c r="AJ21" s="22">
        <v>2.6339999999999999</v>
      </c>
      <c r="AK21" s="22">
        <v>2.6949999999999998</v>
      </c>
      <c r="AL21" s="22">
        <v>2.556</v>
      </c>
      <c r="AM21" s="22">
        <v>2.5710000000000002</v>
      </c>
      <c r="AN21" s="22">
        <v>2.5470000000000002</v>
      </c>
      <c r="AO21" s="22">
        <v>2.6680000000000001</v>
      </c>
      <c r="AP21" s="22">
        <v>2.677</v>
      </c>
      <c r="AQ21" s="22">
        <v>2.6179999999999999</v>
      </c>
      <c r="AR21" s="22">
        <v>2.6179999999999999</v>
      </c>
      <c r="BD21" s="33">
        <f>BE21-$BG$22</f>
        <v>2.34</v>
      </c>
      <c r="BE21" s="32">
        <f>BF21-$BG$22</f>
        <v>2.36</v>
      </c>
      <c r="BF21" s="32">
        <f>BG21-$BG$22</f>
        <v>2.38</v>
      </c>
      <c r="BG21" s="33">
        <f>D5</f>
        <v>2.4</v>
      </c>
      <c r="BH21" s="32">
        <f>BG21+$BG$22</f>
        <v>2.42</v>
      </c>
      <c r="BI21" s="32">
        <f>BH21+$BG$22</f>
        <v>2.44</v>
      </c>
      <c r="BJ21" s="33">
        <f>BI21+$BG$22</f>
        <v>2.46</v>
      </c>
    </row>
    <row r="22" spans="1:62" x14ac:dyDescent="0.2">
      <c r="A22" s="21" t="s">
        <v>20</v>
      </c>
      <c r="B22" s="22">
        <v>2.1589999999999998</v>
      </c>
      <c r="C22" s="22">
        <v>2.194</v>
      </c>
      <c r="D22" s="22">
        <v>2.1840000000000002</v>
      </c>
      <c r="E22" s="22">
        <v>2.1930000000000001</v>
      </c>
      <c r="F22" s="22">
        <v>2.165</v>
      </c>
      <c r="G22" s="22">
        <v>2.1579999999999999</v>
      </c>
      <c r="H22" s="22">
        <v>2.1640000000000001</v>
      </c>
      <c r="I22" s="22">
        <v>2.1669999999999998</v>
      </c>
      <c r="J22" s="22">
        <v>2.1749999999999998</v>
      </c>
      <c r="K22" s="22">
        <v>2.153</v>
      </c>
      <c r="L22" s="22">
        <v>2.2210000000000001</v>
      </c>
      <c r="M22" s="22">
        <v>2.149</v>
      </c>
      <c r="N22" s="22">
        <v>2.1859999999999999</v>
      </c>
      <c r="P22" s="21" t="s">
        <v>20</v>
      </c>
      <c r="Q22" s="22"/>
      <c r="R22" s="22"/>
      <c r="S22" s="22"/>
      <c r="T22" s="22">
        <v>2.2159999999999997</v>
      </c>
      <c r="U22" s="22"/>
      <c r="V22" s="22"/>
      <c r="W22" s="22"/>
      <c r="X22" s="22">
        <v>2.1859999999999999</v>
      </c>
      <c r="Y22" s="22">
        <v>2.2679999999999998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2.206</v>
      </c>
      <c r="AJ22" s="22">
        <v>2.1640000000000001</v>
      </c>
      <c r="AK22" s="22">
        <v>2.1970000000000001</v>
      </c>
      <c r="AL22" s="22">
        <v>2.214</v>
      </c>
      <c r="AM22" s="22">
        <v>2.2200000000000002</v>
      </c>
      <c r="AN22" s="22">
        <v>2.2210000000000001</v>
      </c>
      <c r="AO22" s="22">
        <v>2.1699999999999995</v>
      </c>
      <c r="AP22" s="22">
        <v>2.1680000000000001</v>
      </c>
      <c r="AQ22" s="22">
        <v>2.226</v>
      </c>
      <c r="AR22" s="22">
        <v>2.2000000000000002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 t="shared" ref="B23:N23" si="5">IFERROR(IF(B18="","",IF($E$5=0,((B19-$F$5)/3/B20),IF($F$5=0,(($E$5-B19)/3/B20),MIN(((($E$5)-B19)/(3*B20)),((B19-($F$5))/(3*B20)))))),"")</f>
        <v>2.1466476417303184</v>
      </c>
      <c r="C23" s="25">
        <f t="shared" si="5"/>
        <v>2.4670149433585711</v>
      </c>
      <c r="D23" s="25">
        <f t="shared" si="5"/>
        <v>2.4053367984019349</v>
      </c>
      <c r="E23" s="25">
        <f t="shared" si="5"/>
        <v>2.2473789414776393</v>
      </c>
      <c r="F23" s="25">
        <f t="shared" si="5"/>
        <v>2.162268816299719</v>
      </c>
      <c r="G23" s="25">
        <f t="shared" si="5"/>
        <v>2.3589330207942125</v>
      </c>
      <c r="H23" s="25">
        <f t="shared" si="5"/>
        <v>2.224300844643166</v>
      </c>
      <c r="I23" s="25">
        <f t="shared" si="5"/>
        <v>1.9746978681767384</v>
      </c>
      <c r="J23" s="25">
        <f t="shared" si="5"/>
        <v>2.0803742295059608</v>
      </c>
      <c r="K23" s="25">
        <f t="shared" si="5"/>
        <v>2.0940290554271561</v>
      </c>
      <c r="L23" s="25">
        <f t="shared" si="5"/>
        <v>2.6049038035323977</v>
      </c>
      <c r="M23" s="25">
        <f t="shared" si="5"/>
        <v>2.0129952952885612</v>
      </c>
      <c r="N23" s="25">
        <f t="shared" si="5"/>
        <v>2.1956867844830721</v>
      </c>
      <c r="P23" s="24" t="s">
        <v>21</v>
      </c>
      <c r="Q23" s="25"/>
      <c r="R23" s="25"/>
      <c r="S23" s="25"/>
      <c r="T23" s="25">
        <f t="shared" ref="T23:Y23" si="6">IFERROR(IF(T18="","",IF($E$5=0,((T19-$F$5)/3/T20),IF($F$5=0,(($E$5-T19)/3/T20),MIN(((($E$5)-T19)/(3*T20)),((T19-($F$5))/(3*T20)))))),"")</f>
        <v>2.2985765140093282</v>
      </c>
      <c r="U23" s="25"/>
      <c r="V23" s="25"/>
      <c r="W23" s="25"/>
      <c r="X23" s="25">
        <f t="shared" si="6"/>
        <v>2.3079840259318098</v>
      </c>
      <c r="Y23" s="25">
        <f t="shared" si="6"/>
        <v>2.3367118078492575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7">IFERROR(IF(AI18="","",IF($E$5=0,((AI19-$F$5)/3/AI20),IF($F$5=0,(($E$5-AI19)/3/AI20),MIN(((($E$5)-AI19)/(3*AI20)),((AI19-($F$5))/(3*AI20)))))),"")</f>
        <v>2.9141799325591036</v>
      </c>
      <c r="AJ23" s="25">
        <f t="shared" si="7"/>
        <v>2.2434255359083854</v>
      </c>
      <c r="AK23" s="25">
        <f t="shared" si="7"/>
        <v>2.2655565049168795</v>
      </c>
      <c r="AL23" s="25">
        <f t="shared" si="7"/>
        <v>2.6791006003231841</v>
      </c>
      <c r="AM23" s="25">
        <f t="shared" si="7"/>
        <v>2.5135949145308527</v>
      </c>
      <c r="AN23" s="25">
        <f t="shared" si="7"/>
        <v>2.5608025865713753</v>
      </c>
      <c r="AO23" s="25">
        <f t="shared" si="7"/>
        <v>2.4435564944294645</v>
      </c>
      <c r="AP23" s="25">
        <f t="shared" si="7"/>
        <v>2.2882445132975238</v>
      </c>
      <c r="AQ23" s="25">
        <f t="shared" ref="AQ23:AR23" si="8">IFERROR(IF(AQ18="","",IF($E$5=0,((AQ19-$F$5)/3/AQ20),IF($F$5=0,(($E$5-AQ19)/3/AQ20),MIN(((($E$5)-AQ19)/(3*AQ20)),((AQ19-($F$5))/(3*AQ20)))))),"")</f>
        <v>2.8924149233616667</v>
      </c>
      <c r="AR23" s="25">
        <f t="shared" si="8"/>
        <v>2.7505341766161973</v>
      </c>
    </row>
    <row r="24" spans="1:62" x14ac:dyDescent="0.2">
      <c r="A24" s="35" t="s">
        <v>10</v>
      </c>
      <c r="B24" s="32">
        <f t="shared" ref="B24:N24" si="9">$D$5</f>
        <v>2.4</v>
      </c>
      <c r="C24" s="32">
        <f t="shared" si="9"/>
        <v>2.4</v>
      </c>
      <c r="D24" s="32">
        <f t="shared" si="9"/>
        <v>2.4</v>
      </c>
      <c r="E24" s="32">
        <f t="shared" si="9"/>
        <v>2.4</v>
      </c>
      <c r="F24" s="32">
        <f t="shared" si="9"/>
        <v>2.4</v>
      </c>
      <c r="G24" s="32">
        <f t="shared" si="9"/>
        <v>2.4</v>
      </c>
      <c r="H24" s="32">
        <f t="shared" si="9"/>
        <v>2.4</v>
      </c>
      <c r="I24" s="32">
        <f t="shared" si="9"/>
        <v>2.4</v>
      </c>
      <c r="J24" s="32">
        <f t="shared" si="9"/>
        <v>2.4</v>
      </c>
      <c r="K24" s="32">
        <f t="shared" si="9"/>
        <v>2.4</v>
      </c>
      <c r="L24" s="32">
        <f t="shared" si="9"/>
        <v>2.4</v>
      </c>
      <c r="M24" s="32">
        <f t="shared" si="9"/>
        <v>2.4</v>
      </c>
      <c r="N24" s="32">
        <f t="shared" si="9"/>
        <v>2.4</v>
      </c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13</v>
      </c>
      <c r="B25" s="32">
        <f t="shared" ref="B25:N25" si="10">$G$5</f>
        <v>2.5099999999999998</v>
      </c>
      <c r="C25" s="32">
        <f t="shared" si="10"/>
        <v>2.5099999999999998</v>
      </c>
      <c r="D25" s="32">
        <f t="shared" si="10"/>
        <v>2.5099999999999998</v>
      </c>
      <c r="E25" s="32">
        <f t="shared" si="10"/>
        <v>2.5099999999999998</v>
      </c>
      <c r="F25" s="32">
        <f t="shared" si="10"/>
        <v>2.5099999999999998</v>
      </c>
      <c r="G25" s="32">
        <f t="shared" si="10"/>
        <v>2.5099999999999998</v>
      </c>
      <c r="H25" s="32">
        <f t="shared" si="10"/>
        <v>2.5099999999999998</v>
      </c>
      <c r="I25" s="32">
        <f t="shared" si="10"/>
        <v>2.5099999999999998</v>
      </c>
      <c r="J25" s="32">
        <f t="shared" si="10"/>
        <v>2.5099999999999998</v>
      </c>
      <c r="K25" s="32">
        <f t="shared" si="10"/>
        <v>2.5099999999999998</v>
      </c>
      <c r="L25" s="32">
        <f t="shared" si="10"/>
        <v>2.5099999999999998</v>
      </c>
      <c r="M25" s="32">
        <f t="shared" si="10"/>
        <v>2.5099999999999998</v>
      </c>
      <c r="N25" s="32">
        <f t="shared" si="10"/>
        <v>2.5099999999999998</v>
      </c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14</v>
      </c>
      <c r="B26" s="32">
        <f t="shared" ref="B26:N26" si="11">$H$5</f>
        <v>2.29</v>
      </c>
      <c r="C26" s="32">
        <f t="shared" si="11"/>
        <v>2.29</v>
      </c>
      <c r="D26" s="32">
        <f t="shared" si="11"/>
        <v>2.29</v>
      </c>
      <c r="E26" s="32">
        <f t="shared" si="11"/>
        <v>2.29</v>
      </c>
      <c r="F26" s="32">
        <f t="shared" si="11"/>
        <v>2.29</v>
      </c>
      <c r="G26" s="32">
        <f t="shared" si="11"/>
        <v>2.29</v>
      </c>
      <c r="H26" s="32">
        <f t="shared" si="11"/>
        <v>2.29</v>
      </c>
      <c r="I26" s="32">
        <f t="shared" si="11"/>
        <v>2.29</v>
      </c>
      <c r="J26" s="32">
        <f t="shared" si="11"/>
        <v>2.29</v>
      </c>
      <c r="K26" s="32">
        <f t="shared" si="11"/>
        <v>2.29</v>
      </c>
      <c r="L26" s="32">
        <f t="shared" si="11"/>
        <v>2.29</v>
      </c>
      <c r="M26" s="32">
        <f t="shared" si="11"/>
        <v>2.29</v>
      </c>
      <c r="N26" s="32">
        <f t="shared" si="11"/>
        <v>2.29</v>
      </c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6.6596105479769296E-2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2.7210454087272136</v>
      </c>
      <c r="Q37" s="40">
        <v>8</v>
      </c>
      <c r="R37" s="41">
        <f>ROUND(Q37/5,5)</f>
        <v>1.6</v>
      </c>
      <c r="T37" s="20">
        <v>2.3943600000000007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5.8170319944529987E-2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2.5463157180714222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mergeCells count="1">
    <mergeCell ref="G3:H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J85"/>
  <sheetViews>
    <sheetView showGridLines="0" topLeftCell="A13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0.64889894646497537</v>
      </c>
      <c r="R2" s="7">
        <f>IF(N19="","",(ABS(N19-AVERAGE(B19:M19))/STDEV(B19:M19)))</f>
        <v>0.70077243738879991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0.76504827225068062</v>
      </c>
      <c r="V2" s="7">
        <f>IF(AR19="","",(ABS(AR19-AVERAGE(AF19:AQ19))/STDEV(AF19:AQ19)))</f>
        <v>1.0591781307124022</v>
      </c>
    </row>
    <row r="3" spans="1:44" x14ac:dyDescent="0.2">
      <c r="C3" s="8"/>
      <c r="D3" s="8"/>
      <c r="E3" s="9"/>
      <c r="F3" s="9"/>
      <c r="G3" s="136" t="s">
        <v>7</v>
      </c>
      <c r="H3" s="137"/>
      <c r="P3" s="6" t="s">
        <v>8</v>
      </c>
      <c r="Q3" s="7">
        <f>IF(N10="","",(ABS(N10-AVERAGE(B10:M10))/STDEV(B10:M10)))</f>
        <v>2.6345159061280756</v>
      </c>
      <c r="R3" s="7">
        <f>IF(N20="","",(ABS(N20-AVERAGE(B20:M20))/STDEV(B20:M20)))</f>
        <v>1.306964631014808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0.76278789353819865</v>
      </c>
      <c r="V3" s="7">
        <f>IF(AR20="","",(ABS(AR20-AVERAGE(AF20:AQ20))/STDEV(AF20:AQ20)))</f>
        <v>1.9328992432015599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G4" s="10" t="s">
        <v>13</v>
      </c>
      <c r="H4" s="10" t="s">
        <v>14</v>
      </c>
      <c r="P4" s="6" t="s">
        <v>15</v>
      </c>
      <c r="Q4" s="7">
        <f>IF(N13="","",(ABS(N13-AVERAGE(B13:M13))/STDEV(B13:M13)))</f>
        <v>2.7324409499353433</v>
      </c>
      <c r="R4" s="7">
        <f>IF(N23="","",(ABS(N23-AVERAGE(B23:M23))/STDEV(B23:M23)))</f>
        <v>0.83589670938681693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0.66289459126862604</v>
      </c>
      <c r="V4" s="7">
        <f>IF(AR23="","",(ABS(AR23-AVERAGE(AF23:AQ23))/STDEV(AF23:AQ23)))</f>
        <v>2.7019437098129417</v>
      </c>
    </row>
    <row r="5" spans="1:44" ht="25.5" customHeight="1" x14ac:dyDescent="0.2">
      <c r="C5" s="11" t="s">
        <v>28</v>
      </c>
      <c r="D5" s="12">
        <v>0.05</v>
      </c>
      <c r="E5" s="12">
        <v>0.39999999999999997</v>
      </c>
      <c r="F5" s="12">
        <v>-0.3</v>
      </c>
      <c r="G5" s="12">
        <v>0.14000000000000001</v>
      </c>
      <c r="H5" s="12">
        <v>-3.9999999999999994E-2</v>
      </c>
      <c r="I5" s="13">
        <v>0.35</v>
      </c>
      <c r="J5" s="13"/>
      <c r="K5" s="13"/>
      <c r="L5" s="13"/>
      <c r="M5" s="13"/>
      <c r="N5" s="13"/>
    </row>
    <row r="6" spans="1:44" x14ac:dyDescent="0.2">
      <c r="AG6" s="1">
        <v>0.01</v>
      </c>
    </row>
    <row r="7" spans="1:44" ht="15.75" x14ac:dyDescent="0.25">
      <c r="A7" s="14" t="s">
        <v>31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/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4.9189041095890486E-2</v>
      </c>
      <c r="C9" s="20">
        <v>5.4990571428571437E-2</v>
      </c>
      <c r="D9" s="20">
        <v>4.574607142857149E-2</v>
      </c>
      <c r="E9" s="20">
        <v>4.4674999999999937E-2</v>
      </c>
      <c r="F9" s="20">
        <v>4.5699428571428641E-2</v>
      </c>
      <c r="G9" s="20">
        <v>4.6114871794871767E-2</v>
      </c>
      <c r="H9" s="20">
        <v>4.8697000000000032E-2</v>
      </c>
      <c r="I9" s="20">
        <v>4.7384166666666727E-2</v>
      </c>
      <c r="J9" s="20">
        <v>3.6953684210526333E-2</v>
      </c>
      <c r="K9" s="20">
        <v>4.324424242424247E-2</v>
      </c>
      <c r="L9" s="20">
        <v>3.5319000000000045E-2</v>
      </c>
      <c r="M9" s="20">
        <v>4.6234285714285728E-2</v>
      </c>
      <c r="N9" s="20">
        <v>4.1961379310344826E-2</v>
      </c>
      <c r="P9" s="19" t="s">
        <v>18</v>
      </c>
      <c r="Q9" s="20"/>
      <c r="R9" s="20"/>
      <c r="S9" s="20"/>
      <c r="T9" s="20">
        <v>4.3525000000000029E-2</v>
      </c>
      <c r="U9" s="20"/>
      <c r="V9" s="20"/>
      <c r="W9" s="20"/>
      <c r="X9" s="20">
        <v>3.8428888888888887E-2</v>
      </c>
      <c r="Y9" s="20">
        <v>3.9350000000000017E-2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4.5549999999999959E-2</v>
      </c>
      <c r="AJ9" s="20">
        <v>5.2848888888888793E-2</v>
      </c>
      <c r="AK9" s="20">
        <v>4.9352631578947384E-2</v>
      </c>
      <c r="AL9" s="20">
        <v>3.2527272727272731E-2</v>
      </c>
      <c r="AM9" s="20">
        <v>3.8227142857142883E-2</v>
      </c>
      <c r="AN9" s="20">
        <v>5.7155000000000025E-2</v>
      </c>
      <c r="AO9" s="20">
        <v>5.0673333333333279E-2</v>
      </c>
      <c r="AP9" s="20">
        <v>6.0941818181818208E-2</v>
      </c>
      <c r="AQ9" s="20">
        <v>5.6543999999999948E-2</v>
      </c>
      <c r="AR9" s="20">
        <v>5.637806451612902E-2</v>
      </c>
    </row>
    <row r="10" spans="1:44" x14ac:dyDescent="0.2">
      <c r="A10" s="21" t="s">
        <v>8</v>
      </c>
      <c r="B10" s="22">
        <v>4.921560543651593E-2</v>
      </c>
      <c r="C10" s="22">
        <v>4.6612439442197999E-2</v>
      </c>
      <c r="D10" s="22">
        <v>4.9056836679547855E-2</v>
      </c>
      <c r="E10" s="22">
        <v>5.1539927104606691E-2</v>
      </c>
      <c r="F10" s="22">
        <v>5.1282532796814446E-2</v>
      </c>
      <c r="G10" s="22">
        <v>4.8864459341328451E-2</v>
      </c>
      <c r="H10" s="22">
        <v>4.879526789729878E-2</v>
      </c>
      <c r="I10" s="22">
        <v>5.2108806252364005E-2</v>
      </c>
      <c r="J10" s="22">
        <v>4.7545028263648266E-2</v>
      </c>
      <c r="K10" s="22">
        <v>4.6918381128849496E-2</v>
      </c>
      <c r="L10" s="22">
        <v>4.9322245720596673E-2</v>
      </c>
      <c r="M10" s="22">
        <v>4.9925833077695818E-2</v>
      </c>
      <c r="N10" s="22">
        <v>5.3876925906125292E-2</v>
      </c>
      <c r="P10" s="21" t="s">
        <v>8</v>
      </c>
      <c r="Q10" s="22"/>
      <c r="R10" s="22"/>
      <c r="S10" s="22"/>
      <c r="T10" s="22">
        <v>4.7512292302092647E-2</v>
      </c>
      <c r="U10" s="22"/>
      <c r="V10" s="22"/>
      <c r="W10" s="22"/>
      <c r="X10" s="22">
        <v>5.1001424156814135E-2</v>
      </c>
      <c r="Y10" s="22">
        <v>4.5025481339450932E-2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4.5243165007911541E-2</v>
      </c>
      <c r="AJ10" s="22">
        <v>4.4430038352409114E-2</v>
      </c>
      <c r="AK10" s="22">
        <v>4.8836223021981824E-2</v>
      </c>
      <c r="AL10" s="22">
        <v>4.8224525933115721E-2</v>
      </c>
      <c r="AM10" s="22">
        <v>5.4012011649369418E-2</v>
      </c>
      <c r="AN10" s="22">
        <v>5.031856936587914E-2</v>
      </c>
      <c r="AO10" s="22">
        <v>4.9685485662678962E-2</v>
      </c>
      <c r="AP10" s="22">
        <v>5.1162873218375746E-2</v>
      </c>
      <c r="AQ10" s="22">
        <v>5.075849597680826E-2</v>
      </c>
      <c r="AR10" s="22">
        <v>5.1448749494305432E-2</v>
      </c>
    </row>
    <row r="11" spans="1:44" x14ac:dyDescent="0.2">
      <c r="A11" s="21" t="s">
        <v>19</v>
      </c>
      <c r="B11" s="22">
        <v>0.312</v>
      </c>
      <c r="C11" s="22">
        <v>0.36699999999999999</v>
      </c>
      <c r="D11" s="22">
        <v>0.22600000000000001</v>
      </c>
      <c r="E11" s="22">
        <v>0.214</v>
      </c>
      <c r="F11" s="23">
        <v>0.26600000000000001</v>
      </c>
      <c r="G11" s="23">
        <v>0.38600000000000001</v>
      </c>
      <c r="H11" s="23">
        <v>0.26400000000000001</v>
      </c>
      <c r="I11" s="23">
        <v>0.25600000000000001</v>
      </c>
      <c r="J11" s="23">
        <v>0.245</v>
      </c>
      <c r="K11" s="23">
        <v>0.20200000000000001</v>
      </c>
      <c r="L11" s="23">
        <v>0.245</v>
      </c>
      <c r="M11" s="23">
        <v>0.25600000000000001</v>
      </c>
      <c r="N11" s="23">
        <v>0.24099999999999999</v>
      </c>
      <c r="P11" s="21" t="s">
        <v>19</v>
      </c>
      <c r="Q11" s="22"/>
      <c r="R11" s="22"/>
      <c r="S11" s="22"/>
      <c r="T11" s="22">
        <v>0.20899999999999999</v>
      </c>
      <c r="U11" s="23"/>
      <c r="V11" s="23"/>
      <c r="W11" s="23"/>
      <c r="X11" s="23">
        <v>0.2</v>
      </c>
      <c r="Y11" s="23">
        <v>0.14399999999999999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0.25600000000000001</v>
      </c>
      <c r="AJ11" s="23">
        <v>0.221</v>
      </c>
      <c r="AK11" s="23">
        <v>0.22500000000000001</v>
      </c>
      <c r="AL11" s="23">
        <v>0.16600000000000001</v>
      </c>
      <c r="AM11" s="23">
        <v>0.247</v>
      </c>
      <c r="AN11" s="23">
        <v>0.20300000000000001</v>
      </c>
      <c r="AO11" s="23">
        <v>0.19800000000000001</v>
      </c>
      <c r="AP11" s="23">
        <v>0.21</v>
      </c>
      <c r="AQ11" s="23">
        <v>0.19600000000000001</v>
      </c>
      <c r="AR11" s="23">
        <v>0.24299999999999999</v>
      </c>
    </row>
    <row r="12" spans="1:44" x14ac:dyDescent="0.2">
      <c r="A12" s="21" t="s">
        <v>20</v>
      </c>
      <c r="B12" s="22">
        <v>-0.16500000000000001</v>
      </c>
      <c r="C12" s="22">
        <v>-0.10299999999999999</v>
      </c>
      <c r="D12" s="22">
        <v>-0.19700000000000001</v>
      </c>
      <c r="E12" s="22">
        <v>-0.20300000000000001</v>
      </c>
      <c r="F12" s="23">
        <v>-0.125</v>
      </c>
      <c r="G12" s="23">
        <v>-9.5000000000000001E-2</v>
      </c>
      <c r="H12" s="23">
        <v>-0.11700000000000001</v>
      </c>
      <c r="I12" s="23">
        <v>-0.161</v>
      </c>
      <c r="J12" s="23">
        <v>-0.16800000000000001</v>
      </c>
      <c r="K12" s="23">
        <v>-0.15</v>
      </c>
      <c r="L12" s="23">
        <v>-0.192</v>
      </c>
      <c r="M12" s="23">
        <v>-0.13400000000000001</v>
      </c>
      <c r="N12" s="23">
        <v>-0.13600000000000001</v>
      </c>
      <c r="P12" s="21" t="s">
        <v>20</v>
      </c>
      <c r="Q12" s="22"/>
      <c r="R12" s="22"/>
      <c r="S12" s="22"/>
      <c r="T12" s="22">
        <v>-6.3E-2</v>
      </c>
      <c r="U12" s="23"/>
      <c r="V12" s="23"/>
      <c r="W12" s="23"/>
      <c r="X12" s="23">
        <v>-0.10199999999999999</v>
      </c>
      <c r="Y12" s="23">
        <v>-0.08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-0.125</v>
      </c>
      <c r="AJ12" s="23">
        <v>-7.2999999999999995E-2</v>
      </c>
      <c r="AK12" s="23">
        <v>-0.13300000000000001</v>
      </c>
      <c r="AL12" s="23">
        <v>-0.112</v>
      </c>
      <c r="AM12" s="23">
        <v>-0.14000000000000001</v>
      </c>
      <c r="AN12" s="23">
        <v>-8.2000000000000003E-2</v>
      </c>
      <c r="AO12" s="23">
        <v>-0.104</v>
      </c>
      <c r="AP12" s="23">
        <v>-0.157</v>
      </c>
      <c r="AQ12" s="23">
        <v>-0.11</v>
      </c>
      <c r="AR12" s="23">
        <v>-0.11200000000000002</v>
      </c>
    </row>
    <row r="13" spans="1:44" x14ac:dyDescent="0.2">
      <c r="A13" s="24" t="s">
        <v>21</v>
      </c>
      <c r="B13" s="25">
        <f t="shared" ref="B13:N13" si="1">IFERROR(IF(B8="","",IF($E$5=0,((B9-$F$5)/3/B10),IF($F$5=0,(($E$5-B9)/3/B10),MIN(((($E$5)-B9)/(3*B10)),((B9-($F$5))/(3*B10)))))),"")</f>
        <v>2.3650292625599247</v>
      </c>
      <c r="C13" s="25">
        <f t="shared" si="1"/>
        <v>2.4672200003553364</v>
      </c>
      <c r="D13" s="25">
        <f t="shared" si="1"/>
        <v>2.3492890752215683</v>
      </c>
      <c r="E13" s="25">
        <f t="shared" si="1"/>
        <v>2.2291779038313293</v>
      </c>
      <c r="F13" s="25">
        <f t="shared" si="1"/>
        <v>2.2470251871861699</v>
      </c>
      <c r="G13" s="25">
        <f t="shared" si="1"/>
        <v>2.3610539334064669</v>
      </c>
      <c r="H13" s="25">
        <f t="shared" si="1"/>
        <v>2.3820410941891303</v>
      </c>
      <c r="I13" s="25">
        <f t="shared" si="1"/>
        <v>2.2221718467589922</v>
      </c>
      <c r="J13" s="25">
        <f t="shared" si="1"/>
        <v>2.3623478382221834</v>
      </c>
      <c r="K13" s="25">
        <f t="shared" si="1"/>
        <v>2.4385911176375896</v>
      </c>
      <c r="L13" s="25">
        <f t="shared" si="1"/>
        <v>2.2661782400010284</v>
      </c>
      <c r="M13" s="25">
        <f t="shared" si="1"/>
        <v>2.3116575419347023</v>
      </c>
      <c r="N13" s="25">
        <f t="shared" si="1"/>
        <v>2.1156946971212101</v>
      </c>
      <c r="P13" s="24" t="s">
        <v>21</v>
      </c>
      <c r="Q13" s="25"/>
      <c r="R13" s="25"/>
      <c r="S13" s="25"/>
      <c r="T13" s="25">
        <f t="shared" ref="T13:Y13" si="2">IFERROR(IF(T8="","",IF($E$5=0,((T9-$F$5)/3/T10),IF($F$5=0,(($E$5-T9)/3/T10),MIN(((($E$5)-T9)/(3*T10)),((T9-($F$5))/(3*T10)))))),"")</f>
        <v>2.4100780615943864</v>
      </c>
      <c r="U13" s="25"/>
      <c r="V13" s="25"/>
      <c r="W13" s="25"/>
      <c r="X13" s="25">
        <f t="shared" si="2"/>
        <v>2.2118917558610467</v>
      </c>
      <c r="Y13" s="25">
        <f t="shared" si="2"/>
        <v>2.5122811195258636</v>
      </c>
      <c r="Z13" s="25"/>
      <c r="AA13" s="25"/>
      <c r="AB13" s="25"/>
      <c r="AC13" s="25"/>
      <c r="AE13" s="24" t="s">
        <v>21</v>
      </c>
      <c r="AF13" s="25"/>
      <c r="AG13" s="25"/>
      <c r="AH13" s="25"/>
      <c r="AI13" s="25">
        <f t="shared" ref="AI13:AP13" si="3">IFERROR(IF(AI8="","",IF($E$5=0,((AI9-$F$5)/3/AI10),IF($F$5=0,(($E$5-AI9)/3/AI10),MIN(((($E$5)-AI9)/(3*AI10)),((AI9-($F$5))/(3*AI10)))))),"")</f>
        <v>2.545872582371095</v>
      </c>
      <c r="AJ13" s="25">
        <f t="shared" si="3"/>
        <v>2.6044775410544423</v>
      </c>
      <c r="AK13" s="25">
        <f t="shared" si="3"/>
        <v>2.3845184985039976</v>
      </c>
      <c r="AL13" s="25">
        <f t="shared" si="3"/>
        <v>2.29846581376778</v>
      </c>
      <c r="AM13" s="25">
        <f t="shared" si="3"/>
        <v>2.0873575619488562</v>
      </c>
      <c r="AN13" s="25">
        <f t="shared" si="3"/>
        <v>2.2711628749954222</v>
      </c>
      <c r="AO13" s="25">
        <f t="shared" si="3"/>
        <v>2.3435862741236582</v>
      </c>
      <c r="AP13" s="25">
        <f t="shared" si="3"/>
        <v>2.2090118640718108</v>
      </c>
      <c r="AQ13" s="25">
        <f t="shared" ref="AQ13:AR13" si="4">IFERROR(IF(AQ8="","",IF($E$5=0,((AQ9-$F$5)/3/AQ10),IF($F$5=0,(($E$5-AQ9)/3/AQ10),MIN(((($E$5)-AQ9)/(3*AQ10)),((AQ9-($F$5))/(3*AQ10)))))),"")</f>
        <v>2.2554910489397106</v>
      </c>
      <c r="AR13" s="25">
        <f t="shared" si="4"/>
        <v>2.2263057175756655</v>
      </c>
    </row>
    <row r="15" spans="1:44" s="26" customFormat="1" ht="6.75" customHeight="1" x14ac:dyDescent="0.2"/>
    <row r="17" spans="1:62" ht="15.75" x14ac:dyDescent="0.25">
      <c r="A17" s="27" t="s">
        <v>3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28"/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5.4379555555555674E-2</v>
      </c>
      <c r="C19" s="30">
        <v>5.8236190476190608E-2</v>
      </c>
      <c r="D19" s="30">
        <v>5.4864912280701839E-2</v>
      </c>
      <c r="E19" s="30">
        <v>5.6460625000000056E-2</v>
      </c>
      <c r="F19" s="30">
        <v>6.0024000000000001E-2</v>
      </c>
      <c r="G19" s="30">
        <v>6.0717872340425673E-2</v>
      </c>
      <c r="H19" s="30">
        <v>6.0596756756756708E-2</v>
      </c>
      <c r="I19" s="30">
        <v>5.2605833333333414E-2</v>
      </c>
      <c r="J19" s="30">
        <v>5.1778518518518536E-2</v>
      </c>
      <c r="K19" s="30">
        <v>4.0996969696969719E-2</v>
      </c>
      <c r="L19" s="30">
        <v>4.765285714285715E-2</v>
      </c>
      <c r="M19" s="30">
        <v>3.4440000000000019E-2</v>
      </c>
      <c r="N19" s="30">
        <v>4.7023500000000037E-2</v>
      </c>
      <c r="P19" s="30" t="s">
        <v>18</v>
      </c>
      <c r="Q19" s="30"/>
      <c r="R19" s="30"/>
      <c r="S19" s="30"/>
      <c r="T19" s="30">
        <v>4.559666666666664E-2</v>
      </c>
      <c r="U19" s="30"/>
      <c r="V19" s="30"/>
      <c r="W19" s="30"/>
      <c r="X19" s="30">
        <v>7.1490909090909049E-2</v>
      </c>
      <c r="Y19" s="30">
        <v>7.2894999999999988E-2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6.7286666666666634E-2</v>
      </c>
      <c r="AJ19" s="20">
        <v>6.1802666666666603E-2</v>
      </c>
      <c r="AK19" s="20">
        <v>5.6143529411764738E-2</v>
      </c>
      <c r="AL19" s="20">
        <v>6.3038000000000038E-2</v>
      </c>
      <c r="AM19" s="20">
        <v>6.069600000000009E-2</v>
      </c>
      <c r="AN19" s="20">
        <v>5.9043999999999972E-2</v>
      </c>
      <c r="AO19" s="20">
        <v>4.9441249999999985E-2</v>
      </c>
      <c r="AP19" s="20">
        <v>3.7014545454545494E-2</v>
      </c>
      <c r="AQ19" s="20">
        <v>4.0524875000000016E-2</v>
      </c>
      <c r="AR19" s="20">
        <v>4.3916470588235286E-2</v>
      </c>
      <c r="BD19" s="32"/>
      <c r="BE19" s="32"/>
      <c r="BF19" s="32"/>
      <c r="BG19" s="32">
        <f>I5/3</f>
        <v>0.11666666666666665</v>
      </c>
      <c r="BH19" s="32"/>
      <c r="BI19" s="32"/>
      <c r="BJ19" s="32"/>
    </row>
    <row r="20" spans="1:62" x14ac:dyDescent="0.2">
      <c r="A20" s="21" t="s">
        <v>8</v>
      </c>
      <c r="B20" s="22">
        <v>4.8224841431161819E-2</v>
      </c>
      <c r="C20" s="22">
        <v>4.764398127418585E-2</v>
      </c>
      <c r="D20" s="22">
        <v>4.9124168401154439E-2</v>
      </c>
      <c r="E20" s="22">
        <v>4.93579383524917E-2</v>
      </c>
      <c r="F20" s="22">
        <v>4.8393811513397424E-2</v>
      </c>
      <c r="G20" s="22">
        <v>4.9936221346510309E-2</v>
      </c>
      <c r="H20" s="22">
        <v>5.3098542433036904E-2</v>
      </c>
      <c r="I20" s="22">
        <v>5.1892158650545639E-2</v>
      </c>
      <c r="J20" s="22">
        <v>5.006148019323739E-2</v>
      </c>
      <c r="K20" s="22">
        <v>5.1613557909975856E-2</v>
      </c>
      <c r="L20" s="22">
        <v>4.7520322491849697E-2</v>
      </c>
      <c r="M20" s="22">
        <v>5.1604797538017971E-2</v>
      </c>
      <c r="N20" s="22">
        <v>5.2262626814971604E-2</v>
      </c>
      <c r="P20" s="21" t="s">
        <v>8</v>
      </c>
      <c r="Q20" s="22"/>
      <c r="R20" s="22"/>
      <c r="S20" s="22"/>
      <c r="T20" s="22">
        <v>5.1465486589771632E-2</v>
      </c>
      <c r="U20" s="22"/>
      <c r="V20" s="22"/>
      <c r="W20" s="22"/>
      <c r="X20" s="22">
        <v>4.8135575355831087E-2</v>
      </c>
      <c r="Y20" s="22">
        <v>5.3324963513052125E-2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4.7169847047208897E-2</v>
      </c>
      <c r="AJ20" s="22">
        <v>5.233231590460604E-2</v>
      </c>
      <c r="AK20" s="22">
        <v>5.4576585078979667E-2</v>
      </c>
      <c r="AL20" s="22">
        <v>4.7636951143292694E-2</v>
      </c>
      <c r="AM20" s="22">
        <v>5.2704945996018562E-2</v>
      </c>
      <c r="AN20" s="22">
        <v>5.4903186402699478E-2</v>
      </c>
      <c r="AO20" s="22">
        <v>5.3744321686848673E-2</v>
      </c>
      <c r="AP20" s="22">
        <v>4.9771680590200769E-2</v>
      </c>
      <c r="AQ20" s="22">
        <v>4.772154388662455E-2</v>
      </c>
      <c r="AR20" s="22">
        <v>4.513003159712297E-2</v>
      </c>
      <c r="AS20" s="29"/>
      <c r="AT20" s="29"/>
      <c r="AU20" s="29"/>
      <c r="AV20" s="29"/>
      <c r="BD20" s="32">
        <f>F5</f>
        <v>-0.3</v>
      </c>
      <c r="BE20" s="32"/>
      <c r="BF20" s="32"/>
      <c r="BG20" s="32"/>
      <c r="BH20" s="32"/>
      <c r="BI20" s="32"/>
      <c r="BJ20" s="32">
        <f>E5</f>
        <v>0.39999999999999997</v>
      </c>
    </row>
    <row r="21" spans="1:62" x14ac:dyDescent="0.2">
      <c r="A21" s="21" t="s">
        <v>19</v>
      </c>
      <c r="B21" s="22">
        <v>0.28499999999999998</v>
      </c>
      <c r="C21" s="22">
        <v>0.28899999999999998</v>
      </c>
      <c r="D21" s="22">
        <v>0.27900000000000003</v>
      </c>
      <c r="E21" s="22">
        <v>0.22700000000000001</v>
      </c>
      <c r="F21" s="22">
        <v>0.26500000000000001</v>
      </c>
      <c r="G21" s="22">
        <v>0.224</v>
      </c>
      <c r="H21" s="22">
        <v>0.24099999999999999</v>
      </c>
      <c r="I21" s="22">
        <v>0.218</v>
      </c>
      <c r="J21" s="22">
        <v>0.215</v>
      </c>
      <c r="K21" s="22">
        <v>0.24299999999999999</v>
      </c>
      <c r="L21" s="22">
        <v>0.26600000000000001</v>
      </c>
      <c r="M21" s="22">
        <v>0.17399999999999999</v>
      </c>
      <c r="N21" s="22">
        <v>0.20899999999999999</v>
      </c>
      <c r="P21" s="21" t="s">
        <v>19</v>
      </c>
      <c r="Q21" s="22"/>
      <c r="R21" s="22"/>
      <c r="S21" s="22"/>
      <c r="T21" s="22">
        <v>0.186</v>
      </c>
      <c r="U21" s="22"/>
      <c r="V21" s="22"/>
      <c r="W21" s="22"/>
      <c r="X21" s="22">
        <v>0.20200000000000001</v>
      </c>
      <c r="Y21" s="22">
        <v>0.23299999999999998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0.22900000000000001</v>
      </c>
      <c r="AJ21" s="23">
        <v>0.22</v>
      </c>
      <c r="AK21" s="23">
        <v>0.23100000000000001</v>
      </c>
      <c r="AL21" s="23">
        <v>0.24299999999999999</v>
      </c>
      <c r="AM21" s="23">
        <v>0.20699999999999999</v>
      </c>
      <c r="AN21" s="23">
        <v>0.246</v>
      </c>
      <c r="AO21" s="23">
        <v>0.23</v>
      </c>
      <c r="AP21" s="23">
        <v>0.17299999999999999</v>
      </c>
      <c r="AQ21" s="23">
        <v>0.19500000000000001</v>
      </c>
      <c r="AR21" s="23">
        <v>0.22800000000000001</v>
      </c>
      <c r="BD21" s="33">
        <f>BE21-$BG$22</f>
        <v>-9.9999999999999985E-3</v>
      </c>
      <c r="BE21" s="32">
        <f>BF21-$BG$22</f>
        <v>1.0000000000000002E-2</v>
      </c>
      <c r="BF21" s="32">
        <f>BG21-$BG$22</f>
        <v>3.0000000000000002E-2</v>
      </c>
      <c r="BG21" s="33">
        <f>D5</f>
        <v>0.05</v>
      </c>
      <c r="BH21" s="32">
        <f>BG21+$BG$22</f>
        <v>7.0000000000000007E-2</v>
      </c>
      <c r="BI21" s="32">
        <f>BH21+$BG$22</f>
        <v>9.0000000000000011E-2</v>
      </c>
      <c r="BJ21" s="33">
        <f>BI21+$BG$22</f>
        <v>0.11000000000000001</v>
      </c>
    </row>
    <row r="22" spans="1:62" x14ac:dyDescent="0.2">
      <c r="A22" s="21" t="s">
        <v>20</v>
      </c>
      <c r="B22" s="22">
        <v>-0.14499999999999999</v>
      </c>
      <c r="C22" s="22">
        <v>-0.12</v>
      </c>
      <c r="D22" s="22">
        <v>-0.16</v>
      </c>
      <c r="E22" s="22">
        <v>-0.13600000000000001</v>
      </c>
      <c r="F22" s="22">
        <v>-8.5000000000000006E-2</v>
      </c>
      <c r="G22" s="22">
        <v>-0.108</v>
      </c>
      <c r="H22" s="22">
        <v>-0.13900000000000001</v>
      </c>
      <c r="I22" s="22">
        <v>-0.14699999999999999</v>
      </c>
      <c r="J22" s="22">
        <v>-0.183</v>
      </c>
      <c r="K22" s="22">
        <v>-0.18799999999999997</v>
      </c>
      <c r="L22" s="22">
        <v>-0.109</v>
      </c>
      <c r="M22" s="22">
        <v>-8.5999999999999993E-2</v>
      </c>
      <c r="N22" s="22">
        <v>-0.254</v>
      </c>
      <c r="P22" s="21" t="s">
        <v>20</v>
      </c>
      <c r="Q22" s="22"/>
      <c r="R22" s="22"/>
      <c r="S22" s="22"/>
      <c r="T22" s="22">
        <v>-0.13400000000000001</v>
      </c>
      <c r="U22" s="22"/>
      <c r="V22" s="22"/>
      <c r="W22" s="22"/>
      <c r="X22" s="22">
        <v>-9.4E-2</v>
      </c>
      <c r="Y22" s="22">
        <v>-6.7000000000000004E-2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-5.1999999999999998E-2</v>
      </c>
      <c r="AJ22" s="23">
        <v>-7.8E-2</v>
      </c>
      <c r="AK22" s="23">
        <v>-0.13500000000000001</v>
      </c>
      <c r="AL22" s="23">
        <v>-0.104</v>
      </c>
      <c r="AM22" s="23">
        <v>-0.13500000000000001</v>
      </c>
      <c r="AN22" s="23">
        <v>-0.123</v>
      </c>
      <c r="AO22" s="23">
        <v>-0.15</v>
      </c>
      <c r="AP22" s="23">
        <v>-0.14000000000000001</v>
      </c>
      <c r="AQ22" s="23">
        <v>-0.153</v>
      </c>
      <c r="AR22" s="23">
        <v>-0.13600000000000001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 t="shared" ref="B23:N23" si="5">IFERROR(IF(B18="","",IF($E$5=0,((B19-$F$5)/3/B20),IF($F$5=0,(($E$5-B19)/3/B20),MIN(((($E$5)-B19)/(3*B20)),((B19-($F$5))/(3*B20)))))),"")</f>
        <v>2.3889516563629525</v>
      </c>
      <c r="C23" s="25">
        <f t="shared" si="5"/>
        <v>2.3910946733369207</v>
      </c>
      <c r="D23" s="25">
        <f t="shared" si="5"/>
        <v>2.3419231914582892</v>
      </c>
      <c r="E23" s="25">
        <f t="shared" si="5"/>
        <v>2.3200548649783523</v>
      </c>
      <c r="F23" s="25">
        <f t="shared" si="5"/>
        <v>2.3417319237597174</v>
      </c>
      <c r="G23" s="25">
        <f t="shared" si="5"/>
        <v>2.2647697303411358</v>
      </c>
      <c r="H23" s="25">
        <f t="shared" si="5"/>
        <v>2.1306500937777972</v>
      </c>
      <c r="I23" s="25">
        <f t="shared" si="5"/>
        <v>2.2315135574792264</v>
      </c>
      <c r="J23" s="25">
        <f t="shared" si="5"/>
        <v>2.3186255522699022</v>
      </c>
      <c r="K23" s="25">
        <f t="shared" si="5"/>
        <v>2.2022441615807944</v>
      </c>
      <c r="L23" s="25">
        <f t="shared" si="5"/>
        <v>2.4386258265431859</v>
      </c>
      <c r="M23" s="25">
        <f t="shared" si="5"/>
        <v>2.1602642645360857</v>
      </c>
      <c r="N23" s="25">
        <f t="shared" si="5"/>
        <v>2.2133311517143812</v>
      </c>
      <c r="P23" s="24" t="s">
        <v>21</v>
      </c>
      <c r="Q23" s="25"/>
      <c r="R23" s="25"/>
      <c r="S23" s="25"/>
      <c r="T23" s="25">
        <f t="shared" ref="T23:Y23" si="6">IFERROR(IF(T18="","",IF($E$5=0,((T19-$F$5)/3/T20),IF($F$5=0,(($E$5-T19)/3/T20),MIN(((($E$5)-T19)/(3*T20)),((T19-($F$5))/(3*T20)))))),"")</f>
        <v>2.2383717034899999</v>
      </c>
      <c r="U23" s="25"/>
      <c r="V23" s="25"/>
      <c r="W23" s="25"/>
      <c r="X23" s="25">
        <f t="shared" si="6"/>
        <v>2.2748877414169151</v>
      </c>
      <c r="Y23" s="25">
        <f t="shared" si="6"/>
        <v>2.0447271374749647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7">IFERROR(IF(AI18="","",IF($E$5=0,((AI19-$F$5)/3/AI20),IF($F$5=0,(($E$5-AI19)/3/AI20),MIN(((($E$5)-AI19)/(3*AI20)),((AI19-($F$5))/(3*AI20)))))),"")</f>
        <v>2.3511724414422663</v>
      </c>
      <c r="AJ23" s="25">
        <f t="shared" si="7"/>
        <v>2.1541650220475392</v>
      </c>
      <c r="AK23" s="25">
        <f t="shared" si="7"/>
        <v>2.100146488893412</v>
      </c>
      <c r="AL23" s="25">
        <f t="shared" si="7"/>
        <v>2.357847510618476</v>
      </c>
      <c r="AM23" s="25">
        <f t="shared" si="7"/>
        <v>2.1459339573533986</v>
      </c>
      <c r="AN23" s="25">
        <f t="shared" si="7"/>
        <v>2.070043788832117</v>
      </c>
      <c r="AO23" s="25">
        <f t="shared" si="7"/>
        <v>2.1673064802149993</v>
      </c>
      <c r="AP23" s="25">
        <f t="shared" si="7"/>
        <v>2.2570702955185999</v>
      </c>
      <c r="AQ23" s="25">
        <f t="shared" ref="AQ23:AR23" si="8">IFERROR(IF(AQ18="","",IF($E$5=0,((AQ19-$F$5)/3/AQ20),IF($F$5=0,(($E$5-AQ19)/3/AQ20),MIN(((($E$5)-AQ19)/(3*AQ20)),((AQ19-($F$5))/(3*AQ20)))))),"")</f>
        <v>2.378554472930221</v>
      </c>
      <c r="AR23" s="25">
        <f t="shared" si="8"/>
        <v>2.540189303495191</v>
      </c>
    </row>
    <row r="24" spans="1:62" x14ac:dyDescent="0.2">
      <c r="A24" s="35" t="s">
        <v>10</v>
      </c>
      <c r="B24" s="32">
        <f t="shared" ref="B24:N24" si="9">$D$5</f>
        <v>0.05</v>
      </c>
      <c r="C24" s="32">
        <f t="shared" si="9"/>
        <v>0.05</v>
      </c>
      <c r="D24" s="32">
        <f t="shared" si="9"/>
        <v>0.05</v>
      </c>
      <c r="E24" s="32">
        <f t="shared" si="9"/>
        <v>0.05</v>
      </c>
      <c r="F24" s="32">
        <f t="shared" si="9"/>
        <v>0.05</v>
      </c>
      <c r="G24" s="32">
        <f t="shared" si="9"/>
        <v>0.05</v>
      </c>
      <c r="H24" s="32">
        <f t="shared" si="9"/>
        <v>0.05</v>
      </c>
      <c r="I24" s="32">
        <f t="shared" si="9"/>
        <v>0.05</v>
      </c>
      <c r="J24" s="32">
        <f t="shared" si="9"/>
        <v>0.05</v>
      </c>
      <c r="K24" s="32">
        <f t="shared" si="9"/>
        <v>0.05</v>
      </c>
      <c r="L24" s="32">
        <f t="shared" si="9"/>
        <v>0.05</v>
      </c>
      <c r="M24" s="32">
        <f t="shared" si="9"/>
        <v>0.05</v>
      </c>
      <c r="N24" s="32">
        <f t="shared" si="9"/>
        <v>0.05</v>
      </c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13</v>
      </c>
      <c r="B25" s="32">
        <f t="shared" ref="B25:N25" si="10">$G$5</f>
        <v>0.14000000000000001</v>
      </c>
      <c r="C25" s="32">
        <f t="shared" si="10"/>
        <v>0.14000000000000001</v>
      </c>
      <c r="D25" s="32">
        <f t="shared" si="10"/>
        <v>0.14000000000000001</v>
      </c>
      <c r="E25" s="32">
        <f t="shared" si="10"/>
        <v>0.14000000000000001</v>
      </c>
      <c r="F25" s="32">
        <f t="shared" si="10"/>
        <v>0.14000000000000001</v>
      </c>
      <c r="G25" s="32">
        <f t="shared" si="10"/>
        <v>0.14000000000000001</v>
      </c>
      <c r="H25" s="32">
        <f t="shared" si="10"/>
        <v>0.14000000000000001</v>
      </c>
      <c r="I25" s="32">
        <f t="shared" si="10"/>
        <v>0.14000000000000001</v>
      </c>
      <c r="J25" s="32">
        <f t="shared" si="10"/>
        <v>0.14000000000000001</v>
      </c>
      <c r="K25" s="32">
        <f t="shared" si="10"/>
        <v>0.14000000000000001</v>
      </c>
      <c r="L25" s="32">
        <f t="shared" si="10"/>
        <v>0.14000000000000001</v>
      </c>
      <c r="M25" s="32">
        <f t="shared" si="10"/>
        <v>0.14000000000000001</v>
      </c>
      <c r="N25" s="32">
        <f t="shared" si="10"/>
        <v>0.14000000000000001</v>
      </c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14</v>
      </c>
      <c r="B26" s="32">
        <f t="shared" ref="B26:N26" si="11">$H$5</f>
        <v>-3.9999999999999994E-2</v>
      </c>
      <c r="C26" s="32">
        <f t="shared" si="11"/>
        <v>-3.9999999999999994E-2</v>
      </c>
      <c r="D26" s="32">
        <f t="shared" si="11"/>
        <v>-3.9999999999999994E-2</v>
      </c>
      <c r="E26" s="32">
        <f t="shared" si="11"/>
        <v>-3.9999999999999994E-2</v>
      </c>
      <c r="F26" s="32">
        <f t="shared" si="11"/>
        <v>-3.9999999999999994E-2</v>
      </c>
      <c r="G26" s="32">
        <f t="shared" si="11"/>
        <v>-3.9999999999999994E-2</v>
      </c>
      <c r="H26" s="32">
        <f t="shared" si="11"/>
        <v>-3.9999999999999994E-2</v>
      </c>
      <c r="I26" s="32">
        <f t="shared" si="11"/>
        <v>-3.9999999999999994E-2</v>
      </c>
      <c r="J26" s="32">
        <f t="shared" si="11"/>
        <v>-3.9999999999999994E-2</v>
      </c>
      <c r="K26" s="32">
        <f t="shared" si="11"/>
        <v>-3.9999999999999994E-2</v>
      </c>
      <c r="L26" s="32">
        <f t="shared" si="11"/>
        <v>-3.9999999999999994E-2</v>
      </c>
      <c r="M26" s="32">
        <f t="shared" si="11"/>
        <v>-3.9999999999999994E-2</v>
      </c>
      <c r="N26" s="32">
        <f t="shared" si="11"/>
        <v>-3.9999999999999994E-2</v>
      </c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5.3876925906125292E-2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2.4672200003553364</v>
      </c>
      <c r="Q37" s="40">
        <v>8</v>
      </c>
      <c r="R37" s="41">
        <f>ROUND(Q37/5,5)</f>
        <v>1.6</v>
      </c>
      <c r="T37" s="20">
        <v>3.1300000000000001E-2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5.0401348378464501E-2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2.1910789470172052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mergeCells count="1">
    <mergeCell ref="G3:H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J85"/>
  <sheetViews>
    <sheetView showGridLines="0" topLeftCell="A15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33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2.4102101294709883</v>
      </c>
      <c r="R2" s="7">
        <f>IF(N19="","",(ABS(N19-AVERAGE(B19:M19))/STDEV(B19:M19)))</f>
        <v>1.7371261220834158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0.93251463593496309</v>
      </c>
      <c r="V2" s="7">
        <f>IF(AR19="","",(ABS(AR19-AVERAGE(AF19:AQ19))/STDEV(AF19:AQ19)))</f>
        <v>1.845893943376036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0.14700500670578914</v>
      </c>
      <c r="R3" s="7">
        <f>IF(N20="","",(ABS(N20-AVERAGE(B20:M20))/STDEV(B20:M20)))</f>
        <v>1.6816318189758719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2.2689419449044586</v>
      </c>
      <c r="V3" s="7">
        <f>IF(AR20="","",(ABS(AR20-AVERAGE(AF20:AQ20))/STDEV(AF20:AQ20)))</f>
        <v>0.49649134707042347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2.1175802089683966</v>
      </c>
      <c r="R4" s="7">
        <f>IF(N23="","",(ABS(N23-AVERAGE(B23:M23))/STDEV(B23:M23)))</f>
        <v>0.27031944265126917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0.98992156371915307</v>
      </c>
      <c r="V4" s="7">
        <f>IF(AR23="","",(ABS(AR23-AVERAGE(AF23:AQ23))/STDEV(AF23:AQ23)))</f>
        <v>0.35645166552275326</v>
      </c>
    </row>
    <row r="5" spans="1:44" ht="25.5" customHeight="1" x14ac:dyDescent="0.2">
      <c r="C5" s="42" t="s">
        <v>34</v>
      </c>
      <c r="D5" s="12">
        <v>0</v>
      </c>
      <c r="E5" s="12">
        <v>0.3</v>
      </c>
      <c r="F5" s="12">
        <v>-0.3</v>
      </c>
      <c r="G5" s="13">
        <v>0.3</v>
      </c>
      <c r="H5" s="13">
        <v>-0.3</v>
      </c>
      <c r="I5" s="13">
        <v>0.3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2.1182231182795701E-2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6.0388242009132384E-2</v>
      </c>
      <c r="C9" s="20">
        <v>7.5239136904762027E-2</v>
      </c>
      <c r="D9" s="20">
        <v>9.1592142857142733E-2</v>
      </c>
      <c r="E9" s="20">
        <v>9.443910984848479E-2</v>
      </c>
      <c r="F9" s="20">
        <v>8.3651190476190559E-2</v>
      </c>
      <c r="G9" s="20">
        <v>8.9360683760683624E-2</v>
      </c>
      <c r="H9" s="20">
        <v>8.1766874999999989E-2</v>
      </c>
      <c r="I9" s="20">
        <v>9.0993402777777732E-2</v>
      </c>
      <c r="J9" s="20">
        <v>7.1297039473684168E-2</v>
      </c>
      <c r="K9" s="20">
        <v>5.3440277777777753E-2</v>
      </c>
      <c r="L9" s="20">
        <v>5.7083541666666709E-2</v>
      </c>
      <c r="M9" s="20">
        <v>3.4958928571428564E-2</v>
      </c>
      <c r="N9" s="20">
        <v>2.8702155172413799E-2</v>
      </c>
      <c r="P9" s="19" t="s">
        <v>18</v>
      </c>
      <c r="Q9" s="20"/>
      <c r="R9" s="20"/>
      <c r="S9" s="20"/>
      <c r="T9" s="20">
        <v>3.9128124999999993E-2</v>
      </c>
      <c r="U9" s="20"/>
      <c r="V9" s="20"/>
      <c r="W9" s="20"/>
      <c r="X9" s="20">
        <v>5.6847685185185216E-2</v>
      </c>
      <c r="Y9" s="20">
        <v>5.0959375000000001E-2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9.3556944444444387E-2</v>
      </c>
      <c r="AJ9" s="20">
        <v>0.1042398148148148</v>
      </c>
      <c r="AK9" s="20">
        <v>7.8344517543859599E-2</v>
      </c>
      <c r="AL9" s="20">
        <v>5.2824242424242412E-2</v>
      </c>
      <c r="AM9" s="20">
        <v>4.2818749999999982E-2</v>
      </c>
      <c r="AN9" s="20">
        <v>4.9130729166666672E-2</v>
      </c>
      <c r="AO9" s="20">
        <v>4.7396944444444429E-2</v>
      </c>
      <c r="AP9" s="20">
        <v>2.5273863636363646E-2</v>
      </c>
      <c r="AQ9" s="20">
        <v>4.393750000000001E-3</v>
      </c>
      <c r="AR9" s="20">
        <v>2.5575981182795703E-2</v>
      </c>
    </row>
    <row r="10" spans="1:44" x14ac:dyDescent="0.2">
      <c r="A10" s="21" t="s">
        <v>8</v>
      </c>
      <c r="B10" s="22">
        <v>5.1206859893602061E-2</v>
      </c>
      <c r="C10" s="22">
        <v>5.3847751105360969E-2</v>
      </c>
      <c r="D10" s="22">
        <v>4.9731330367541245E-2</v>
      </c>
      <c r="E10" s="22">
        <v>4.3809649814136216E-2</v>
      </c>
      <c r="F10" s="22">
        <v>4.6791324068850913E-2</v>
      </c>
      <c r="G10" s="22">
        <v>4.1860398668004783E-2</v>
      </c>
      <c r="H10" s="22">
        <v>4.3682820137700265E-2</v>
      </c>
      <c r="I10" s="22">
        <v>4.2850959807231498E-2</v>
      </c>
      <c r="J10" s="22">
        <v>4.3405011699364192E-2</v>
      </c>
      <c r="K10" s="22">
        <v>5.3200464637036489E-2</v>
      </c>
      <c r="L10" s="22">
        <v>5.7587672654051118E-2</v>
      </c>
      <c r="M10" s="22">
        <v>6.2032205723384651E-2</v>
      </c>
      <c r="N10" s="22">
        <v>5.0128097590178118E-2</v>
      </c>
      <c r="P10" s="21" t="s">
        <v>8</v>
      </c>
      <c r="Q10" s="22"/>
      <c r="R10" s="22"/>
      <c r="S10" s="22"/>
      <c r="T10" s="22">
        <v>4.1474966153191475E-2</v>
      </c>
      <c r="U10" s="22"/>
      <c r="V10" s="22"/>
      <c r="W10" s="22"/>
      <c r="X10" s="22">
        <v>3.6039417621871739E-2</v>
      </c>
      <c r="Y10" s="22">
        <v>3.9038506167831152E-2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3.5539635418827785E-2</v>
      </c>
      <c r="AJ10" s="22">
        <v>3.7429999481946509E-2</v>
      </c>
      <c r="AK10" s="22">
        <v>3.9942101676803919E-2</v>
      </c>
      <c r="AL10" s="22">
        <v>3.5225623928795705E-2</v>
      </c>
      <c r="AM10" s="22">
        <v>3.7452541586234928E-2</v>
      </c>
      <c r="AN10" s="22">
        <v>4.2903665158844279E-2</v>
      </c>
      <c r="AO10" s="22">
        <v>4.3902659059921703E-2</v>
      </c>
      <c r="AP10" s="22">
        <v>4.3126106958144991E-2</v>
      </c>
      <c r="AQ10" s="22">
        <v>4.7622972754709621E-2</v>
      </c>
      <c r="AR10" s="22">
        <v>5.0050113428619529E-2</v>
      </c>
    </row>
    <row r="11" spans="1:44" x14ac:dyDescent="0.2">
      <c r="A11" s="21" t="s">
        <v>19</v>
      </c>
      <c r="B11" s="22">
        <v>0.19989999999999999</v>
      </c>
      <c r="C11" s="22">
        <v>0.20680000000000001</v>
      </c>
      <c r="D11" s="22">
        <v>0.20880000000000001</v>
      </c>
      <c r="E11" s="22">
        <v>0.2024</v>
      </c>
      <c r="F11" s="23">
        <v>0.20219999999999999</v>
      </c>
      <c r="G11" s="23">
        <v>0.20430000000000001</v>
      </c>
      <c r="H11" s="23">
        <v>0.19070000000000001</v>
      </c>
      <c r="I11" s="23">
        <v>0.20949999999999999</v>
      </c>
      <c r="J11" s="23">
        <v>0.18290000000000001</v>
      </c>
      <c r="K11" s="23">
        <v>0.1817</v>
      </c>
      <c r="L11" s="23">
        <v>0.18140000000000001</v>
      </c>
      <c r="M11" s="23">
        <v>0.1855</v>
      </c>
      <c r="N11" s="23">
        <v>0.18679999999999999</v>
      </c>
      <c r="P11" s="21" t="s">
        <v>19</v>
      </c>
      <c r="Q11" s="22"/>
      <c r="R11" s="22"/>
      <c r="S11" s="22"/>
      <c r="T11" s="22">
        <v>0.1166</v>
      </c>
      <c r="U11" s="23"/>
      <c r="V11" s="23"/>
      <c r="W11" s="23"/>
      <c r="X11" s="23">
        <v>0.14560000000000001</v>
      </c>
      <c r="Y11" s="23">
        <v>0.1361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0.17630000000000001</v>
      </c>
      <c r="AJ11" s="23">
        <v>0.22539999999999999</v>
      </c>
      <c r="AK11" s="23">
        <v>0.1804</v>
      </c>
      <c r="AL11" s="23">
        <v>0.15890000000000001</v>
      </c>
      <c r="AM11" s="23">
        <v>0.12920000000000001</v>
      </c>
      <c r="AN11" s="23">
        <v>0.16389999999999999</v>
      </c>
      <c r="AO11" s="23">
        <v>0.14990000000000001</v>
      </c>
      <c r="AP11" s="23">
        <v>0.129</v>
      </c>
      <c r="AQ11" s="23">
        <v>0.15179999999999999</v>
      </c>
      <c r="AR11" s="23">
        <v>0.16839999999999999</v>
      </c>
    </row>
    <row r="12" spans="1:44" x14ac:dyDescent="0.2">
      <c r="A12" s="21" t="s">
        <v>20</v>
      </c>
      <c r="B12" s="22">
        <v>-0.1158</v>
      </c>
      <c r="C12" s="22">
        <v>-0.11799999999999999</v>
      </c>
      <c r="D12" s="22">
        <v>-8.14E-2</v>
      </c>
      <c r="E12" s="22">
        <v>-8.3799999999999999E-2</v>
      </c>
      <c r="F12" s="23">
        <v>-7.2700000000000001E-2</v>
      </c>
      <c r="G12" s="23">
        <v>-5.3499999999999999E-2</v>
      </c>
      <c r="H12" s="23">
        <v>-4.6800000000000001E-2</v>
      </c>
      <c r="I12" s="23">
        <v>-5.0200000000000002E-2</v>
      </c>
      <c r="J12" s="23">
        <v>-6.8500000000000005E-2</v>
      </c>
      <c r="K12" s="23">
        <v>-0.15440000000000001</v>
      </c>
      <c r="L12" s="23">
        <v>-0.1192</v>
      </c>
      <c r="M12" s="23">
        <v>-0.125</v>
      </c>
      <c r="N12" s="23">
        <v>-0.1232</v>
      </c>
      <c r="P12" s="21" t="s">
        <v>20</v>
      </c>
      <c r="Q12" s="22"/>
      <c r="R12" s="22"/>
      <c r="S12" s="22"/>
      <c r="T12" s="22">
        <v>-5.9400000000000001E-2</v>
      </c>
      <c r="U12" s="23"/>
      <c r="V12" s="23"/>
      <c r="W12" s="23"/>
      <c r="X12" s="23">
        <v>-4.1099999999999998E-2</v>
      </c>
      <c r="Y12" s="23">
        <v>-3.6600000000000001E-2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-2.4199999999999999E-2</v>
      </c>
      <c r="AJ12" s="23">
        <v>-5.4000000000000003E-3</v>
      </c>
      <c r="AK12" s="23">
        <v>-5.1999999999999998E-2</v>
      </c>
      <c r="AL12" s="23">
        <v>-7.6399999999999996E-2</v>
      </c>
      <c r="AM12" s="23">
        <v>-7.7100000000000002E-2</v>
      </c>
      <c r="AN12" s="23">
        <v>-7.1199999999999999E-2</v>
      </c>
      <c r="AO12" s="23">
        <v>-9.4200000000000006E-2</v>
      </c>
      <c r="AP12" s="23">
        <v>-0.13719999999999999</v>
      </c>
      <c r="AQ12" s="23">
        <v>-0.127</v>
      </c>
      <c r="AR12" s="23">
        <v>-0.14199999999999999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1.5597634020697908</v>
      </c>
      <c r="C13" s="25">
        <f>IFERROR(IF(C8="","",IF($C$25=0,((C9-$C$26)/3/C10),IF($C$26=0,(($C$25-C9)/3/C10),MIN(((($C$25)-C9)/(3*C10)),((C9-($C$26))/(3*C10)))))),"")</f>
        <v>1.391335499820971</v>
      </c>
      <c r="D13" s="25">
        <f>IFERROR(IF(D8="","",IF($H$25=0,((D9-$H$26)/3/D10),IF($H$26=0,(($H$25-D9)/3/D10),MIN(((($H$25)-D9)/(3*D10)),((D9-($H$26))/(3*D10)))))),"")</f>
        <v>1.3968917622124808</v>
      </c>
      <c r="E13" s="25">
        <f>IFERROR(IF(E8="","",IF($H$25=0,((E9-$H$26)/3/E10),IF($H$26=0,(($H$25-E9)/3/E10),MIN(((($H$25)-E9)/(3*E10)),((E9-($H$26))/(3*E10)))))),"")</f>
        <v>1.5640457526565765</v>
      </c>
      <c r="F13" s="25">
        <f>IFERROR(IF(F8="","",IF($H$25=0,((F9-$H$26)/3/F10),IF($H$26=0,(($H$25-F9)/3/F10),MIN(((($H$25)-F9)/(3*F10)),((F9-($H$26))/(3*F10)))))),"")</f>
        <v>1.5412316551494589</v>
      </c>
      <c r="G13" s="25">
        <f>IFERROR(IF(G8="","",IF($H$25=0,((G9-$H$26)/3/G10),IF($H$26=0,(($H$25-G9)/3/G10),MIN(((($H$25)-G9)/(3*G10)),((G9-($H$26))/(3*G10)))))),"")</f>
        <v>1.6773157362873263</v>
      </c>
      <c r="H13" s="25">
        <f>IFERROR(IF(H8="","",IF($H$25=0,((H9-$H$26)/3/H10),IF($H$26=0,(($H$25-H9)/3/H10),MIN(((($H$25)-H9)/(3*H10)),((H9-($H$26))/(3*H10)))))),"")</f>
        <v>1.665285683723938</v>
      </c>
      <c r="I13" s="25">
        <f>IFERROR(IF(I8="","",IF($I$25=0,((I9-$I$26)/3/I10),IF($I$26=0,(($I$25-I9)/3/I10),MIN(((($I$25)-I9)/(3*I10)),((I9-($I$26))/(3*I10)))))),"")</f>
        <v>1.6258414293204113</v>
      </c>
      <c r="J13" s="25">
        <f>IFERROR(IF(J8="","",IF($I$25=0,((J9-$I$26)/3/J10),IF($I$26=0,(($I$25-J9)/3/J10),MIN(((($I$25)-J9)/(3*J10)),((J9-($I$26))/(3*J10)))))),"")</f>
        <v>1.7563483383776006</v>
      </c>
      <c r="K13" s="25">
        <f>IFERROR(IF(K8="","",IF($I$25=0,((K9-$I$26)/3/K10),IF($I$26=0,(($I$25-K9)/3/K10),MIN(((($I$25)-K9)/(3*K10)),((K9-($I$26))/(3*K10)))))),"")</f>
        <v>1.544846922574777</v>
      </c>
      <c r="L13" s="25">
        <f>IFERROR(IF(L8="","",IF($I$25=0,((L9-$I$26)/3/L10),IF($I$26=0,(($I$25-L9)/3/L10),MIN(((($I$25)-L9)/(3*L10)),((L9-($I$26))/(3*L10)))))),"")</f>
        <v>1.4060674628093626</v>
      </c>
      <c r="M13" s="25">
        <f>IFERROR(IF(M8="","",IF($M$25=0,((M9-$M$26)/3/M10),IF($M$26=0,(($M$25-M9)/3/M10),MIN(((($M$25)-M9)/(3*M10)),((M9-($M$26))/(3*M10)))))),"")</f>
        <v>1.4242121939607106</v>
      </c>
      <c r="N13" s="25">
        <f>IFERROR(IF(N8="","",IF($N$25=0,((N9-$N$26)/3/N10),IF($N$26=0,(($N$25-N9)/3/N10),MIN(((($N$25)-N9)/(3*N10)),((N9-($N$26))/(3*N10)))))),"")</f>
        <v>1.8040304597605095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2.0966211604726128</v>
      </c>
      <c r="U13" s="25"/>
      <c r="V13" s="25"/>
      <c r="W13" s="25"/>
      <c r="X13" s="25">
        <f t="shared" ref="X13:Y13" si="2">IFERROR(IF(X8="","",IF($K$25=0,((X9-$K$26)/3/X10),IF($K$26=0,(($K$25-X9)/3/X10),MIN(((($K$25)-X9)/(3*X10)),((X9-($K$26))/(3*X10)))))),"")</f>
        <v>2.2489478730019727</v>
      </c>
      <c r="Y13" s="25">
        <f t="shared" si="2"/>
        <v>2.1264528235220279</v>
      </c>
      <c r="Z13" s="25"/>
      <c r="AA13" s="25"/>
      <c r="AB13" s="25"/>
      <c r="AC13" s="25"/>
      <c r="AE13" s="24" t="s">
        <v>21</v>
      </c>
      <c r="AF13" s="25"/>
      <c r="AG13" s="25"/>
      <c r="AH13" s="25"/>
      <c r="AI13" s="25">
        <f t="shared" ref="AI13:AP13" si="3">IFERROR(IF(AI8="","",IF($M$25=0,((AI9-$M$26)/3/AI10),IF($M$26=0,(($M$25-AI9)/3/AI10),MIN(((($M$25)-AI9)/(3*AI10)),((AI9-($M$26))/(3*AI10)))))),"")</f>
        <v>1.9362706184486118</v>
      </c>
      <c r="AJ13" s="25">
        <f t="shared" si="3"/>
        <v>1.7433448026950107</v>
      </c>
      <c r="AK13" s="25">
        <f t="shared" si="3"/>
        <v>1.8498065378873574</v>
      </c>
      <c r="AL13" s="25">
        <f t="shared" si="3"/>
        <v>2.3389768583933215</v>
      </c>
      <c r="AM13" s="25">
        <f t="shared" si="3"/>
        <v>2.2889523568366035</v>
      </c>
      <c r="AN13" s="25">
        <f t="shared" si="3"/>
        <v>1.9490896632764598</v>
      </c>
      <c r="AO13" s="25">
        <f t="shared" si="3"/>
        <v>1.9179024761027466</v>
      </c>
      <c r="AP13" s="25">
        <f t="shared" si="3"/>
        <v>2.1234325388274691</v>
      </c>
      <c r="AQ13" s="25">
        <f>IFERROR(IF(AQ8="","",IF($M$25=0,((AQ9-$M$26)/3/AQ10),IF($M$26=0,(($M$25-AQ9)/3/AQ10),MIN(((($M$25)-AQ9)/(3*AQ10)),((AQ9-($M$26))/(3*AQ10)))))),"")</f>
        <v>2.0690732007468418</v>
      </c>
      <c r="AR13" s="25">
        <f>IFERROR(IF(AR8="","",IF($M$25=0,((AR9-$M$26)/3/AR10),IF($M$26=0,(($M$25-AR9)/3/AR10),MIN(((($M$25)-AR9)/(3*AR10)),((AR9-($M$26))/(3*AR10)))))),"")</f>
        <v>1.8276616509476538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-1.8856678921568639E-2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2.7286666666666633E-2</v>
      </c>
      <c r="C19" s="30">
        <v>6.0080456349206356E-2</v>
      </c>
      <c r="D19" s="30">
        <v>7.336849415204677E-2</v>
      </c>
      <c r="E19" s="30">
        <v>7.5128385416666679E-2</v>
      </c>
      <c r="F19" s="30">
        <v>7.7249333333333253E-2</v>
      </c>
      <c r="G19" s="30">
        <v>6.9386790780141747E-2</v>
      </c>
      <c r="H19" s="30">
        <v>6.1665540540540548E-2</v>
      </c>
      <c r="I19" s="30">
        <v>6.1855555555555566E-2</v>
      </c>
      <c r="J19" s="30">
        <v>3.6885030864197546E-2</v>
      </c>
      <c r="K19" s="30">
        <v>5.2421843434343474E-2</v>
      </c>
      <c r="L19" s="30">
        <v>5.7811607142857255E-2</v>
      </c>
      <c r="M19" s="30">
        <v>-5.052380952380954E-3</v>
      </c>
      <c r="N19" s="30">
        <v>1.2543880208333332E-2</v>
      </c>
      <c r="P19" s="30" t="s">
        <v>18</v>
      </c>
      <c r="Q19" s="30"/>
      <c r="R19" s="30"/>
      <c r="S19" s="30"/>
      <c r="T19" s="30">
        <v>3.1627083333333333E-2</v>
      </c>
      <c r="U19" s="30"/>
      <c r="V19" s="30"/>
      <c r="W19" s="30"/>
      <c r="X19" s="30">
        <v>2.6522727272727267E-2</v>
      </c>
      <c r="Y19" s="30">
        <v>3.9508333333333333E-2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3.6540277777777769E-2</v>
      </c>
      <c r="AJ19" s="30">
        <v>5.3419722222222264E-2</v>
      </c>
      <c r="AK19" s="30">
        <v>2.8772794117647032E-2</v>
      </c>
      <c r="AL19" s="30">
        <v>3.2583333333333304E-2</v>
      </c>
      <c r="AM19" s="30">
        <v>3.0173611111111123E-2</v>
      </c>
      <c r="AN19" s="30">
        <v>6.9356111111111118E-2</v>
      </c>
      <c r="AO19" s="30">
        <v>5.3844791666666704E-2</v>
      </c>
      <c r="AP19" s="30">
        <v>5.0361363636363607E-2</v>
      </c>
      <c r="AQ19" s="30">
        <v>3.6909375000000001E-2</v>
      </c>
      <c r="AR19" s="30">
        <v>1.8052696078431362E-2</v>
      </c>
      <c r="BD19" s="32"/>
      <c r="BE19" s="32"/>
      <c r="BF19" s="32"/>
      <c r="BG19" s="32">
        <f>I5/3</f>
        <v>9.9999999999999992E-2</v>
      </c>
      <c r="BH19" s="32"/>
      <c r="BI19" s="32"/>
      <c r="BJ19" s="32"/>
    </row>
    <row r="20" spans="1:62" x14ac:dyDescent="0.2">
      <c r="A20" s="21" t="s">
        <v>8</v>
      </c>
      <c r="B20" s="22">
        <v>4.8837213549172233E-2</v>
      </c>
      <c r="C20" s="22">
        <v>4.8867243756971351E-2</v>
      </c>
      <c r="D20" s="22">
        <v>4.5179455975119027E-2</v>
      </c>
      <c r="E20" s="22">
        <v>4.8833795781482357E-2</v>
      </c>
      <c r="F20" s="22">
        <v>4.6580469438496835E-2</v>
      </c>
      <c r="G20" s="22">
        <v>4.8858412801614994E-2</v>
      </c>
      <c r="H20" s="22">
        <v>4.5642317109171611E-2</v>
      </c>
      <c r="I20" s="22">
        <v>4.0125093140289433E-2</v>
      </c>
      <c r="J20" s="22">
        <v>4.259372400090046E-2</v>
      </c>
      <c r="K20" s="22">
        <v>4.2562907887311222E-2</v>
      </c>
      <c r="L20" s="22">
        <v>4.5679392175732539E-2</v>
      </c>
      <c r="M20" s="22">
        <v>4.0493605545882237E-2</v>
      </c>
      <c r="N20" s="22">
        <v>5.0837992435630655E-2</v>
      </c>
      <c r="P20" s="21" t="s">
        <v>8</v>
      </c>
      <c r="Q20" s="22"/>
      <c r="R20" s="22"/>
      <c r="S20" s="22"/>
      <c r="T20" s="22">
        <v>4.1794713452211224E-2</v>
      </c>
      <c r="U20" s="22"/>
      <c r="V20" s="22"/>
      <c r="W20" s="22"/>
      <c r="X20" s="22">
        <v>4.3799821328713635E-2</v>
      </c>
      <c r="Y20" s="22">
        <v>4.1334903478949067E-2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3.9017233630820387E-2</v>
      </c>
      <c r="AJ20" s="22">
        <v>4.5700379120234905E-2</v>
      </c>
      <c r="AK20" s="22">
        <v>4.9992625205871215E-2</v>
      </c>
      <c r="AL20" s="22">
        <v>4.4054636738158508E-2</v>
      </c>
      <c r="AM20" s="22">
        <v>4.2637916460249142E-2</v>
      </c>
      <c r="AN20" s="22">
        <v>4.3781058424350767E-2</v>
      </c>
      <c r="AO20" s="22">
        <v>4.4106680239300894E-2</v>
      </c>
      <c r="AP20" s="22">
        <v>4.4981476792199583E-2</v>
      </c>
      <c r="AQ20" s="22">
        <v>5.5288813174742157E-2</v>
      </c>
      <c r="AR20" s="22">
        <v>4.7819017349081214E-2</v>
      </c>
      <c r="AS20" s="29"/>
      <c r="AT20" s="29"/>
      <c r="AU20" s="29"/>
      <c r="AV20" s="29"/>
      <c r="BD20" s="32">
        <f>F5</f>
        <v>-0.3</v>
      </c>
      <c r="BE20" s="32"/>
      <c r="BF20" s="32"/>
      <c r="BG20" s="32"/>
      <c r="BH20" s="32"/>
      <c r="BI20" s="32"/>
      <c r="BJ20" s="32">
        <f>E5</f>
        <v>0.3</v>
      </c>
    </row>
    <row r="21" spans="1:62" x14ac:dyDescent="0.2">
      <c r="A21" s="21" t="s">
        <v>19</v>
      </c>
      <c r="B21" s="22">
        <v>0.15160000000000001</v>
      </c>
      <c r="C21" s="22">
        <v>0.17910000000000001</v>
      </c>
      <c r="D21" s="22">
        <v>0.1943</v>
      </c>
      <c r="E21" s="22">
        <v>0.20649999999999999</v>
      </c>
      <c r="F21" s="22">
        <v>0.20280000000000001</v>
      </c>
      <c r="G21" s="22">
        <v>0.1943</v>
      </c>
      <c r="H21" s="22">
        <v>0.2001</v>
      </c>
      <c r="I21" s="22">
        <v>0.188</v>
      </c>
      <c r="J21" s="22">
        <v>0.16</v>
      </c>
      <c r="K21" s="22">
        <v>0.18499999999999997</v>
      </c>
      <c r="L21" s="22">
        <v>0.1888</v>
      </c>
      <c r="M21" s="22">
        <v>0.1055</v>
      </c>
      <c r="N21" s="22">
        <v>0.14410000000000001</v>
      </c>
      <c r="P21" s="21" t="s">
        <v>19</v>
      </c>
      <c r="Q21" s="22"/>
      <c r="R21" s="22"/>
      <c r="S21" s="22"/>
      <c r="T21" s="22">
        <v>0.111</v>
      </c>
      <c r="U21" s="22"/>
      <c r="V21" s="22"/>
      <c r="W21" s="22"/>
      <c r="X21" s="22">
        <v>0.12509999999999999</v>
      </c>
      <c r="Y21" s="22">
        <v>0.1338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0.11999999999999998</v>
      </c>
      <c r="AJ21" s="22">
        <v>0.17480000000000001</v>
      </c>
      <c r="AK21" s="22">
        <v>0.1797</v>
      </c>
      <c r="AL21" s="22">
        <v>0.1411</v>
      </c>
      <c r="AM21" s="22">
        <v>0.1492</v>
      </c>
      <c r="AN21" s="22">
        <v>0.1739</v>
      </c>
      <c r="AO21" s="22">
        <v>0.17130000000000001</v>
      </c>
      <c r="AP21" s="22">
        <v>0.15379999999999999</v>
      </c>
      <c r="AQ21" s="22">
        <v>0.186</v>
      </c>
      <c r="AR21" s="22">
        <v>0.1593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-0.1225</v>
      </c>
      <c r="C22" s="22">
        <v>-0.17599999999999999</v>
      </c>
      <c r="D22" s="22">
        <v>-7.2900000000000006E-2</v>
      </c>
      <c r="E22" s="22">
        <v>-6.6000000000000003E-2</v>
      </c>
      <c r="F22" s="22">
        <v>-6.6900000000000001E-2</v>
      </c>
      <c r="G22" s="22">
        <v>-9.2700000000000005E-2</v>
      </c>
      <c r="H22" s="22">
        <v>-8.4599999999999995E-2</v>
      </c>
      <c r="I22" s="22">
        <v>-6.59E-2</v>
      </c>
      <c r="J22" s="22">
        <v>-0.10020000000000001</v>
      </c>
      <c r="K22" s="22">
        <v>-9.6699999999999994E-2</v>
      </c>
      <c r="L22" s="22">
        <v>-8.0799999999999997E-2</v>
      </c>
      <c r="M22" s="22">
        <v>-0.12479999999999999</v>
      </c>
      <c r="N22" s="22">
        <v>-0.11119999999999999</v>
      </c>
      <c r="P22" s="21" t="s">
        <v>20</v>
      </c>
      <c r="Q22" s="22"/>
      <c r="R22" s="22"/>
      <c r="S22" s="22"/>
      <c r="T22" s="22">
        <v>-8.48E-2</v>
      </c>
      <c r="U22" s="22"/>
      <c r="V22" s="22"/>
      <c r="W22" s="22"/>
      <c r="X22" s="22">
        <v>-9.0999999999999998E-2</v>
      </c>
      <c r="Y22" s="22">
        <v>-6.4799999999999996E-2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-6.8500000000000005E-2</v>
      </c>
      <c r="AJ22" s="22">
        <v>-7.7299999999999994E-2</v>
      </c>
      <c r="AK22" s="22">
        <v>-0.1004</v>
      </c>
      <c r="AL22" s="22">
        <v>-9.5799999999999996E-2</v>
      </c>
      <c r="AM22" s="22">
        <v>-7.9699999999999993E-2</v>
      </c>
      <c r="AN22" s="22">
        <v>-5.4899999999999997E-2</v>
      </c>
      <c r="AO22" s="22">
        <v>-8.5699999999999998E-2</v>
      </c>
      <c r="AP22" s="22">
        <v>-8.5300000000000001E-2</v>
      </c>
      <c r="AQ22" s="22">
        <v>-0.1321</v>
      </c>
      <c r="AR22" s="22">
        <v>-0.11550000000000001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1.8613765577128272</v>
      </c>
      <c r="C23" s="25">
        <f>IFERROR(IF(C18="","",IF($C$25=0,((C19-$C$26)/3/C20),IF($C$26=0,(($C$25-C19)/3/C20),MIN(((($C$25)-C19)/(3*C20)),((C19-($C$26))/(3*C20)))))),"")</f>
        <v>1.6365396340881679</v>
      </c>
      <c r="D23" s="25">
        <f>IFERROR(IF(D18="","",IF($H$25=0,((D19-$H$26)/3/D20),IF($H$26=0,(($H$25-D19)/3/D20),MIN(((($H$25)-D19)/(3*D20)),((D19-($H$26))/(3*D20)))))),"")</f>
        <v>1.6720837746309769</v>
      </c>
      <c r="E23" s="25">
        <f>IFERROR(IF(E18="","",IF($H$25=0,((E19-$H$26)/3/E20),IF($H$26=0,(($H$25-E19)/3/E20),MIN(((($H$25)-E19)/(3*E20)),((E19-($H$26))/(3*E20)))))),"")</f>
        <v>1.5349452906860597</v>
      </c>
      <c r="F23" s="25">
        <f>IFERROR(IF(F18="","",IF($H$25=0,((F19-$H$26)/3/F20),IF($H$26=0,(($H$25-F19)/3/F20),MIN(((($H$25)-F19)/(3*F20)),((F19-($H$26))/(3*F20)))))),"")</f>
        <v>1.5940204793397272</v>
      </c>
      <c r="G23" s="25">
        <f>IFERROR(IF(G18="","",IF($H$25=0,((G19-$H$26)/3/G20),IF($H$26=0,(($H$25-G19)/3/G20),MIN(((($H$25)-G19)/(3*G20)),((G19-($H$26))/(3*G20)))))),"")</f>
        <v>1.5733435724177229</v>
      </c>
      <c r="H23" s="25">
        <f>IFERROR(IF(H18="","",IF($H$25=0,((H19-$H$26)/3/H20),IF($H$26=0,(($H$25-H19)/3/H20),MIN(((($H$25)-H19)/(3*H20)),((H19-($H$26))/(3*H20)))))),"")</f>
        <v>1.740595676371911</v>
      </c>
      <c r="I23" s="25">
        <f>IFERROR(IF(I18="","",IF($I$25=0,((I19-$I$26)/3/I20),IF($I$26=0,(($I$25-I19)/3/I20),MIN(((($I$25)-I19)/(3*I20)),((I19-($I$26))/(3*I20)))))),"")</f>
        <v>1.9783500864145005</v>
      </c>
      <c r="J23" s="25">
        <f>IFERROR(IF(J18="","",IF($I$25=0,((J19-$I$26)/3/J20),IF($I$26=0,(($I$25-J19)/3/J20),MIN(((($I$25)-J19)/(3*J20)),((J19-($I$26))/(3*J20)))))),"")</f>
        <v>2.0591059309601576</v>
      </c>
      <c r="K23" s="25">
        <f>IFERROR(IF(K18="","",IF($I$25=0,((K19-$I$26)/3/K20),IF($I$26=0,(($I$25-K19)/3/K20),MIN(((($I$25)-K19)/(3*K20)),((K19-($I$26))/(3*K20)))))),"")</f>
        <v>1.9389195025642194</v>
      </c>
      <c r="L23" s="25">
        <f>IFERROR(IF(L18="","",IF($I$25=0,((L19-$I$26)/3/L20),IF($I$26=0,(($I$25-L19)/3/L20),MIN(((($I$25)-L19)/(3*L20)),((L19-($I$26))/(3*L20)))))),"")</f>
        <v>1.767306009132982</v>
      </c>
      <c r="M23" s="25">
        <f>IFERROR(IF(M18="","",IF($E$5=0,((M19-$F$5)/3/M20),IF($F$5=0,(($E$5-M19)/3/M20),MIN(((($E$5)-M19)/(3*M20)),((M19-($F$5))/(3*M20)))))),"")</f>
        <v>2.4279357614740897</v>
      </c>
      <c r="N23" s="25">
        <f>IFERROR(IF(N18="","",IF($E$5=0,((N19-$F$5)/3/N20),IF($F$5=0,(($E$5-N19)/3/N20),MIN(((($E$5)-N19)/(3*N20)),((N19-($F$5))/(3*N20)))))),"")</f>
        <v>1.8847854135574806</v>
      </c>
      <c r="P23" s="24" t="s">
        <v>21</v>
      </c>
      <c r="Q23" s="25"/>
      <c r="R23" s="25"/>
      <c r="S23" s="25"/>
      <c r="T23" s="25">
        <f t="shared" ref="T23:X23" si="4">IFERROR(IF(T18="","",IF($K$25=0,((T19-$K$26)/3/T20),IF($K$26=0,(($K$25-T19)/3/T20),MIN(((($K$25)-T19)/(3*T20)),((T19-($K$26))/(3*T20)))))),"")</f>
        <v>2.140405603956975</v>
      </c>
      <c r="U23" s="25"/>
      <c r="V23" s="25"/>
      <c r="W23" s="25"/>
      <c r="X23" s="25">
        <f t="shared" si="4"/>
        <v>2.0812662733245029</v>
      </c>
      <c r="Y23" s="25">
        <f>IFERROR(IF(Y18="","",IF($K$25=0,((Y19-$K$26)/3/Y20),IF($K$26=0,(($K$25-Y19)/3/Y20),MIN(((($K$25)-Y19)/(3*Y20)),((Y19-($K$26))/(3*Y20)))))),"")</f>
        <v>2.1006594487338384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5">IFERROR(IF(AI18="","",IF($M$25=0,((AI19-$M$26)/3/AI20),IF($M$26=0,(($M$25-AI19)/3/AI20),MIN(((($M$25)-AI19)/(3*AI20)),((AI19-($M$26))/(3*AI20)))))),"")</f>
        <v>2.2507978971127502</v>
      </c>
      <c r="AJ23" s="25">
        <f t="shared" si="5"/>
        <v>1.7985283165743553</v>
      </c>
      <c r="AK23" s="25">
        <f t="shared" si="5"/>
        <v>1.8084481111992734</v>
      </c>
      <c r="AL23" s="25">
        <f t="shared" si="5"/>
        <v>2.0233713290769249</v>
      </c>
      <c r="AM23" s="25">
        <f t="shared" si="5"/>
        <v>2.1094400734492194</v>
      </c>
      <c r="AN23" s="25">
        <f t="shared" si="5"/>
        <v>1.7560401475706526</v>
      </c>
      <c r="AO23" s="25">
        <f t="shared" si="5"/>
        <v>1.8603017879817574</v>
      </c>
      <c r="AP23" s="25">
        <f t="shared" si="5"/>
        <v>1.8499365677186717</v>
      </c>
      <c r="AQ23" s="25">
        <f>IFERROR(IF(AQ18="","",IF($M$25=0,((AQ19-$M$26)/3/AQ20),IF($M$26=0,(($M$25-AQ19)/3/AQ20),MIN(((($M$25)-AQ19)/(3*AQ20)),((AQ19-($M$26))/(3*AQ20)))))),"")</f>
        <v>1.5861594771953427</v>
      </c>
      <c r="AR23" s="25">
        <f>IFERROR(IF(AR18="","",IF($M$25=0,((AR19-$M$26)/3/AR20),IF($M$26=0,(($M$25-AR19)/3/AR20),MIN(((($M$25)-AR19)/(3*AR20)),((AR19-($M$26))/(3*AR20)))))),"")</f>
        <v>1.9653777900630292</v>
      </c>
    </row>
    <row r="24" spans="1:62" x14ac:dyDescent="0.2">
      <c r="A24" s="35" t="s">
        <v>10</v>
      </c>
      <c r="B24" s="32">
        <f t="shared" ref="B24:N24" si="6">$D$5</f>
        <v>0</v>
      </c>
      <c r="C24" s="32">
        <f t="shared" si="6"/>
        <v>0</v>
      </c>
      <c r="D24" s="32">
        <f t="shared" si="6"/>
        <v>0</v>
      </c>
      <c r="E24" s="32">
        <f t="shared" si="6"/>
        <v>0</v>
      </c>
      <c r="F24" s="32">
        <f t="shared" si="6"/>
        <v>0</v>
      </c>
      <c r="G24" s="32">
        <f t="shared" si="6"/>
        <v>0</v>
      </c>
      <c r="H24" s="32">
        <f t="shared" si="6"/>
        <v>0</v>
      </c>
      <c r="I24" s="32">
        <f t="shared" si="6"/>
        <v>0</v>
      </c>
      <c r="J24" s="32">
        <f t="shared" si="6"/>
        <v>0</v>
      </c>
      <c r="K24" s="32">
        <f t="shared" si="6"/>
        <v>0</v>
      </c>
      <c r="L24" s="32">
        <f t="shared" si="6"/>
        <v>0</v>
      </c>
      <c r="M24" s="32">
        <f t="shared" si="6"/>
        <v>0</v>
      </c>
      <c r="N24" s="32">
        <f t="shared" si="6"/>
        <v>0</v>
      </c>
      <c r="Q24" s="32">
        <f t="shared" ref="Q24:AC24" si="7">$D$5</f>
        <v>0</v>
      </c>
      <c r="R24" s="32">
        <f t="shared" si="7"/>
        <v>0</v>
      </c>
      <c r="S24" s="32">
        <f t="shared" si="7"/>
        <v>0</v>
      </c>
      <c r="T24" s="32">
        <f t="shared" si="7"/>
        <v>0</v>
      </c>
      <c r="U24" s="32">
        <f t="shared" si="7"/>
        <v>0</v>
      </c>
      <c r="V24" s="32">
        <f t="shared" si="7"/>
        <v>0</v>
      </c>
      <c r="W24" s="32">
        <f t="shared" si="7"/>
        <v>0</v>
      </c>
      <c r="X24" s="32">
        <f t="shared" si="7"/>
        <v>0</v>
      </c>
      <c r="Y24" s="32">
        <f t="shared" si="7"/>
        <v>0</v>
      </c>
      <c r="Z24" s="32">
        <f t="shared" si="7"/>
        <v>0</v>
      </c>
      <c r="AA24" s="32">
        <f t="shared" si="7"/>
        <v>0</v>
      </c>
      <c r="AB24" s="32">
        <f t="shared" si="7"/>
        <v>0</v>
      </c>
      <c r="AC24" s="32">
        <f t="shared" si="7"/>
        <v>0</v>
      </c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>$E$5</f>
        <v>0.3</v>
      </c>
      <c r="C25" s="32">
        <f t="shared" ref="C25:N25" si="8">$E$5</f>
        <v>0.3</v>
      </c>
      <c r="D25" s="32">
        <f t="shared" si="8"/>
        <v>0.3</v>
      </c>
      <c r="E25" s="32">
        <f t="shared" si="8"/>
        <v>0.3</v>
      </c>
      <c r="F25" s="32">
        <f t="shared" si="8"/>
        <v>0.3</v>
      </c>
      <c r="G25" s="32">
        <f t="shared" si="8"/>
        <v>0.3</v>
      </c>
      <c r="H25" s="32">
        <f t="shared" si="8"/>
        <v>0.3</v>
      </c>
      <c r="I25" s="32">
        <f t="shared" si="8"/>
        <v>0.3</v>
      </c>
      <c r="J25" s="32">
        <f t="shared" si="8"/>
        <v>0.3</v>
      </c>
      <c r="K25" s="32">
        <f t="shared" si="8"/>
        <v>0.3</v>
      </c>
      <c r="L25" s="32">
        <f t="shared" si="8"/>
        <v>0.3</v>
      </c>
      <c r="M25" s="32">
        <f t="shared" si="8"/>
        <v>0.3</v>
      </c>
      <c r="N25" s="32">
        <f t="shared" si="8"/>
        <v>0.3</v>
      </c>
      <c r="Q25" s="32">
        <f>$E$5</f>
        <v>0.3</v>
      </c>
      <c r="R25" s="32">
        <f t="shared" ref="R25:AC25" si="9">$E$5</f>
        <v>0.3</v>
      </c>
      <c r="S25" s="32">
        <f t="shared" si="9"/>
        <v>0.3</v>
      </c>
      <c r="T25" s="32">
        <f t="shared" si="9"/>
        <v>0.3</v>
      </c>
      <c r="U25" s="32">
        <f t="shared" si="9"/>
        <v>0.3</v>
      </c>
      <c r="V25" s="32">
        <f t="shared" si="9"/>
        <v>0.3</v>
      </c>
      <c r="W25" s="32">
        <f t="shared" si="9"/>
        <v>0.3</v>
      </c>
      <c r="X25" s="32">
        <f t="shared" si="9"/>
        <v>0.3</v>
      </c>
      <c r="Y25" s="32">
        <f t="shared" si="9"/>
        <v>0.3</v>
      </c>
      <c r="Z25" s="32">
        <f t="shared" si="9"/>
        <v>0.3</v>
      </c>
      <c r="AA25" s="32">
        <f t="shared" si="9"/>
        <v>0.3</v>
      </c>
      <c r="AB25" s="32">
        <f t="shared" si="9"/>
        <v>0.3</v>
      </c>
      <c r="AC25" s="32">
        <f t="shared" si="9"/>
        <v>0.3</v>
      </c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10">$F$5</f>
        <v>-0.3</v>
      </c>
      <c r="C26" s="32">
        <f t="shared" si="10"/>
        <v>-0.3</v>
      </c>
      <c r="D26" s="32">
        <f t="shared" si="10"/>
        <v>-0.3</v>
      </c>
      <c r="E26" s="32">
        <f t="shared" si="10"/>
        <v>-0.3</v>
      </c>
      <c r="F26" s="32">
        <f t="shared" si="10"/>
        <v>-0.3</v>
      </c>
      <c r="G26" s="32">
        <f t="shared" si="10"/>
        <v>-0.3</v>
      </c>
      <c r="H26" s="32">
        <f t="shared" si="10"/>
        <v>-0.3</v>
      </c>
      <c r="I26" s="32">
        <f t="shared" si="10"/>
        <v>-0.3</v>
      </c>
      <c r="J26" s="32">
        <f t="shared" si="10"/>
        <v>-0.3</v>
      </c>
      <c r="K26" s="32">
        <f t="shared" si="10"/>
        <v>-0.3</v>
      </c>
      <c r="L26" s="32">
        <f t="shared" si="10"/>
        <v>-0.3</v>
      </c>
      <c r="M26" s="32">
        <f t="shared" si="10"/>
        <v>-0.3</v>
      </c>
      <c r="N26" s="32">
        <f t="shared" si="10"/>
        <v>-0.3</v>
      </c>
      <c r="Q26" s="32">
        <f t="shared" ref="Q26:AC26" si="11">$F$5</f>
        <v>-0.3</v>
      </c>
      <c r="R26" s="32">
        <f t="shared" si="11"/>
        <v>-0.3</v>
      </c>
      <c r="S26" s="32">
        <f t="shared" si="11"/>
        <v>-0.3</v>
      </c>
      <c r="T26" s="32">
        <f t="shared" si="11"/>
        <v>-0.3</v>
      </c>
      <c r="U26" s="32">
        <f t="shared" si="11"/>
        <v>-0.3</v>
      </c>
      <c r="V26" s="32">
        <f t="shared" si="11"/>
        <v>-0.3</v>
      </c>
      <c r="W26" s="32">
        <f t="shared" si="11"/>
        <v>-0.3</v>
      </c>
      <c r="X26" s="32">
        <f t="shared" si="11"/>
        <v>-0.3</v>
      </c>
      <c r="Y26" s="32">
        <f t="shared" si="11"/>
        <v>-0.3</v>
      </c>
      <c r="Z26" s="32">
        <f t="shared" si="11"/>
        <v>-0.3</v>
      </c>
      <c r="AA26" s="32">
        <f t="shared" si="11"/>
        <v>-0.3</v>
      </c>
      <c r="AB26" s="32">
        <f t="shared" si="11"/>
        <v>-0.3</v>
      </c>
      <c r="AC26" s="32">
        <f t="shared" si="11"/>
        <v>-0.3</v>
      </c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6.2032205723384651E-2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1.8040304597605095</v>
      </c>
      <c r="Q37" s="40">
        <v>8</v>
      </c>
      <c r="R37" s="41">
        <f>ROUND(Q37/5,5)</f>
        <v>1.6</v>
      </c>
      <c r="T37" s="20">
        <v>8.0841666666666659E-2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4.0778254186425812E-2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1.7914640838669216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J85"/>
  <sheetViews>
    <sheetView showGridLines="0" topLeftCell="A13" zoomScale="70" zoomScaleNormal="70" workbookViewId="0">
      <selection activeCell="Y69" sqref="Y69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35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0.72098361131708899</v>
      </c>
      <c r="R2" s="7">
        <f>IF(N19="","",(ABS(N19-AVERAGE(B19:M19))/STDEV(B19:M19)))</f>
        <v>1.0738082808410359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1.8249375955581671E-2</v>
      </c>
      <c r="V2" s="7">
        <f>IF(AR19="","",(ABS(AR19-AVERAGE(AF19:AQ19))/STDEV(AF19:AQ19)))</f>
        <v>0.70326215156558536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0.85297956896876015</v>
      </c>
      <c r="R3" s="7">
        <f>IF(N20="","",(ABS(N20-AVERAGE(B20:M20))/STDEV(B20:M20)))</f>
        <v>0.54631674585130685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0.76349811908374932</v>
      </c>
      <c r="V3" s="7">
        <f>IF(AR20="","",(ABS(AR20-AVERAGE(AF20:AQ20))/STDEV(AF20:AQ20)))</f>
        <v>1.2875685953040452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1.1992032825988175</v>
      </c>
      <c r="R4" s="7">
        <f>IF(N23="","",(ABS(N23-AVERAGE(B23:M23))/STDEV(B23:M23)))</f>
        <v>0.49939194938045595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0.86543800696342321</v>
      </c>
      <c r="V4" s="7">
        <f>IF(AR23="","",(ABS(AR23-AVERAGE(AF23:AQ23))/STDEV(AF23:AQ23)))</f>
        <v>0.96350503610990856</v>
      </c>
    </row>
    <row r="5" spans="1:44" ht="25.5" customHeight="1" x14ac:dyDescent="0.2">
      <c r="C5" s="42" t="s">
        <v>36</v>
      </c>
      <c r="D5" s="12">
        <v>0.32</v>
      </c>
      <c r="E5" s="12">
        <v>0.35499999999999998</v>
      </c>
      <c r="F5" s="12">
        <v>0.28500000000000003</v>
      </c>
      <c r="G5" s="13">
        <v>0.35499999999999998</v>
      </c>
      <c r="H5" s="13">
        <v>0.28500000000000003</v>
      </c>
      <c r="I5" s="13">
        <v>3.5000000000000003E-2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-1.7658198924733748E-3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0.32455884703196319</v>
      </c>
      <c r="C9" s="20">
        <v>0.32423526785714263</v>
      </c>
      <c r="D9" s="20">
        <v>0.32280751488095227</v>
      </c>
      <c r="E9" s="20">
        <v>0.32268304924242386</v>
      </c>
      <c r="F9" s="20">
        <v>0.32320249999999978</v>
      </c>
      <c r="G9" s="20">
        <v>0.32306784188034204</v>
      </c>
      <c r="H9" s="20">
        <v>0.32179083333333319</v>
      </c>
      <c r="I9" s="20">
        <v>0.32142586805555562</v>
      </c>
      <c r="J9" s="20">
        <v>0.32246096491228066</v>
      </c>
      <c r="K9" s="20">
        <v>0.32260101010101039</v>
      </c>
      <c r="L9" s="20">
        <v>0.32482208333333362</v>
      </c>
      <c r="M9" s="20">
        <v>0.32384285714285704</v>
      </c>
      <c r="N9" s="20">
        <v>0.32388951149425277</v>
      </c>
      <c r="P9" s="19" t="s">
        <v>18</v>
      </c>
      <c r="Q9" s="20"/>
      <c r="R9" s="20"/>
      <c r="S9" s="20"/>
      <c r="T9" s="20">
        <v>0.32174635416666669</v>
      </c>
      <c r="U9" s="20"/>
      <c r="V9" s="20"/>
      <c r="W9" s="20"/>
      <c r="X9" s="20">
        <v>0.32504027777777789</v>
      </c>
      <c r="Y9" s="20">
        <v>0.32550729166666664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0.3270340277777779</v>
      </c>
      <c r="AJ9" s="20">
        <v>0.32542592592592628</v>
      </c>
      <c r="AK9" s="20">
        <v>0.32376732456140345</v>
      </c>
      <c r="AL9" s="20">
        <v>0.32384659090909085</v>
      </c>
      <c r="AM9" s="20">
        <v>0.32160327380952369</v>
      </c>
      <c r="AN9" s="20">
        <v>0.32525260416666663</v>
      </c>
      <c r="AO9" s="20">
        <v>0.326066111111111</v>
      </c>
      <c r="AP9" s="20">
        <v>0.32820378787878784</v>
      </c>
      <c r="AQ9" s="20">
        <v>0.32709458333333347</v>
      </c>
      <c r="AR9" s="20">
        <v>0.32532876344086009</v>
      </c>
    </row>
    <row r="10" spans="1:44" x14ac:dyDescent="0.2">
      <c r="A10" s="21" t="s">
        <v>8</v>
      </c>
      <c r="B10" s="22">
        <v>2.8899778446073447E-3</v>
      </c>
      <c r="C10" s="22">
        <v>2.7179466892019509E-3</v>
      </c>
      <c r="D10" s="22">
        <v>2.6599192822365316E-3</v>
      </c>
      <c r="E10" s="22">
        <v>2.8895081628480105E-3</v>
      </c>
      <c r="F10" s="22">
        <v>3.2070996833623139E-3</v>
      </c>
      <c r="G10" s="22">
        <v>2.98855965533133E-3</v>
      </c>
      <c r="H10" s="22">
        <v>3.1964880476160937E-3</v>
      </c>
      <c r="I10" s="22">
        <v>3.2066682061447386E-3</v>
      </c>
      <c r="J10" s="22">
        <v>3.4495915778034159E-3</v>
      </c>
      <c r="K10" s="22">
        <v>2.5220291611433862E-3</v>
      </c>
      <c r="L10" s="22">
        <v>2.5440363424333069E-3</v>
      </c>
      <c r="M10" s="22">
        <v>3.0125820021751149E-3</v>
      </c>
      <c r="N10" s="22">
        <v>3.1896941586564342E-3</v>
      </c>
      <c r="P10" s="21" t="s">
        <v>8</v>
      </c>
      <c r="Q10" s="22"/>
      <c r="R10" s="22"/>
      <c r="S10" s="22"/>
      <c r="T10" s="22">
        <v>2.2696465669418031E-3</v>
      </c>
      <c r="U10" s="22"/>
      <c r="V10" s="22"/>
      <c r="W10" s="22"/>
      <c r="X10" s="22">
        <v>2.9666828890768052E-3</v>
      </c>
      <c r="Y10" s="22">
        <v>2.0688794216685317E-3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1.8814576700680694E-3</v>
      </c>
      <c r="AJ10" s="22">
        <v>3.2233953469820906E-3</v>
      </c>
      <c r="AK10" s="22">
        <v>2.5049327757271076E-3</v>
      </c>
      <c r="AL10" s="22">
        <v>3.7532327925064754E-3</v>
      </c>
      <c r="AM10" s="22">
        <v>2.8420543330955565E-3</v>
      </c>
      <c r="AN10" s="22">
        <v>2.6912377867126711E-3</v>
      </c>
      <c r="AO10" s="22">
        <v>2.6726024350660115E-3</v>
      </c>
      <c r="AP10" s="22">
        <v>2.4734915610048151E-3</v>
      </c>
      <c r="AQ10" s="22">
        <v>2.6664684920260982E-3</v>
      </c>
      <c r="AR10" s="22">
        <v>3.1408832077701879E-3</v>
      </c>
    </row>
    <row r="11" spans="1:44" x14ac:dyDescent="0.2">
      <c r="A11" s="21" t="s">
        <v>19</v>
      </c>
      <c r="B11" s="22">
        <v>0.33810000000000001</v>
      </c>
      <c r="C11" s="22">
        <v>0.33119999999999999</v>
      </c>
      <c r="D11" s="22">
        <v>0.33229999999999998</v>
      </c>
      <c r="E11" s="22">
        <v>0.33350000000000002</v>
      </c>
      <c r="F11" s="23">
        <v>0.33350000000000002</v>
      </c>
      <c r="G11" s="23">
        <v>0.33300000000000002</v>
      </c>
      <c r="H11" s="23">
        <v>0.33239999999999997</v>
      </c>
      <c r="I11" s="23">
        <v>0.33</v>
      </c>
      <c r="J11" s="23">
        <v>0.33289999999999997</v>
      </c>
      <c r="K11" s="23">
        <v>0.33129999999999998</v>
      </c>
      <c r="L11" s="23">
        <v>0.3352</v>
      </c>
      <c r="M11" s="23">
        <v>0.3342</v>
      </c>
      <c r="N11" s="23">
        <v>0.33339999999999997</v>
      </c>
      <c r="P11" s="21" t="s">
        <v>19</v>
      </c>
      <c r="Q11" s="22"/>
      <c r="R11" s="22"/>
      <c r="S11" s="22"/>
      <c r="T11" s="22">
        <v>0.33</v>
      </c>
      <c r="U11" s="23"/>
      <c r="V11" s="23"/>
      <c r="W11" s="23"/>
      <c r="X11" s="23">
        <v>0.33529999999999999</v>
      </c>
      <c r="Y11" s="23">
        <v>0.33360000000000001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0.33229999999999998</v>
      </c>
      <c r="AJ11" s="23">
        <v>0.33500000000000002</v>
      </c>
      <c r="AK11" s="23">
        <v>0.33139999999999997</v>
      </c>
      <c r="AL11" s="23">
        <v>0.3327</v>
      </c>
      <c r="AM11" s="23">
        <v>0.3306</v>
      </c>
      <c r="AN11" s="23">
        <v>0.33279999999999998</v>
      </c>
      <c r="AO11" s="23">
        <v>0.33279999999999998</v>
      </c>
      <c r="AP11" s="23">
        <v>0.33689999999999998</v>
      </c>
      <c r="AQ11" s="23">
        <v>0.33489999999999998</v>
      </c>
      <c r="AR11" s="23">
        <v>0.33429999999999999</v>
      </c>
    </row>
    <row r="12" spans="1:44" x14ac:dyDescent="0.2">
      <c r="A12" s="21" t="s">
        <v>20</v>
      </c>
      <c r="B12" s="22">
        <v>0.31509999999999999</v>
      </c>
      <c r="C12" s="22">
        <v>0.31480000000000002</v>
      </c>
      <c r="D12" s="22">
        <v>0.31140000000000001</v>
      </c>
      <c r="E12" s="22">
        <v>0.3125</v>
      </c>
      <c r="F12" s="23">
        <v>0.31540000000000001</v>
      </c>
      <c r="G12" s="23">
        <v>0.31409999999999999</v>
      </c>
      <c r="H12" s="23">
        <v>0.31190000000000001</v>
      </c>
      <c r="I12" s="23">
        <v>0.31180000000000002</v>
      </c>
      <c r="J12" s="23">
        <v>0.3115</v>
      </c>
      <c r="K12" s="23">
        <v>0.31559999999999999</v>
      </c>
      <c r="L12" s="23">
        <v>0.31480000000000002</v>
      </c>
      <c r="M12" s="23">
        <v>0.312</v>
      </c>
      <c r="N12" s="23">
        <v>0.31519999999999998</v>
      </c>
      <c r="P12" s="21" t="s">
        <v>20</v>
      </c>
      <c r="Q12" s="22"/>
      <c r="R12" s="22"/>
      <c r="S12" s="22"/>
      <c r="T12" s="22">
        <v>0.31430000000000002</v>
      </c>
      <c r="U12" s="23"/>
      <c r="V12" s="23"/>
      <c r="W12" s="23"/>
      <c r="X12" s="23">
        <v>0.31619999999999998</v>
      </c>
      <c r="Y12" s="23">
        <v>0.32090000000000002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0.3211</v>
      </c>
      <c r="AJ12" s="23">
        <v>0.31730000000000003</v>
      </c>
      <c r="AK12" s="23">
        <v>0.315</v>
      </c>
      <c r="AL12" s="23">
        <v>0.31430000000000002</v>
      </c>
      <c r="AM12" s="23">
        <v>0.31259999999999999</v>
      </c>
      <c r="AN12" s="23">
        <v>0.31569999999999998</v>
      </c>
      <c r="AO12" s="23">
        <v>0.31929999999999997</v>
      </c>
      <c r="AP12" s="23">
        <v>0.31929999999999997</v>
      </c>
      <c r="AQ12" s="23">
        <v>0.32029999999999997</v>
      </c>
      <c r="AR12" s="23">
        <v>0.316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3.5111172247496087</v>
      </c>
      <c r="C13" s="25">
        <f>IFERROR(IF(C8="","",IF($C$25=0,((C9-$C$26)/3/C10),IF($C$26=0,(($C$25-C9)/3/C10),MIN(((($C$25)-C9)/(3*C10)),((C9-($C$26))/(3*C10)))))),"")</f>
        <v>3.7730360036225923</v>
      </c>
      <c r="D13" s="25">
        <f>IFERROR(IF(D8="","",IF($H$25=0,((D9-$H$26)/3/D10),IF($H$26=0,(($H$25-D9)/3/D10),MIN(((($H$25)-D9)/(3*D10)),((D9-($H$26))/(3*D10)))))),"")</f>
        <v>4.0342684248648073</v>
      </c>
      <c r="E13" s="25">
        <f>IFERROR(IF(E8="","",IF($H$25=0,((E9-$H$26)/3/E10),IF($H$26=0,(($H$25-E9)/3/E10),MIN(((($H$25)-E9)/(3*E10)),((E9-($H$26))/(3*E10)))))),"")</f>
        <v>3.7280797672412285</v>
      </c>
      <c r="F13" s="25">
        <f>IFERROR(IF(F8="","",IF($H$25=0,((F9-$H$26)/3/F10),IF($H$26=0,(($H$25-F9)/3/F10),MIN(((($H$25)-F9)/(3*F10)),((F9-($H$26))/(3*F10)))))),"")</f>
        <v>3.3049071476177501</v>
      </c>
      <c r="G13" s="25">
        <f>IFERROR(IF(G8="","",IF($H$25=0,((G9-$H$26)/3/G10),IF($H$26=0,(($H$25-G9)/3/G10),MIN(((($H$25)-G9)/(3*G10)),((G9-($H$26))/(3*G10)))))),"")</f>
        <v>3.5615995443037525</v>
      </c>
      <c r="H13" s="25">
        <f>IFERROR(IF(H8="","",IF($H$25=0,((H9-$H$26)/3/H10),IF($H$26=0,(($H$25-H9)/3/H10),MIN(((($H$25)-H9)/(3*H10)),((H9-($H$26))/(3*H10)))))),"")</f>
        <v>3.4630888829626447</v>
      </c>
      <c r="I13" s="25">
        <f>IFERROR(IF(I8="","",IF($I$25=0,((I9-$I$26)/3/I10),IF($I$26=0,(($I$25-I9)/3/I10),MIN(((($I$25)-I9)/(3*I10)),((I9-($I$26))/(3*I10)))))),"")</f>
        <v>3.4900328301410943</v>
      </c>
      <c r="J13" s="25">
        <f>IFERROR(IF(J8="","",IF($I$25=0,((J9-$I$26)/3/J10),IF($I$26=0,(($I$25-J9)/3/J10),MIN(((($I$25)-J9)/(3*J10)),((J9-($I$26))/(3*J10)))))),"")</f>
        <v>3.1442403497942109</v>
      </c>
      <c r="K13" s="25">
        <f>IFERROR(IF(K8="","",IF($I$25=0,((K9-$I$26)/3/K10),IF($I$26=0,(($I$25-K9)/3/K10),MIN(((($I$25)-K9)/(3*K10)),((K9-($I$26))/(3*K10)))))),"")</f>
        <v>4.2821326041952137</v>
      </c>
      <c r="L13" s="25">
        <f>IFERROR(IF(L8="","",IF($I$25=0,((L9-$I$26)/3/L10),IF($I$26=0,(($I$25-L9)/3/L10),MIN(((($I$25)-L9)/(3*L10)),((L9-($I$26))/(3*L10)))))),"")</f>
        <v>3.9540730561788986</v>
      </c>
      <c r="M13" s="25">
        <f>IFERROR(IF(M8="","",IF($M$25=0,((M9-$M$26)/3/M10),IF($M$26=0,(($M$25-M9)/3/M10),MIN(((($M$25)-M9)/(3*M10)),((M9-($M$26))/(3*M10)))))),"")</f>
        <v>3.4474461701675576</v>
      </c>
      <c r="N13" s="25">
        <f>IFERROR(IF(N8="","",IF($N$25=0,((N9-$N$26)/3/N10),IF($N$26=0,(($N$25-N9)/3/N10),MIN(((($N$25)-N9)/(3*N10)),((N9-($N$26))/(3*N10)))))),"")</f>
        <v>3.2511464483532806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4.8838214603812888</v>
      </c>
      <c r="U13" s="25"/>
      <c r="V13" s="25"/>
      <c r="W13" s="25"/>
      <c r="X13" s="25">
        <f t="shared" ref="X13:Y13" si="2">IFERROR(IF(X8="","",IF($K$25=0,((X9-$K$26)/3/X10),IF($K$26=0,(($K$25-X9)/3/X10),MIN(((($K$25)-X9)/(3*X10)),((X9-($K$26))/(3*X10)))))),"")</f>
        <v>3.366242516463136</v>
      </c>
      <c r="Y13" s="25">
        <f t="shared" si="2"/>
        <v>4.751800745279418</v>
      </c>
      <c r="Z13" s="25"/>
      <c r="AA13" s="25"/>
      <c r="AB13" s="25"/>
      <c r="AC13" s="25"/>
      <c r="AE13" s="24" t="s">
        <v>21</v>
      </c>
      <c r="AF13" s="25"/>
      <c r="AG13" s="25"/>
      <c r="AH13" s="25"/>
      <c r="AI13" s="25">
        <f t="shared" ref="AI13:AP13" si="3">IFERROR(IF(AI8="","",IF($M$25=0,((AI9-$M$26)/3/AI10),IF($M$26=0,(($M$25-AI9)/3/AI10),MIN(((($M$25)-AI9)/(3*AI10)),((AI9-($M$26))/(3*AI10)))))),"")</f>
        <v>4.9546640825586215</v>
      </c>
      <c r="AJ13" s="25">
        <f t="shared" si="3"/>
        <v>3.0582735377425831</v>
      </c>
      <c r="AK13" s="25">
        <f t="shared" si="3"/>
        <v>4.1561561706355725</v>
      </c>
      <c r="AL13" s="25">
        <f t="shared" si="3"/>
        <v>2.7668067159870406</v>
      </c>
      <c r="AM13" s="25">
        <f t="shared" si="3"/>
        <v>3.9169701767688916</v>
      </c>
      <c r="AN13" s="25">
        <f t="shared" si="3"/>
        <v>3.6844750991785089</v>
      </c>
      <c r="AO13" s="25">
        <f t="shared" si="3"/>
        <v>3.6087034506467637</v>
      </c>
      <c r="AP13" s="25">
        <f t="shared" si="3"/>
        <v>3.6111183267761811</v>
      </c>
      <c r="AQ13" s="25">
        <f>IFERROR(IF(AQ8="","",IF($M$25=0,((AQ9-$M$26)/3/AQ10),IF($M$26=0,(($M$25-AQ9)/3/AQ10),MIN(((($M$25)-AQ9)/(3*AQ10)),((AQ9-($M$26))/(3*AQ10)))))),"")</f>
        <v>3.4884363281891213</v>
      </c>
      <c r="AR13" s="25">
        <f>IFERROR(IF(AR8="","",IF($M$25=0,((AR9-$M$26)/3/AR10),IF($M$26=0,(($M$25-AR9)/3/AR10),MIN(((($M$25)-AR9)/(3*AR10)),((AR9-($M$26))/(3*AR10)))))),"")</f>
        <v>3.1489270794635749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-2.5310049019605096E-3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0.32565712962962934</v>
      </c>
      <c r="C19" s="30">
        <v>0.32544335317460343</v>
      </c>
      <c r="D19" s="30">
        <v>0.32249473684210528</v>
      </c>
      <c r="E19" s="30">
        <v>0.32546940104166633</v>
      </c>
      <c r="F19" s="30">
        <v>0.32546316666666691</v>
      </c>
      <c r="G19" s="30">
        <v>0.32204051418439689</v>
      </c>
      <c r="H19" s="30">
        <v>0.32208355855855864</v>
      </c>
      <c r="I19" s="30">
        <v>0.32394114583333344</v>
      </c>
      <c r="J19" s="30">
        <v>0.326230092592593</v>
      </c>
      <c r="K19" s="30">
        <v>0.32539848484848483</v>
      </c>
      <c r="L19" s="30">
        <v>0.32627529761904739</v>
      </c>
      <c r="M19" s="30">
        <v>0.32618035714285731</v>
      </c>
      <c r="N19" s="30">
        <v>0.32296471354166667</v>
      </c>
      <c r="P19" s="30" t="s">
        <v>18</v>
      </c>
      <c r="Q19" s="30"/>
      <c r="R19" s="30"/>
      <c r="S19" s="30"/>
      <c r="T19" s="30">
        <v>0.32595138888888903</v>
      </c>
      <c r="U19" s="30"/>
      <c r="V19" s="30"/>
      <c r="W19" s="30"/>
      <c r="X19" s="30">
        <v>0.32325568181818171</v>
      </c>
      <c r="Y19" s="30">
        <v>0.32260520833333339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0.3271256944444445</v>
      </c>
      <c r="AJ19" s="30">
        <v>0.32306777777777756</v>
      </c>
      <c r="AK19" s="30">
        <v>0.32367647058823534</v>
      </c>
      <c r="AL19" s="30">
        <v>0.32278791666666673</v>
      </c>
      <c r="AM19" s="30">
        <v>0.32076361111111096</v>
      </c>
      <c r="AN19" s="30">
        <v>0.31730833333333314</v>
      </c>
      <c r="AO19" s="30">
        <v>0.3159153645833333</v>
      </c>
      <c r="AP19" s="30">
        <v>0.32002954545454543</v>
      </c>
      <c r="AQ19" s="30">
        <v>0.32150208333333313</v>
      </c>
      <c r="AR19" s="30">
        <v>0.31897107843137262</v>
      </c>
      <c r="BD19" s="32"/>
      <c r="BE19" s="32"/>
      <c r="BF19" s="32"/>
      <c r="BG19" s="32">
        <f>I5/3</f>
        <v>1.1666666666666667E-2</v>
      </c>
      <c r="BH19" s="32"/>
      <c r="BI19" s="32"/>
      <c r="BJ19" s="32"/>
    </row>
    <row r="20" spans="1:62" x14ac:dyDescent="0.2">
      <c r="A20" s="21" t="s">
        <v>8</v>
      </c>
      <c r="B20" s="22">
        <v>4.8281405095766273E-3</v>
      </c>
      <c r="C20" s="22">
        <v>4.5537892453246095E-3</v>
      </c>
      <c r="D20" s="22">
        <v>4.0704280931128153E-3</v>
      </c>
      <c r="E20" s="22">
        <v>2.7409281264027764E-3</v>
      </c>
      <c r="F20" s="22">
        <v>3.2888225697628023E-3</v>
      </c>
      <c r="G20" s="22">
        <v>2.9551570885017744E-3</v>
      </c>
      <c r="H20" s="22">
        <v>2.9186257895430054E-3</v>
      </c>
      <c r="I20" s="22">
        <v>5.0872004505339713E-3</v>
      </c>
      <c r="J20" s="22">
        <v>4.0024882512774843E-3</v>
      </c>
      <c r="K20" s="22">
        <v>3.1570037688020492E-3</v>
      </c>
      <c r="L20" s="22">
        <v>2.8166764246513286E-3</v>
      </c>
      <c r="M20" s="22">
        <v>2.4591332616658483E-3</v>
      </c>
      <c r="N20" s="22">
        <v>4.06269538484786E-3</v>
      </c>
      <c r="P20" s="21" t="s">
        <v>8</v>
      </c>
      <c r="Q20" s="22"/>
      <c r="R20" s="22"/>
      <c r="S20" s="22"/>
      <c r="T20" s="22">
        <v>1.9474920616591297E-3</v>
      </c>
      <c r="U20" s="22"/>
      <c r="V20" s="22"/>
      <c r="W20" s="22"/>
      <c r="X20" s="22">
        <v>2.822863926951919E-3</v>
      </c>
      <c r="Y20" s="22">
        <v>2.5250479846057202E-3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2.997568864062025E-3</v>
      </c>
      <c r="AJ20" s="22">
        <v>4.3066982299753767E-3</v>
      </c>
      <c r="AK20" s="22">
        <v>2.728561337427804E-3</v>
      </c>
      <c r="AL20" s="22">
        <v>2.6040481507201793E-3</v>
      </c>
      <c r="AM20" s="22">
        <v>2.4099106570175098E-3</v>
      </c>
      <c r="AN20" s="22">
        <v>3.600415868892004E-3</v>
      </c>
      <c r="AO20" s="22">
        <v>2.4258288933341012E-3</v>
      </c>
      <c r="AP20" s="22">
        <v>3.411537985657468E-3</v>
      </c>
      <c r="AQ20" s="22">
        <v>3.3402749739585252E-3</v>
      </c>
      <c r="AR20" s="22">
        <v>3.9041774154270578E-3</v>
      </c>
      <c r="AS20" s="29"/>
      <c r="AT20" s="29"/>
      <c r="AU20" s="29"/>
      <c r="AV20" s="29"/>
      <c r="BD20" s="32">
        <f>F5</f>
        <v>0.28500000000000003</v>
      </c>
      <c r="BE20" s="32"/>
      <c r="BF20" s="32"/>
      <c r="BG20" s="32"/>
      <c r="BH20" s="32"/>
      <c r="BI20" s="32"/>
      <c r="BJ20" s="32">
        <f>E5</f>
        <v>0.35499999999999998</v>
      </c>
    </row>
    <row r="21" spans="1:62" x14ac:dyDescent="0.2">
      <c r="A21" s="21" t="s">
        <v>19</v>
      </c>
      <c r="B21" s="22">
        <v>0.3372</v>
      </c>
      <c r="C21" s="22">
        <v>0.34160000000000001</v>
      </c>
      <c r="D21" s="22">
        <v>0.33529999999999999</v>
      </c>
      <c r="E21" s="22">
        <v>0.33600000000000002</v>
      </c>
      <c r="F21" s="22">
        <v>0.33650000000000002</v>
      </c>
      <c r="G21" s="22">
        <v>0.33329999999999999</v>
      </c>
      <c r="H21" s="22">
        <v>0.33260000000000001</v>
      </c>
      <c r="I21" s="22">
        <v>0.34010000000000001</v>
      </c>
      <c r="J21" s="22">
        <v>0.3362</v>
      </c>
      <c r="K21" s="22">
        <v>0.3372</v>
      </c>
      <c r="L21" s="22">
        <v>0.33900000000000002</v>
      </c>
      <c r="M21" s="22">
        <v>0.33479999999999999</v>
      </c>
      <c r="N21" s="22">
        <v>0.33550000000000002</v>
      </c>
      <c r="P21" s="21" t="s">
        <v>19</v>
      </c>
      <c r="Q21" s="22"/>
      <c r="R21" s="22"/>
      <c r="S21" s="22"/>
      <c r="T21" s="22">
        <v>0.33160000000000001</v>
      </c>
      <c r="U21" s="22"/>
      <c r="V21" s="22"/>
      <c r="W21" s="22"/>
      <c r="X21" s="22">
        <v>0.33329999999999999</v>
      </c>
      <c r="Y21" s="22">
        <v>0.33100000000000002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0.33739999999999998</v>
      </c>
      <c r="AJ21" s="22">
        <v>0.33479999999999999</v>
      </c>
      <c r="AK21" s="22">
        <v>0.3352</v>
      </c>
      <c r="AL21" s="22">
        <v>0.33200000000000002</v>
      </c>
      <c r="AM21" s="22">
        <v>0.33110000000000001</v>
      </c>
      <c r="AN21" s="22">
        <v>0.33050000000000002</v>
      </c>
      <c r="AO21" s="22">
        <v>0.32619999999999999</v>
      </c>
      <c r="AP21" s="22">
        <v>0.33110000000000001</v>
      </c>
      <c r="AQ21" s="22">
        <v>0.33129999999999998</v>
      </c>
      <c r="AR21" s="22">
        <v>0.33210000000000001</v>
      </c>
      <c r="BD21" s="33">
        <f>BE21-$BG$22</f>
        <v>0.25999999999999995</v>
      </c>
      <c r="BE21" s="32">
        <f>BF21-$BG$22</f>
        <v>0.27999999999999997</v>
      </c>
      <c r="BF21" s="32">
        <f>BG21-$BG$22</f>
        <v>0.3</v>
      </c>
      <c r="BG21" s="33">
        <f>D5</f>
        <v>0.32</v>
      </c>
      <c r="BH21" s="32">
        <f>BG21+$BG$22</f>
        <v>0.34</v>
      </c>
      <c r="BI21" s="32">
        <f>BH21+$BG$22</f>
        <v>0.36000000000000004</v>
      </c>
      <c r="BJ21" s="33">
        <f>BI21+$BG$22</f>
        <v>0.38000000000000006</v>
      </c>
    </row>
    <row r="22" spans="1:62" x14ac:dyDescent="0.2">
      <c r="A22" s="21" t="s">
        <v>20</v>
      </c>
      <c r="B22" s="22">
        <v>0.3135</v>
      </c>
      <c r="C22" s="22">
        <v>0.31369999999999998</v>
      </c>
      <c r="D22" s="22">
        <v>0.30980000000000002</v>
      </c>
      <c r="E22" s="22">
        <v>0.31359999999999999</v>
      </c>
      <c r="F22" s="22">
        <v>0.31640000000000001</v>
      </c>
      <c r="G22" s="22">
        <v>0.31280000000000002</v>
      </c>
      <c r="H22" s="22">
        <v>0.3105</v>
      </c>
      <c r="I22" s="22">
        <v>0.30990000000000001</v>
      </c>
      <c r="J22" s="22">
        <v>0.31140000000000001</v>
      </c>
      <c r="K22" s="22">
        <v>0.31340000000000001</v>
      </c>
      <c r="L22" s="22">
        <v>0.31659999999999999</v>
      </c>
      <c r="M22" s="22">
        <v>0.32029999999999997</v>
      </c>
      <c r="N22" s="22">
        <v>0.31240000000000001</v>
      </c>
      <c r="P22" s="21" t="s">
        <v>20</v>
      </c>
      <c r="Q22" s="22"/>
      <c r="R22" s="22"/>
      <c r="S22" s="22"/>
      <c r="T22" s="22">
        <v>0.32169999999999999</v>
      </c>
      <c r="U22" s="22"/>
      <c r="V22" s="22"/>
      <c r="W22" s="22"/>
      <c r="X22" s="22">
        <v>0.31430000000000002</v>
      </c>
      <c r="Y22" s="22">
        <v>0.31490000000000001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0.31979999999999997</v>
      </c>
      <c r="AJ22" s="22">
        <v>0.31180000000000002</v>
      </c>
      <c r="AK22" s="22">
        <v>0.3155</v>
      </c>
      <c r="AL22" s="22">
        <v>0.31369999999999998</v>
      </c>
      <c r="AM22" s="22">
        <v>0.31459999999999999</v>
      </c>
      <c r="AN22" s="22">
        <v>0.30890000000000001</v>
      </c>
      <c r="AO22" s="22">
        <v>0.30790000000000001</v>
      </c>
      <c r="AP22" s="22">
        <v>0.31290000000000001</v>
      </c>
      <c r="AQ22" s="22">
        <v>0.30940000000000001</v>
      </c>
      <c r="AR22" s="22">
        <v>0.30859999999999999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2.0258227304534735</v>
      </c>
      <c r="C23" s="25">
        <f>IFERROR(IF(C18="","",IF($C$25=0,((C19-$C$26)/3/C20),IF($C$26=0,(($C$25-C19)/3/C20),MIN(((($C$25)-C19)/(3*C20)),((C19-($C$26))/(3*C20)))))),"")</f>
        <v>2.1635203294884189</v>
      </c>
      <c r="D23" s="25">
        <f>IFERROR(IF(D18="","",IF($H$25=0,((D19-$H$26)/3/D20),IF($H$26=0,(($H$25-D19)/3/D20),MIN(((($H$25)-D19)/(3*D20)),((D19-($H$26))/(3*D20)))))),"")</f>
        <v>2.6619037289053842</v>
      </c>
      <c r="E23" s="25">
        <f>IFERROR(IF(E18="","",IF($H$25=0,((E19-$H$26)/3/E20),IF($H$26=0,(($H$25-E19)/3/E20),MIN(((($H$25)-E19)/(3*E20)),((E19-($H$26))/(3*E20)))))),"")</f>
        <v>3.5913137930508152</v>
      </c>
      <c r="F23" s="25">
        <f>IFERROR(IF(F18="","",IF($H$25=0,((F19-$H$26)/3/F20),IF($H$26=0,(($H$25-F19)/3/F20),MIN(((($H$25)-F19)/(3*F20)),((F19-($H$26))/(3*F20)))))),"")</f>
        <v>2.993658338893336</v>
      </c>
      <c r="G23" s="25">
        <f>IFERROR(IF(G18="","",IF($H$25=0,((G19-$H$26)/3/G20),IF($H$26=0,(($H$25-G19)/3/G20),MIN(((($H$25)-G19)/(3*G20)),((G19-($H$26))/(3*G20)))))),"")</f>
        <v>3.7177364664014214</v>
      </c>
      <c r="H23" s="25">
        <f>IFERROR(IF(H18="","",IF($H$25=0,((H19-$H$26)/3/H20),IF($H$26=0,(($H$25-H19)/3/H20),MIN(((($H$25)-H19)/(3*H20)),((H19-($H$26))/(3*H20)))))),"")</f>
        <v>3.7593538666240316</v>
      </c>
      <c r="I23" s="25">
        <f>IFERROR(IF(I18="","",IF($I$25=0,((I19-$I$26)/3/I20),IF($I$26=0,(($I$25-I19)/3/I20),MIN(((($I$25)-I19)/(3*I20)),((I19-($I$26))/(3*I20)))))),"")</f>
        <v>2.0350979855339024</v>
      </c>
      <c r="J23" s="25">
        <f>IFERROR(IF(J18="","",IF($I$25=0,((J19-$I$26)/3/J20),IF($I$26=0,(($I$25-J19)/3/J20),MIN(((($I$25)-J19)/(3*J20)),((J19-($I$26))/(3*J20)))))),"")</f>
        <v>2.3960018203030256</v>
      </c>
      <c r="K23" s="25">
        <f>IFERROR(IF(K18="","",IF($I$25=0,((K19-$I$26)/3/K20),IF($I$26=0,(($I$25-K19)/3/K20),MIN(((($I$25)-K19)/(3*K20)),((K19-($I$26))/(3*K20)))))),"")</f>
        <v>3.1254862014041551</v>
      </c>
      <c r="L23" s="25">
        <f>IFERROR(IF(L18="","",IF($I$25=0,((L19-$I$26)/3/L20),IF($I$26=0,(($I$25-L19)/3/L20),MIN(((($I$25)-L19)/(3*L20)),((L19-($I$26))/(3*L20)))))),"")</f>
        <v>3.3993612861783102</v>
      </c>
      <c r="M23" s="25">
        <f>IFERROR(IF(M18="","",IF($E$5=0,((M19-$F$5)/3/M20),IF($F$5=0,(($E$5-M19)/3/M20),MIN(((($E$5)-M19)/(3*M20)),((M19-($F$5))/(3*M20)))))),"")</f>
        <v>3.9064770375802889</v>
      </c>
      <c r="N23" s="25">
        <f>IFERROR(IF(N18="","",IF($E$5=0,((N19-$F$5)/3/N20),IF($F$5=0,(($E$5-N19)/3/N20),MIN(((($E$5)-N19)/(3*N20)),((N19-($F$5))/(3*N20)))))),"")</f>
        <v>2.6284099121165894</v>
      </c>
      <c r="P23" s="24" t="s">
        <v>21</v>
      </c>
      <c r="Q23" s="25"/>
      <c r="R23" s="25"/>
      <c r="S23" s="25"/>
      <c r="T23" s="25">
        <f t="shared" ref="T23:X23" si="4">IFERROR(IF(T18="","",IF($K$25=0,((T19-$K$26)/3/T20),IF($K$26=0,(($K$25-T19)/3/T20),MIN(((($K$25)-T19)/(3*T20)),((T19-($K$26))/(3*T20)))))),"")</f>
        <v>4.9719691088862135</v>
      </c>
      <c r="U23" s="25"/>
      <c r="V23" s="25"/>
      <c r="W23" s="25"/>
      <c r="X23" s="25">
        <f t="shared" si="4"/>
        <v>3.7484766066514181</v>
      </c>
      <c r="Y23" s="25">
        <f>IFERROR(IF(Y18="","",IF($K$25=0,((Y19-$K$26)/3/Y20),IF($K$26=0,(($K$25-Y19)/3/Y20),MIN(((($K$25)-Y19)/(3*Y20)),((Y19-($K$26))/(3*Y20)))))),"")</f>
        <v>4.2764588850278757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5">IFERROR(IF(AI18="","",IF($M$25=0,((AI19-$M$26)/3/AI20),IF($M$26=0,(($M$25-AI19)/3/AI20),MIN(((($M$25)-AI19)/(3*AI20)),((AI19-($M$26))/(3*AI20)))))),"")</f>
        <v>3.0996569575366739</v>
      </c>
      <c r="AJ23" s="25">
        <f t="shared" si="5"/>
        <v>2.4715161141288036</v>
      </c>
      <c r="AK23" s="25">
        <f t="shared" si="5"/>
        <v>3.8266233297987862</v>
      </c>
      <c r="AL23" s="25">
        <f t="shared" si="5"/>
        <v>4.1233343201205948</v>
      </c>
      <c r="AM23" s="25">
        <f t="shared" si="5"/>
        <v>4.7354990511362995</v>
      </c>
      <c r="AN23" s="25">
        <f t="shared" si="5"/>
        <v>2.9911668086716245</v>
      </c>
      <c r="AO23" s="25">
        <f t="shared" si="5"/>
        <v>4.2480826063598487</v>
      </c>
      <c r="AP23" s="25">
        <f t="shared" si="5"/>
        <v>3.4168806652087431</v>
      </c>
      <c r="AQ23" s="25">
        <f>IFERROR(IF(AQ18="","",IF($M$25=0,((AQ19-$M$26)/3/AQ20),IF($M$26=0,(($M$25-AQ19)/3/AQ20),MIN(((($M$25)-AQ19)/(3*AQ20)),((AQ19-($M$26))/(3*AQ20)))))),"")</f>
        <v>3.3428302487892503</v>
      </c>
      <c r="AR23" s="25">
        <f>IFERROR(IF(AR18="","",IF($M$25=0,((AR19-$M$26)/3/AR20),IF($M$26=0,(($M$25-AR19)/3/AR20),MIN(((($M$25)-AR19)/(3*AR20)),((AR19-($M$26))/(3*AR20)))))),"")</f>
        <v>2.9004042607574201</v>
      </c>
    </row>
    <row r="24" spans="1:62" x14ac:dyDescent="0.2">
      <c r="A24" s="35" t="s">
        <v>10</v>
      </c>
      <c r="B24" s="32">
        <f t="shared" ref="B24:N24" si="6">$D$5</f>
        <v>0.32</v>
      </c>
      <c r="C24" s="32">
        <f t="shared" si="6"/>
        <v>0.32</v>
      </c>
      <c r="D24" s="32">
        <f t="shared" si="6"/>
        <v>0.32</v>
      </c>
      <c r="E24" s="32">
        <f t="shared" si="6"/>
        <v>0.32</v>
      </c>
      <c r="F24" s="32">
        <f t="shared" si="6"/>
        <v>0.32</v>
      </c>
      <c r="G24" s="32">
        <f t="shared" si="6"/>
        <v>0.32</v>
      </c>
      <c r="H24" s="32">
        <f t="shared" si="6"/>
        <v>0.32</v>
      </c>
      <c r="I24" s="32">
        <f t="shared" si="6"/>
        <v>0.32</v>
      </c>
      <c r="J24" s="32">
        <f t="shared" si="6"/>
        <v>0.32</v>
      </c>
      <c r="K24" s="32">
        <f t="shared" si="6"/>
        <v>0.32</v>
      </c>
      <c r="L24" s="32">
        <f t="shared" si="6"/>
        <v>0.32</v>
      </c>
      <c r="M24" s="32">
        <f t="shared" si="6"/>
        <v>0.32</v>
      </c>
      <c r="N24" s="32">
        <f t="shared" si="6"/>
        <v>0.32</v>
      </c>
      <c r="Q24" s="32">
        <f t="shared" ref="Q24:AC24" si="7">$D$5</f>
        <v>0.32</v>
      </c>
      <c r="R24" s="32">
        <f t="shared" si="7"/>
        <v>0.32</v>
      </c>
      <c r="S24" s="32">
        <f t="shared" si="7"/>
        <v>0.32</v>
      </c>
      <c r="T24" s="32">
        <f t="shared" si="7"/>
        <v>0.32</v>
      </c>
      <c r="U24" s="32">
        <f t="shared" si="7"/>
        <v>0.32</v>
      </c>
      <c r="V24" s="32">
        <f t="shared" si="7"/>
        <v>0.32</v>
      </c>
      <c r="W24" s="32">
        <f t="shared" si="7"/>
        <v>0.32</v>
      </c>
      <c r="X24" s="32">
        <f t="shared" si="7"/>
        <v>0.32</v>
      </c>
      <c r="Y24" s="32">
        <f t="shared" si="7"/>
        <v>0.32</v>
      </c>
      <c r="Z24" s="32">
        <f t="shared" si="7"/>
        <v>0.32</v>
      </c>
      <c r="AA24" s="32">
        <f t="shared" si="7"/>
        <v>0.32</v>
      </c>
      <c r="AB24" s="32">
        <f t="shared" si="7"/>
        <v>0.32</v>
      </c>
      <c r="AC24" s="32">
        <f t="shared" si="7"/>
        <v>0.32</v>
      </c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8">$E$5</f>
        <v>0.35499999999999998</v>
      </c>
      <c r="C25" s="32">
        <f t="shared" si="8"/>
        <v>0.35499999999999998</v>
      </c>
      <c r="D25" s="32">
        <f t="shared" si="8"/>
        <v>0.35499999999999998</v>
      </c>
      <c r="E25" s="32">
        <f t="shared" si="8"/>
        <v>0.35499999999999998</v>
      </c>
      <c r="F25" s="32">
        <f t="shared" si="8"/>
        <v>0.35499999999999998</v>
      </c>
      <c r="G25" s="32">
        <f t="shared" si="8"/>
        <v>0.35499999999999998</v>
      </c>
      <c r="H25" s="32">
        <f t="shared" si="8"/>
        <v>0.35499999999999998</v>
      </c>
      <c r="I25" s="32">
        <f t="shared" si="8"/>
        <v>0.35499999999999998</v>
      </c>
      <c r="J25" s="32">
        <f t="shared" si="8"/>
        <v>0.35499999999999998</v>
      </c>
      <c r="K25" s="32">
        <f t="shared" si="8"/>
        <v>0.35499999999999998</v>
      </c>
      <c r="L25" s="32">
        <f t="shared" si="8"/>
        <v>0.35499999999999998</v>
      </c>
      <c r="M25" s="32">
        <f t="shared" si="8"/>
        <v>0.35499999999999998</v>
      </c>
      <c r="N25" s="32">
        <f t="shared" si="8"/>
        <v>0.35499999999999998</v>
      </c>
      <c r="Q25" s="32">
        <f t="shared" ref="Q25:AC25" si="9">$E$5</f>
        <v>0.35499999999999998</v>
      </c>
      <c r="R25" s="32">
        <f t="shared" si="9"/>
        <v>0.35499999999999998</v>
      </c>
      <c r="S25" s="32">
        <f t="shared" si="9"/>
        <v>0.35499999999999998</v>
      </c>
      <c r="T25" s="32">
        <f t="shared" si="9"/>
        <v>0.35499999999999998</v>
      </c>
      <c r="U25" s="32">
        <f t="shared" si="9"/>
        <v>0.35499999999999998</v>
      </c>
      <c r="V25" s="32">
        <f t="shared" si="9"/>
        <v>0.35499999999999998</v>
      </c>
      <c r="W25" s="32">
        <f t="shared" si="9"/>
        <v>0.35499999999999998</v>
      </c>
      <c r="X25" s="32">
        <f t="shared" si="9"/>
        <v>0.35499999999999998</v>
      </c>
      <c r="Y25" s="32">
        <f t="shared" si="9"/>
        <v>0.35499999999999998</v>
      </c>
      <c r="Z25" s="32">
        <f t="shared" si="9"/>
        <v>0.35499999999999998</v>
      </c>
      <c r="AA25" s="32">
        <f t="shared" si="9"/>
        <v>0.35499999999999998</v>
      </c>
      <c r="AB25" s="32">
        <f t="shared" si="9"/>
        <v>0.35499999999999998</v>
      </c>
      <c r="AC25" s="32">
        <f t="shared" si="9"/>
        <v>0.35499999999999998</v>
      </c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10">$F$5</f>
        <v>0.28500000000000003</v>
      </c>
      <c r="C26" s="32">
        <f t="shared" si="10"/>
        <v>0.28500000000000003</v>
      </c>
      <c r="D26" s="32">
        <f t="shared" si="10"/>
        <v>0.28500000000000003</v>
      </c>
      <c r="E26" s="32">
        <f t="shared" si="10"/>
        <v>0.28500000000000003</v>
      </c>
      <c r="F26" s="32">
        <f t="shared" si="10"/>
        <v>0.28500000000000003</v>
      </c>
      <c r="G26" s="32">
        <f t="shared" si="10"/>
        <v>0.28500000000000003</v>
      </c>
      <c r="H26" s="32">
        <f t="shared" si="10"/>
        <v>0.28500000000000003</v>
      </c>
      <c r="I26" s="32">
        <f t="shared" si="10"/>
        <v>0.28500000000000003</v>
      </c>
      <c r="J26" s="32">
        <f t="shared" si="10"/>
        <v>0.28500000000000003</v>
      </c>
      <c r="K26" s="32">
        <f t="shared" si="10"/>
        <v>0.28500000000000003</v>
      </c>
      <c r="L26" s="32">
        <f t="shared" si="10"/>
        <v>0.28500000000000003</v>
      </c>
      <c r="M26" s="32">
        <f t="shared" si="10"/>
        <v>0.28500000000000003</v>
      </c>
      <c r="N26" s="32">
        <f t="shared" si="10"/>
        <v>0.28500000000000003</v>
      </c>
      <c r="Q26" s="32">
        <f t="shared" ref="Q26:AC26" si="11">$F$5</f>
        <v>0.28500000000000003</v>
      </c>
      <c r="R26" s="32">
        <f t="shared" si="11"/>
        <v>0.28500000000000003</v>
      </c>
      <c r="S26" s="32">
        <f t="shared" si="11"/>
        <v>0.28500000000000003</v>
      </c>
      <c r="T26" s="32">
        <f t="shared" si="11"/>
        <v>0.28500000000000003</v>
      </c>
      <c r="U26" s="32">
        <f t="shared" si="11"/>
        <v>0.28500000000000003</v>
      </c>
      <c r="V26" s="32">
        <f t="shared" si="11"/>
        <v>0.28500000000000003</v>
      </c>
      <c r="W26" s="32">
        <f t="shared" si="11"/>
        <v>0.28500000000000003</v>
      </c>
      <c r="X26" s="32">
        <f t="shared" si="11"/>
        <v>0.28500000000000003</v>
      </c>
      <c r="Y26" s="32">
        <f t="shared" si="11"/>
        <v>0.28500000000000003</v>
      </c>
      <c r="Z26" s="32">
        <f t="shared" si="11"/>
        <v>0.28500000000000003</v>
      </c>
      <c r="AA26" s="32">
        <f t="shared" si="11"/>
        <v>0.28500000000000003</v>
      </c>
      <c r="AB26" s="32">
        <f t="shared" si="11"/>
        <v>0.28500000000000003</v>
      </c>
      <c r="AC26" s="32">
        <f t="shared" si="11"/>
        <v>0.28500000000000003</v>
      </c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3.4495915778034159E-3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4.2821326041952137</v>
      </c>
      <c r="Q37" s="40">
        <v>8</v>
      </c>
      <c r="R37" s="41">
        <f>ROUND(Q37/5,5)</f>
        <v>1.6</v>
      </c>
      <c r="T37" s="20">
        <v>0.3244333333333333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1.5115976767089479E-3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6.7404766796626427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J85"/>
  <sheetViews>
    <sheetView showGridLines="0" topLeftCell="A14" zoomScale="70" zoomScaleNormal="70" workbookViewId="0">
      <selection activeCell="AA60" sqref="AA60"/>
    </sheetView>
  </sheetViews>
  <sheetFormatPr defaultRowHeight="12.75" x14ac:dyDescent="0.2"/>
  <cols>
    <col min="1" max="1" width="10.7109375" style="1" customWidth="1"/>
    <col min="2" max="15" width="8.7109375" style="1" customWidth="1"/>
    <col min="16" max="270" width="9.140625" style="1"/>
    <col min="271" max="271" width="10.7109375" style="1" customWidth="1"/>
    <col min="272" max="285" width="8.7109375" style="1" customWidth="1"/>
    <col min="286" max="526" width="9.140625" style="1"/>
    <col min="527" max="527" width="10.7109375" style="1" customWidth="1"/>
    <col min="528" max="541" width="8.7109375" style="1" customWidth="1"/>
    <col min="542" max="782" width="9.140625" style="1"/>
    <col min="783" max="783" width="10.7109375" style="1" customWidth="1"/>
    <col min="784" max="797" width="8.7109375" style="1" customWidth="1"/>
    <col min="798" max="1038" width="9.140625" style="1"/>
    <col min="1039" max="1039" width="10.7109375" style="1" customWidth="1"/>
    <col min="1040" max="1053" width="8.7109375" style="1" customWidth="1"/>
    <col min="1054" max="1294" width="9.140625" style="1"/>
    <col min="1295" max="1295" width="10.7109375" style="1" customWidth="1"/>
    <col min="1296" max="1309" width="8.7109375" style="1" customWidth="1"/>
    <col min="1310" max="1550" width="9.140625" style="1"/>
    <col min="1551" max="1551" width="10.7109375" style="1" customWidth="1"/>
    <col min="1552" max="1565" width="8.7109375" style="1" customWidth="1"/>
    <col min="1566" max="1806" width="9.140625" style="1"/>
    <col min="1807" max="1807" width="10.7109375" style="1" customWidth="1"/>
    <col min="1808" max="1821" width="8.7109375" style="1" customWidth="1"/>
    <col min="1822" max="2062" width="9.140625" style="1"/>
    <col min="2063" max="2063" width="10.7109375" style="1" customWidth="1"/>
    <col min="2064" max="2077" width="8.7109375" style="1" customWidth="1"/>
    <col min="2078" max="2318" width="9.140625" style="1"/>
    <col min="2319" max="2319" width="10.7109375" style="1" customWidth="1"/>
    <col min="2320" max="2333" width="8.7109375" style="1" customWidth="1"/>
    <col min="2334" max="2574" width="9.140625" style="1"/>
    <col min="2575" max="2575" width="10.7109375" style="1" customWidth="1"/>
    <col min="2576" max="2589" width="8.7109375" style="1" customWidth="1"/>
    <col min="2590" max="2830" width="9.140625" style="1"/>
    <col min="2831" max="2831" width="10.7109375" style="1" customWidth="1"/>
    <col min="2832" max="2845" width="8.7109375" style="1" customWidth="1"/>
    <col min="2846" max="3086" width="9.140625" style="1"/>
    <col min="3087" max="3087" width="10.7109375" style="1" customWidth="1"/>
    <col min="3088" max="3101" width="8.7109375" style="1" customWidth="1"/>
    <col min="3102" max="3342" width="9.140625" style="1"/>
    <col min="3343" max="3343" width="10.7109375" style="1" customWidth="1"/>
    <col min="3344" max="3357" width="8.7109375" style="1" customWidth="1"/>
    <col min="3358" max="3598" width="9.140625" style="1"/>
    <col min="3599" max="3599" width="10.7109375" style="1" customWidth="1"/>
    <col min="3600" max="3613" width="8.7109375" style="1" customWidth="1"/>
    <col min="3614" max="3854" width="9.140625" style="1"/>
    <col min="3855" max="3855" width="10.7109375" style="1" customWidth="1"/>
    <col min="3856" max="3869" width="8.7109375" style="1" customWidth="1"/>
    <col min="3870" max="4110" width="9.140625" style="1"/>
    <col min="4111" max="4111" width="10.7109375" style="1" customWidth="1"/>
    <col min="4112" max="4125" width="8.7109375" style="1" customWidth="1"/>
    <col min="4126" max="4366" width="9.140625" style="1"/>
    <col min="4367" max="4367" width="10.7109375" style="1" customWidth="1"/>
    <col min="4368" max="4381" width="8.7109375" style="1" customWidth="1"/>
    <col min="4382" max="4622" width="9.140625" style="1"/>
    <col min="4623" max="4623" width="10.7109375" style="1" customWidth="1"/>
    <col min="4624" max="4637" width="8.7109375" style="1" customWidth="1"/>
    <col min="4638" max="4878" width="9.140625" style="1"/>
    <col min="4879" max="4879" width="10.7109375" style="1" customWidth="1"/>
    <col min="4880" max="4893" width="8.7109375" style="1" customWidth="1"/>
    <col min="4894" max="5134" width="9.140625" style="1"/>
    <col min="5135" max="5135" width="10.7109375" style="1" customWidth="1"/>
    <col min="5136" max="5149" width="8.7109375" style="1" customWidth="1"/>
    <col min="5150" max="5390" width="9.140625" style="1"/>
    <col min="5391" max="5391" width="10.7109375" style="1" customWidth="1"/>
    <col min="5392" max="5405" width="8.7109375" style="1" customWidth="1"/>
    <col min="5406" max="5646" width="9.140625" style="1"/>
    <col min="5647" max="5647" width="10.7109375" style="1" customWidth="1"/>
    <col min="5648" max="5661" width="8.7109375" style="1" customWidth="1"/>
    <col min="5662" max="5902" width="9.140625" style="1"/>
    <col min="5903" max="5903" width="10.7109375" style="1" customWidth="1"/>
    <col min="5904" max="5917" width="8.7109375" style="1" customWidth="1"/>
    <col min="5918" max="6158" width="9.140625" style="1"/>
    <col min="6159" max="6159" width="10.7109375" style="1" customWidth="1"/>
    <col min="6160" max="6173" width="8.7109375" style="1" customWidth="1"/>
    <col min="6174" max="6414" width="9.140625" style="1"/>
    <col min="6415" max="6415" width="10.7109375" style="1" customWidth="1"/>
    <col min="6416" max="6429" width="8.7109375" style="1" customWidth="1"/>
    <col min="6430" max="6670" width="9.140625" style="1"/>
    <col min="6671" max="6671" width="10.7109375" style="1" customWidth="1"/>
    <col min="6672" max="6685" width="8.7109375" style="1" customWidth="1"/>
    <col min="6686" max="6926" width="9.140625" style="1"/>
    <col min="6927" max="6927" width="10.7109375" style="1" customWidth="1"/>
    <col min="6928" max="6941" width="8.7109375" style="1" customWidth="1"/>
    <col min="6942" max="7182" width="9.140625" style="1"/>
    <col min="7183" max="7183" width="10.7109375" style="1" customWidth="1"/>
    <col min="7184" max="7197" width="8.7109375" style="1" customWidth="1"/>
    <col min="7198" max="7438" width="9.140625" style="1"/>
    <col min="7439" max="7439" width="10.7109375" style="1" customWidth="1"/>
    <col min="7440" max="7453" width="8.7109375" style="1" customWidth="1"/>
    <col min="7454" max="7694" width="9.140625" style="1"/>
    <col min="7695" max="7695" width="10.7109375" style="1" customWidth="1"/>
    <col min="7696" max="7709" width="8.7109375" style="1" customWidth="1"/>
    <col min="7710" max="7950" width="9.140625" style="1"/>
    <col min="7951" max="7951" width="10.7109375" style="1" customWidth="1"/>
    <col min="7952" max="7965" width="8.7109375" style="1" customWidth="1"/>
    <col min="7966" max="8206" width="9.140625" style="1"/>
    <col min="8207" max="8207" width="10.7109375" style="1" customWidth="1"/>
    <col min="8208" max="8221" width="8.7109375" style="1" customWidth="1"/>
    <col min="8222" max="8462" width="9.140625" style="1"/>
    <col min="8463" max="8463" width="10.7109375" style="1" customWidth="1"/>
    <col min="8464" max="8477" width="8.7109375" style="1" customWidth="1"/>
    <col min="8478" max="8718" width="9.140625" style="1"/>
    <col min="8719" max="8719" width="10.7109375" style="1" customWidth="1"/>
    <col min="8720" max="8733" width="8.7109375" style="1" customWidth="1"/>
    <col min="8734" max="8974" width="9.140625" style="1"/>
    <col min="8975" max="8975" width="10.7109375" style="1" customWidth="1"/>
    <col min="8976" max="8989" width="8.7109375" style="1" customWidth="1"/>
    <col min="8990" max="9230" width="9.140625" style="1"/>
    <col min="9231" max="9231" width="10.7109375" style="1" customWidth="1"/>
    <col min="9232" max="9245" width="8.7109375" style="1" customWidth="1"/>
    <col min="9246" max="9486" width="9.140625" style="1"/>
    <col min="9487" max="9487" width="10.7109375" style="1" customWidth="1"/>
    <col min="9488" max="9501" width="8.7109375" style="1" customWidth="1"/>
    <col min="9502" max="9742" width="9.140625" style="1"/>
    <col min="9743" max="9743" width="10.7109375" style="1" customWidth="1"/>
    <col min="9744" max="9757" width="8.7109375" style="1" customWidth="1"/>
    <col min="9758" max="9998" width="9.140625" style="1"/>
    <col min="9999" max="9999" width="10.7109375" style="1" customWidth="1"/>
    <col min="10000" max="10013" width="8.7109375" style="1" customWidth="1"/>
    <col min="10014" max="10254" width="9.140625" style="1"/>
    <col min="10255" max="10255" width="10.7109375" style="1" customWidth="1"/>
    <col min="10256" max="10269" width="8.7109375" style="1" customWidth="1"/>
    <col min="10270" max="10510" width="9.140625" style="1"/>
    <col min="10511" max="10511" width="10.7109375" style="1" customWidth="1"/>
    <col min="10512" max="10525" width="8.7109375" style="1" customWidth="1"/>
    <col min="10526" max="10766" width="9.140625" style="1"/>
    <col min="10767" max="10767" width="10.7109375" style="1" customWidth="1"/>
    <col min="10768" max="10781" width="8.7109375" style="1" customWidth="1"/>
    <col min="10782" max="11022" width="9.140625" style="1"/>
    <col min="11023" max="11023" width="10.7109375" style="1" customWidth="1"/>
    <col min="11024" max="11037" width="8.7109375" style="1" customWidth="1"/>
    <col min="11038" max="11278" width="9.140625" style="1"/>
    <col min="11279" max="11279" width="10.7109375" style="1" customWidth="1"/>
    <col min="11280" max="11293" width="8.7109375" style="1" customWidth="1"/>
    <col min="11294" max="11534" width="9.140625" style="1"/>
    <col min="11535" max="11535" width="10.7109375" style="1" customWidth="1"/>
    <col min="11536" max="11549" width="8.7109375" style="1" customWidth="1"/>
    <col min="11550" max="11790" width="9.140625" style="1"/>
    <col min="11791" max="11791" width="10.7109375" style="1" customWidth="1"/>
    <col min="11792" max="11805" width="8.7109375" style="1" customWidth="1"/>
    <col min="11806" max="12046" width="9.140625" style="1"/>
    <col min="12047" max="12047" width="10.7109375" style="1" customWidth="1"/>
    <col min="12048" max="12061" width="8.7109375" style="1" customWidth="1"/>
    <col min="12062" max="12302" width="9.140625" style="1"/>
    <col min="12303" max="12303" width="10.7109375" style="1" customWidth="1"/>
    <col min="12304" max="12317" width="8.7109375" style="1" customWidth="1"/>
    <col min="12318" max="12558" width="9.140625" style="1"/>
    <col min="12559" max="12559" width="10.7109375" style="1" customWidth="1"/>
    <col min="12560" max="12573" width="8.7109375" style="1" customWidth="1"/>
    <col min="12574" max="12814" width="9.140625" style="1"/>
    <col min="12815" max="12815" width="10.7109375" style="1" customWidth="1"/>
    <col min="12816" max="12829" width="8.7109375" style="1" customWidth="1"/>
    <col min="12830" max="13070" width="9.140625" style="1"/>
    <col min="13071" max="13071" width="10.7109375" style="1" customWidth="1"/>
    <col min="13072" max="13085" width="8.7109375" style="1" customWidth="1"/>
    <col min="13086" max="13326" width="9.140625" style="1"/>
    <col min="13327" max="13327" width="10.7109375" style="1" customWidth="1"/>
    <col min="13328" max="13341" width="8.7109375" style="1" customWidth="1"/>
    <col min="13342" max="13582" width="9.140625" style="1"/>
    <col min="13583" max="13583" width="10.7109375" style="1" customWidth="1"/>
    <col min="13584" max="13597" width="8.7109375" style="1" customWidth="1"/>
    <col min="13598" max="13838" width="9.140625" style="1"/>
    <col min="13839" max="13839" width="10.7109375" style="1" customWidth="1"/>
    <col min="13840" max="13853" width="8.7109375" style="1" customWidth="1"/>
    <col min="13854" max="14094" width="9.140625" style="1"/>
    <col min="14095" max="14095" width="10.7109375" style="1" customWidth="1"/>
    <col min="14096" max="14109" width="8.7109375" style="1" customWidth="1"/>
    <col min="14110" max="14350" width="9.140625" style="1"/>
    <col min="14351" max="14351" width="10.7109375" style="1" customWidth="1"/>
    <col min="14352" max="14365" width="8.7109375" style="1" customWidth="1"/>
    <col min="14366" max="14606" width="9.140625" style="1"/>
    <col min="14607" max="14607" width="10.7109375" style="1" customWidth="1"/>
    <col min="14608" max="14621" width="8.7109375" style="1" customWidth="1"/>
    <col min="14622" max="14862" width="9.140625" style="1"/>
    <col min="14863" max="14863" width="10.7109375" style="1" customWidth="1"/>
    <col min="14864" max="14877" width="8.7109375" style="1" customWidth="1"/>
    <col min="14878" max="15118" width="9.140625" style="1"/>
    <col min="15119" max="15119" width="10.7109375" style="1" customWidth="1"/>
    <col min="15120" max="15133" width="8.7109375" style="1" customWidth="1"/>
    <col min="15134" max="15374" width="9.140625" style="1"/>
    <col min="15375" max="15375" width="10.7109375" style="1" customWidth="1"/>
    <col min="15376" max="15389" width="8.7109375" style="1" customWidth="1"/>
    <col min="15390" max="15630" width="9.140625" style="1"/>
    <col min="15631" max="15631" width="10.7109375" style="1" customWidth="1"/>
    <col min="15632" max="15645" width="8.7109375" style="1" customWidth="1"/>
    <col min="15646" max="15886" width="9.140625" style="1"/>
    <col min="15887" max="15887" width="10.7109375" style="1" customWidth="1"/>
    <col min="15888" max="15901" width="8.7109375" style="1" customWidth="1"/>
    <col min="15902" max="16142" width="9.140625" style="1"/>
    <col min="16143" max="16143" width="10.7109375" style="1" customWidth="1"/>
    <col min="16144" max="16157" width="8.7109375" style="1" customWidth="1"/>
    <col min="16158" max="16384" width="9.140625" style="1"/>
  </cols>
  <sheetData>
    <row r="1" spans="1:44" ht="23.25" customHeight="1" x14ac:dyDescent="0.2">
      <c r="A1" s="1" t="s">
        <v>0</v>
      </c>
      <c r="C1" s="2" t="s">
        <v>37</v>
      </c>
      <c r="D1" s="2"/>
      <c r="E1" s="3"/>
      <c r="F1" s="3"/>
      <c r="G1" s="13"/>
      <c r="H1" s="13"/>
      <c r="M1" s="13"/>
      <c r="N1" s="13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 t="s">
        <v>38</v>
      </c>
      <c r="G2" s="13" t="s">
        <v>39</v>
      </c>
      <c r="H2" s="13"/>
      <c r="M2" s="13"/>
      <c r="N2" s="13"/>
      <c r="P2" s="6" t="s">
        <v>6</v>
      </c>
      <c r="Q2" s="7">
        <f>IF(N9="","",(ABS(N9-AVERAGE(B9:M9))/STDEV(B9:M9)))</f>
        <v>0.14308607279834887</v>
      </c>
      <c r="R2" s="7">
        <f>IF(N19="","",(ABS(N19-AVERAGE(B19:M19))/STDEV(B19:M19)))</f>
        <v>0.94038968612012497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1.2863082674663733</v>
      </c>
      <c r="V2" s="7">
        <f>IF(AR19="","",(ABS(AR19-AVERAGE(AF19:AQ19))/STDEV(AF19:AQ19)))</f>
        <v>1.1020707020104203</v>
      </c>
    </row>
    <row r="3" spans="1:44" x14ac:dyDescent="0.2">
      <c r="C3" s="13" t="s">
        <v>40</v>
      </c>
      <c r="D3" s="8"/>
      <c r="E3" s="9"/>
      <c r="F3" s="9"/>
      <c r="G3" s="13"/>
      <c r="H3" s="13"/>
      <c r="I3" s="8" t="s">
        <v>26</v>
      </c>
      <c r="J3" s="8"/>
      <c r="K3" s="9"/>
      <c r="L3" s="9"/>
      <c r="M3" s="13"/>
      <c r="N3" s="13"/>
      <c r="P3" s="6" t="s">
        <v>8</v>
      </c>
      <c r="Q3" s="7">
        <f>IF(N10="","",(ABS(N10-AVERAGE(B10:M10))/STDEV(B10:M10)))</f>
        <v>0.61080793785561605</v>
      </c>
      <c r="R3" s="7">
        <f>IF(N20="","",(ABS(N20-AVERAGE(B20:M20))/STDEV(B20:M20)))</f>
        <v>1.1276552126462183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0.68279578285365239</v>
      </c>
      <c r="V3" s="7">
        <f>IF(AR20="","",(ABS(AR20-AVERAGE(AF20:AQ20))/STDEV(AF20:AQ20)))</f>
        <v>0.50226825627148652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G4" s="13"/>
      <c r="H4" s="13"/>
      <c r="I4" s="43" t="s">
        <v>9</v>
      </c>
      <c r="J4" s="43" t="s">
        <v>10</v>
      </c>
      <c r="K4" s="43" t="s">
        <v>11</v>
      </c>
      <c r="L4" s="43" t="s">
        <v>12</v>
      </c>
      <c r="M4" s="13"/>
      <c r="N4" s="13"/>
      <c r="P4" s="6" t="s">
        <v>15</v>
      </c>
      <c r="Q4" s="7">
        <f>IF(N13="","",(ABS(N13-AVERAGE(B13:M13))/STDEV(B13:M13)))</f>
        <v>0.52876167740098745</v>
      </c>
      <c r="R4" s="7">
        <f>IF(N23="","",(ABS(N23-AVERAGE(B23:M23))/STDEV(B23:M23)))</f>
        <v>1.0634197343865841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0.93150825139667492</v>
      </c>
      <c r="V4" s="7">
        <f>IF(AR23="","",(ABS(AR23-AVERAGE(AF23:AQ23))/STDEV(AF23:AQ23)))</f>
        <v>0.76272065106829623</v>
      </c>
    </row>
    <row r="5" spans="1:44" ht="25.5" customHeight="1" x14ac:dyDescent="0.2">
      <c r="C5" s="11" t="s">
        <v>41</v>
      </c>
      <c r="D5" s="12">
        <v>28.408999999999999</v>
      </c>
      <c r="E5" s="12">
        <f>D5+0.075</f>
        <v>28.483999999999998</v>
      </c>
      <c r="F5" s="12">
        <f>D5-0.075</f>
        <v>28.334</v>
      </c>
      <c r="G5" s="13"/>
      <c r="H5" s="13"/>
      <c r="I5" s="11" t="s">
        <v>39</v>
      </c>
      <c r="J5" s="12">
        <v>28.408000000000001</v>
      </c>
      <c r="K5" s="12">
        <f>J5+0.075</f>
        <v>28.483000000000001</v>
      </c>
      <c r="L5" s="12">
        <f>J5-0.075</f>
        <v>28.333000000000002</v>
      </c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1.3834677419417574E-3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28.41829182974562</v>
      </c>
      <c r="C9" s="20">
        <v>28.414288520408178</v>
      </c>
      <c r="D9" s="20">
        <v>28.416510331632661</v>
      </c>
      <c r="E9" s="20">
        <v>28.41765608766233</v>
      </c>
      <c r="F9" s="20">
        <v>28.417898775510224</v>
      </c>
      <c r="G9" s="20">
        <v>28.416882051282059</v>
      </c>
      <c r="H9" s="20">
        <v>28.417291428571421</v>
      </c>
      <c r="I9" s="20">
        <v>28.41763467261908</v>
      </c>
      <c r="J9" s="20">
        <v>28.41930610902261</v>
      </c>
      <c r="K9" s="20">
        <v>28.418148917748919</v>
      </c>
      <c r="L9" s="20">
        <v>28.418457321428587</v>
      </c>
      <c r="M9" s="20">
        <v>28.419423979591826</v>
      </c>
      <c r="N9" s="20">
        <v>28.417453448275886</v>
      </c>
      <c r="P9" s="19" t="s">
        <v>18</v>
      </c>
      <c r="Q9" s="20"/>
      <c r="R9" s="20"/>
      <c r="S9" s="20"/>
      <c r="T9" s="20">
        <v>28.417466071428553</v>
      </c>
      <c r="U9" s="20"/>
      <c r="V9" s="20"/>
      <c r="W9" s="20"/>
      <c r="X9" s="20">
        <v>28.417982936507933</v>
      </c>
      <c r="Y9" s="20">
        <v>28.416266964285732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28.419425000000007</v>
      </c>
      <c r="AJ9" s="20">
        <v>28.419307539682528</v>
      </c>
      <c r="AK9" s="20">
        <v>28.418276127819507</v>
      </c>
      <c r="AL9" s="20">
        <v>28.419805844155832</v>
      </c>
      <c r="AM9" s="20">
        <v>28.420901785714292</v>
      </c>
      <c r="AN9" s="20">
        <v>28.421412946428571</v>
      </c>
      <c r="AO9" s="20">
        <v>28.42101642857142</v>
      </c>
      <c r="AP9" s="20">
        <v>28.41972402597402</v>
      </c>
      <c r="AQ9" s="20">
        <v>28.41985178571429</v>
      </c>
      <c r="AR9" s="20">
        <v>28.421235253456231</v>
      </c>
    </row>
    <row r="10" spans="1:44" x14ac:dyDescent="0.2">
      <c r="A10" s="21" t="s">
        <v>8</v>
      </c>
      <c r="B10" s="22">
        <v>6.9222022346335076E-3</v>
      </c>
      <c r="C10" s="22">
        <v>7.3628192206318197E-3</v>
      </c>
      <c r="D10" s="22">
        <v>7.6904474443154668E-3</v>
      </c>
      <c r="E10" s="22">
        <v>8.5681116970090076E-3</v>
      </c>
      <c r="F10" s="22">
        <v>7.9231509689915887E-3</v>
      </c>
      <c r="G10" s="22">
        <v>7.0572536291134804E-3</v>
      </c>
      <c r="H10" s="22">
        <v>5.1086091104319883E-3</v>
      </c>
      <c r="I10" s="22">
        <v>5.3600195364069837E-3</v>
      </c>
      <c r="J10" s="22">
        <v>6.1378588821318601E-3</v>
      </c>
      <c r="K10" s="22">
        <v>5.6243038734051041E-3</v>
      </c>
      <c r="L10" s="22">
        <v>4.6428720797298366E-3</v>
      </c>
      <c r="M10" s="22">
        <v>5.2810413682422485E-3</v>
      </c>
      <c r="N10" s="22">
        <v>5.6916037349974014E-3</v>
      </c>
      <c r="P10" s="21" t="s">
        <v>8</v>
      </c>
      <c r="Q10" s="22"/>
      <c r="R10" s="22"/>
      <c r="S10" s="22"/>
      <c r="T10" s="22">
        <v>6.8124859461268818E-3</v>
      </c>
      <c r="U10" s="22"/>
      <c r="V10" s="22"/>
      <c r="W10" s="22"/>
      <c r="X10" s="22">
        <v>5.7259862759707651E-3</v>
      </c>
      <c r="Y10" s="22">
        <v>5.1750682354878858E-3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6.36931030586945E-3</v>
      </c>
      <c r="AJ10" s="22">
        <v>6.8380341060715871E-3</v>
      </c>
      <c r="AK10" s="22">
        <v>7.802702079573268E-3</v>
      </c>
      <c r="AL10" s="22">
        <v>5.9770923940521015E-3</v>
      </c>
      <c r="AM10" s="22">
        <v>5.1635523642065166E-3</v>
      </c>
      <c r="AN10" s="22">
        <v>4.7988265042771452E-3</v>
      </c>
      <c r="AO10" s="22">
        <v>5.1491076324116022E-3</v>
      </c>
      <c r="AP10" s="22">
        <v>5.8280189805035116E-3</v>
      </c>
      <c r="AQ10" s="22">
        <v>8.1241132093164102E-3</v>
      </c>
      <c r="AR10" s="22">
        <v>7.0295866123336152E-3</v>
      </c>
    </row>
    <row r="11" spans="1:44" x14ac:dyDescent="0.2">
      <c r="A11" s="21" t="s">
        <v>19</v>
      </c>
      <c r="B11" s="22">
        <v>28.434200000000001</v>
      </c>
      <c r="C11" s="22">
        <v>28.4312</v>
      </c>
      <c r="D11" s="22">
        <v>28.435600000000001</v>
      </c>
      <c r="E11" s="22">
        <v>28.436199999999999</v>
      </c>
      <c r="F11" s="23">
        <v>28.437599999999996</v>
      </c>
      <c r="G11" s="23">
        <v>28.433800000000002</v>
      </c>
      <c r="H11" s="23">
        <v>28.430099999999999</v>
      </c>
      <c r="I11" s="23">
        <v>28.433900000000001</v>
      </c>
      <c r="J11" s="23">
        <v>28.4344</v>
      </c>
      <c r="K11" s="23">
        <v>28.432600000000001</v>
      </c>
      <c r="L11" s="23">
        <v>28.4285</v>
      </c>
      <c r="M11" s="23">
        <v>28.4343</v>
      </c>
      <c r="N11" s="23">
        <v>28.433800000000002</v>
      </c>
      <c r="P11" s="21" t="s">
        <v>19</v>
      </c>
      <c r="Q11" s="22"/>
      <c r="R11" s="22"/>
      <c r="S11" s="22"/>
      <c r="T11" s="22">
        <v>28.428799999999999</v>
      </c>
      <c r="U11" s="23"/>
      <c r="V11" s="23"/>
      <c r="W11" s="23"/>
      <c r="X11" s="23">
        <v>28.430299999999999</v>
      </c>
      <c r="Y11" s="23">
        <v>28.428599999999999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28.431000000000001</v>
      </c>
      <c r="AJ11" s="23">
        <v>28.435700000000001</v>
      </c>
      <c r="AK11" s="23">
        <v>28.435700000000001</v>
      </c>
      <c r="AL11" s="23">
        <v>28.433900000000001</v>
      </c>
      <c r="AM11" s="23">
        <v>28.434200000000001</v>
      </c>
      <c r="AN11" s="23">
        <v>28.433499999999999</v>
      </c>
      <c r="AO11" s="23">
        <v>28.4331</v>
      </c>
      <c r="AP11" s="23">
        <v>28.434799999999999</v>
      </c>
      <c r="AQ11" s="23">
        <v>28.436499999999999</v>
      </c>
      <c r="AR11" s="23">
        <v>28.435500000000001</v>
      </c>
    </row>
    <row r="12" spans="1:44" x14ac:dyDescent="0.2">
      <c r="A12" s="21" t="s">
        <v>20</v>
      </c>
      <c r="B12" s="22">
        <v>28.389500000000002</v>
      </c>
      <c r="C12" s="22">
        <v>28.386099999999999</v>
      </c>
      <c r="D12" s="22">
        <v>28.385899999999999</v>
      </c>
      <c r="E12" s="22">
        <v>28.382200000000001</v>
      </c>
      <c r="F12" s="23">
        <v>28.385100000000001</v>
      </c>
      <c r="G12" s="23">
        <v>28.390499999999999</v>
      </c>
      <c r="H12" s="23">
        <v>28.395700000000001</v>
      </c>
      <c r="I12" s="23">
        <v>28.398700000000002</v>
      </c>
      <c r="J12" s="23">
        <v>28.3935</v>
      </c>
      <c r="K12" s="23">
        <v>28.4</v>
      </c>
      <c r="L12" s="23">
        <v>28.401599999999998</v>
      </c>
      <c r="M12" s="23">
        <v>28.4023</v>
      </c>
      <c r="N12" s="23">
        <v>28.397400000000001</v>
      </c>
      <c r="P12" s="21" t="s">
        <v>20</v>
      </c>
      <c r="Q12" s="22"/>
      <c r="R12" s="22"/>
      <c r="S12" s="22"/>
      <c r="T12" s="22">
        <v>28.3901</v>
      </c>
      <c r="U12" s="23"/>
      <c r="V12" s="23"/>
      <c r="W12" s="23"/>
      <c r="X12" s="23">
        <v>28.391300000000001</v>
      </c>
      <c r="Y12" s="23">
        <v>28.402699999999999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28.396899999999999</v>
      </c>
      <c r="AJ12" s="23">
        <v>28.387899999999998</v>
      </c>
      <c r="AK12" s="23">
        <v>28.390899999999998</v>
      </c>
      <c r="AL12" s="23">
        <v>28.3996</v>
      </c>
      <c r="AM12" s="23">
        <v>28.4053</v>
      </c>
      <c r="AN12" s="23">
        <v>28.408999999999999</v>
      </c>
      <c r="AO12" s="23">
        <v>28.4024</v>
      </c>
      <c r="AP12" s="23">
        <v>28.4039</v>
      </c>
      <c r="AQ12" s="23">
        <v>28.390899999999998</v>
      </c>
      <c r="AR12" s="23">
        <v>28.3917</v>
      </c>
    </row>
    <row r="13" spans="1:44" x14ac:dyDescent="0.2">
      <c r="A13" s="24" t="s">
        <v>21</v>
      </c>
      <c r="B13" s="25">
        <f t="shared" ref="B13:N13" si="1">IFERROR(IF(B8="","",IF(B$25=0,((B9-B$26)/3/B10),IF(B$26=0,((B$25-B9)/3/B10),MIN((((B$25)-B9)/(3*B10)),((B9-(B$26))/(3*B10)))))),"")</f>
        <v>3.1641264839881966</v>
      </c>
      <c r="C13" s="25">
        <f t="shared" si="1"/>
        <v>3.1560139082086653</v>
      </c>
      <c r="D13" s="25">
        <f t="shared" si="1"/>
        <v>2.9252597180251598</v>
      </c>
      <c r="E13" s="25">
        <f t="shared" si="1"/>
        <v>2.5810398169306454</v>
      </c>
      <c r="F13" s="25">
        <f t="shared" si="1"/>
        <v>2.780931675140816</v>
      </c>
      <c r="G13" s="25">
        <f t="shared" si="1"/>
        <v>3.1701637419338269</v>
      </c>
      <c r="H13" s="25">
        <f t="shared" si="1"/>
        <v>4.3526897430428395</v>
      </c>
      <c r="I13" s="25">
        <f t="shared" si="1"/>
        <v>4.1271819334577309</v>
      </c>
      <c r="J13" s="25">
        <f t="shared" si="1"/>
        <v>3.5133799489221818</v>
      </c>
      <c r="K13" s="25">
        <f t="shared" si="1"/>
        <v>3.9027693461147188</v>
      </c>
      <c r="L13" s="25">
        <f t="shared" si="1"/>
        <v>4.7056130663576328</v>
      </c>
      <c r="M13" s="25">
        <f t="shared" si="1"/>
        <v>4.0759650673256882</v>
      </c>
      <c r="N13" s="25">
        <f t="shared" si="1"/>
        <v>3.8973521244355549</v>
      </c>
      <c r="P13" s="24" t="s">
        <v>21</v>
      </c>
      <c r="Q13" s="25"/>
      <c r="R13" s="25"/>
      <c r="S13" s="25"/>
      <c r="T13" s="25">
        <f t="shared" ref="T13" si="2">IFERROR(IF(T8="","",IF(E$25=0,((T9-E$26)/3/T10),IF(E$26=0,((E$25-T9)/3/T10),MIN((((E$25)-T9)/(3*T10)),((T9-(E$26))/(3*T10)))))),"")</f>
        <v>3.2554894594814749</v>
      </c>
      <c r="U13" s="25"/>
      <c r="V13" s="25"/>
      <c r="W13" s="25"/>
      <c r="X13" s="25">
        <f t="shared" ref="X13:Y13" si="3">IFERROR(IF(X8="","",IF(I$25=0,((X9-I$26)/3/X10),IF(I$26=0,((I$25-X9)/3/X10),MIN((((I$25)-X9)/(3*X10)),((X9-(I$26))/(3*X10)))))),"")</f>
        <v>3.8431261917332638</v>
      </c>
      <c r="Y13" s="25">
        <f t="shared" si="3"/>
        <v>4.3627789130578289</v>
      </c>
      <c r="Z13" s="25"/>
      <c r="AA13" s="25"/>
      <c r="AB13" s="25"/>
      <c r="AC13" s="25"/>
      <c r="AE13" s="24" t="s">
        <v>21</v>
      </c>
      <c r="AF13" s="25"/>
      <c r="AG13" s="25"/>
      <c r="AH13" s="25"/>
      <c r="AI13" s="25">
        <f t="shared" ref="AI13:AP13" si="4">IFERROR(IF(AI8="","",IF($M$25=0,((AI9-$M$26)/3/AI10),IF($M$26=0,(($M$25-AI9)/3/AI10),MIN(((($M$25)-AI9)/(3*AI10)),((AI9-($M$26))/(3*AI10)))))),"")</f>
        <v>3.3794867837042228</v>
      </c>
      <c r="AJ13" s="25">
        <f t="shared" si="4"/>
        <v>3.1535603807547061</v>
      </c>
      <c r="AK13" s="25">
        <f t="shared" si="4"/>
        <v>2.8077398278283803</v>
      </c>
      <c r="AL13" s="25">
        <f t="shared" si="4"/>
        <v>3.5800102353025447</v>
      </c>
      <c r="AM13" s="25">
        <f t="shared" si="4"/>
        <v>4.0733077950430241</v>
      </c>
      <c r="AN13" s="25">
        <f t="shared" si="4"/>
        <v>4.3473860061165519</v>
      </c>
      <c r="AO13" s="25">
        <f t="shared" si="4"/>
        <v>4.0773130624370388</v>
      </c>
      <c r="AP13" s="25">
        <f t="shared" si="4"/>
        <v>3.6762619934836063</v>
      </c>
      <c r="AQ13" s="25">
        <f>IFERROR(IF(AQ8="","",IF($M$25=0,((AQ9-$M$26)/3/AQ10),IF($M$26=0,(($M$25-AQ9)/3/AQ10),MIN(((($M$25)-AQ9)/(3*AQ10)),((AQ9-($M$26))/(3*AQ10)))))),"")</f>
        <v>2.6320088783001356</v>
      </c>
      <c r="AR13" s="25">
        <f>IFERROR(IF(AR8="","",IF($M$25=0,((AR9-$M$26)/3/AR10),IF($M$26=0,(($M$25-AR9)/3/AR10),MIN(((($M$25)-AR9)/(3*AR10)),((AR9-($M$26))/(3*AR10)))))),"")</f>
        <v>2.9762179961689479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7.4608718487567671E-4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</row>
    <row r="19" spans="1:62" x14ac:dyDescent="0.2">
      <c r="A19" s="30" t="s">
        <v>18</v>
      </c>
      <c r="B19" s="30">
        <v>28.40595809523813</v>
      </c>
      <c r="C19" s="30">
        <v>28.405065306122449</v>
      </c>
      <c r="D19" s="30">
        <v>28.40481284461157</v>
      </c>
      <c r="E19" s="30">
        <v>28.404913058035696</v>
      </c>
      <c r="F19" s="30">
        <v>28.404707857142864</v>
      </c>
      <c r="G19" s="30">
        <v>28.402963753799416</v>
      </c>
      <c r="H19" s="30">
        <v>28.404580791505783</v>
      </c>
      <c r="I19" s="30">
        <v>28.407601636904783</v>
      </c>
      <c r="J19" s="30">
        <v>28.405424206349206</v>
      </c>
      <c r="K19" s="30">
        <v>28.405958874458882</v>
      </c>
      <c r="L19" s="30">
        <v>28.405000510204115</v>
      </c>
      <c r="M19" s="30">
        <v>28.405944387755095</v>
      </c>
      <c r="N19" s="30">
        <v>28.406282812500002</v>
      </c>
      <c r="P19" s="30" t="s">
        <v>18</v>
      </c>
      <c r="Q19" s="30"/>
      <c r="R19" s="30"/>
      <c r="S19" s="30"/>
      <c r="T19" s="30">
        <v>28.404804166666661</v>
      </c>
      <c r="U19" s="30"/>
      <c r="V19" s="30"/>
      <c r="W19" s="30"/>
      <c r="X19" s="30">
        <v>28.404192532467547</v>
      </c>
      <c r="Y19" s="30">
        <v>28.404221428571422</v>
      </c>
      <c r="Z19" s="30"/>
      <c r="AA19" s="30"/>
      <c r="AB19" s="30"/>
      <c r="AC19" s="30"/>
      <c r="AE19" s="30" t="s">
        <v>18</v>
      </c>
      <c r="AF19" s="30"/>
      <c r="AG19" s="30"/>
      <c r="AH19" s="30"/>
      <c r="AI19" s="30">
        <v>28.407459523809525</v>
      </c>
      <c r="AJ19" s="30">
        <v>28.404381190476208</v>
      </c>
      <c r="AK19" s="30">
        <v>28.403859873949575</v>
      </c>
      <c r="AL19" s="30">
        <v>28.405868928571429</v>
      </c>
      <c r="AM19" s="30">
        <v>28.406653095238081</v>
      </c>
      <c r="AN19" s="30">
        <v>28.406682142857179</v>
      </c>
      <c r="AO19" s="30">
        <v>28.405315178571438</v>
      </c>
      <c r="AP19" s="30">
        <v>28.406271753246763</v>
      </c>
      <c r="AQ19" s="30">
        <v>28.403184375000013</v>
      </c>
      <c r="AR19" s="30">
        <v>28.403930462184888</v>
      </c>
      <c r="BD19" s="32"/>
      <c r="BE19" s="32"/>
      <c r="BF19" s="32"/>
      <c r="BG19" s="32" t="e">
        <f>I5/3</f>
        <v>#VALUE!</v>
      </c>
      <c r="BH19" s="32"/>
      <c r="BI19" s="32"/>
      <c r="BJ19" s="32"/>
    </row>
    <row r="20" spans="1:62" x14ac:dyDescent="0.2">
      <c r="A20" s="21" t="s">
        <v>8</v>
      </c>
      <c r="B20" s="22">
        <v>6.2697685728869829E-3</v>
      </c>
      <c r="C20" s="22">
        <v>7.5345256095874138E-3</v>
      </c>
      <c r="D20" s="22">
        <v>7.4093132398901562E-3</v>
      </c>
      <c r="E20" s="22">
        <v>7.390782211607879E-3</v>
      </c>
      <c r="F20" s="22">
        <v>6.6183845460648337E-3</v>
      </c>
      <c r="G20" s="22">
        <v>7.2519618982423107E-3</v>
      </c>
      <c r="H20" s="22">
        <v>6.315000755502437E-3</v>
      </c>
      <c r="I20" s="22">
        <v>5.4403318309919216E-3</v>
      </c>
      <c r="J20" s="22">
        <v>5.0377340412080789E-3</v>
      </c>
      <c r="K20" s="22">
        <v>5.6547276675339231E-3</v>
      </c>
      <c r="L20" s="22">
        <v>5.4840020200312622E-3</v>
      </c>
      <c r="M20" s="22">
        <v>7.0510751413436811E-3</v>
      </c>
      <c r="N20" s="22">
        <v>5.4551575014770799E-3</v>
      </c>
      <c r="P20" s="21" t="s">
        <v>8</v>
      </c>
      <c r="Q20" s="22"/>
      <c r="R20" s="22"/>
      <c r="S20" s="22"/>
      <c r="T20" s="22">
        <v>7.1666840156685389E-3</v>
      </c>
      <c r="U20" s="22"/>
      <c r="V20" s="22"/>
      <c r="W20" s="22"/>
      <c r="X20" s="22">
        <v>4.6344387179262153E-3</v>
      </c>
      <c r="Y20" s="22">
        <v>5.3921769922336575E-3</v>
      </c>
      <c r="Z20" s="22"/>
      <c r="AA20" s="22"/>
      <c r="AB20" s="22"/>
      <c r="AC20" s="22"/>
      <c r="AE20" s="21" t="s">
        <v>8</v>
      </c>
      <c r="AF20" s="22"/>
      <c r="AG20" s="22"/>
      <c r="AH20" s="22"/>
      <c r="AI20" s="22">
        <v>4.3798290795299287E-3</v>
      </c>
      <c r="AJ20" s="22">
        <v>4.7858885162157389E-3</v>
      </c>
      <c r="AK20" s="22">
        <v>7.0324576212444229E-3</v>
      </c>
      <c r="AL20" s="22">
        <v>5.5387328489413341E-3</v>
      </c>
      <c r="AM20" s="22">
        <v>4.0931533660224879E-3</v>
      </c>
      <c r="AN20" s="22">
        <v>4.5002084468901511E-3</v>
      </c>
      <c r="AO20" s="22">
        <v>4.5720522430312896E-3</v>
      </c>
      <c r="AP20" s="22">
        <v>5.0271070592507374E-3</v>
      </c>
      <c r="AQ20" s="22">
        <v>5.226440827640939E-3</v>
      </c>
      <c r="AR20" s="22">
        <v>5.4579210035206752E-3</v>
      </c>
      <c r="BD20" s="32">
        <f>F5</f>
        <v>28.334</v>
      </c>
      <c r="BE20" s="32"/>
      <c r="BF20" s="32"/>
      <c r="BG20" s="32" t="s">
        <v>7</v>
      </c>
      <c r="BH20" s="32"/>
      <c r="BI20" s="32"/>
      <c r="BJ20" s="32">
        <f>E5</f>
        <v>28.483999999999998</v>
      </c>
    </row>
    <row r="21" spans="1:62" x14ac:dyDescent="0.2">
      <c r="A21" s="21" t="s">
        <v>19</v>
      </c>
      <c r="B21" s="22">
        <v>28.422899999999998</v>
      </c>
      <c r="C21" s="22">
        <v>28.4224</v>
      </c>
      <c r="D21" s="22">
        <v>28.427499999999998</v>
      </c>
      <c r="E21" s="22">
        <v>28.4237</v>
      </c>
      <c r="F21" s="22">
        <v>28.422599999999999</v>
      </c>
      <c r="G21" s="22">
        <v>28.4192</v>
      </c>
      <c r="H21" s="22">
        <v>28.424199999999999</v>
      </c>
      <c r="I21" s="22">
        <v>28.424099999999999</v>
      </c>
      <c r="J21" s="22">
        <v>28.423100000000002</v>
      </c>
      <c r="K21" s="22">
        <v>28.424700000000001</v>
      </c>
      <c r="L21" s="22">
        <v>28.424600000000002</v>
      </c>
      <c r="M21" s="22">
        <v>28.4222</v>
      </c>
      <c r="N21" s="22">
        <v>28.426100000000002</v>
      </c>
      <c r="P21" s="21" t="s">
        <v>19</v>
      </c>
      <c r="Q21" s="22"/>
      <c r="R21" s="22"/>
      <c r="S21" s="22"/>
      <c r="T21" s="22">
        <v>28.418900000000001</v>
      </c>
      <c r="U21" s="22"/>
      <c r="V21" s="22"/>
      <c r="W21" s="22"/>
      <c r="X21" s="22">
        <v>28.419699999999999</v>
      </c>
      <c r="Y21" s="22">
        <v>28.4207</v>
      </c>
      <c r="Z21" s="22"/>
      <c r="AA21" s="22"/>
      <c r="AB21" s="22"/>
      <c r="AC21" s="22"/>
      <c r="AE21" s="21" t="s">
        <v>19</v>
      </c>
      <c r="AF21" s="22"/>
      <c r="AG21" s="22"/>
      <c r="AH21" s="22"/>
      <c r="AI21" s="22">
        <v>28.422499999999999</v>
      </c>
      <c r="AJ21" s="22">
        <v>28.418399999999998</v>
      </c>
      <c r="AK21" s="22">
        <v>28.4223</v>
      </c>
      <c r="AL21" s="22">
        <v>28.421500000000002</v>
      </c>
      <c r="AM21" s="22">
        <v>28.4209</v>
      </c>
      <c r="AN21" s="22">
        <v>28.4209</v>
      </c>
      <c r="AO21" s="22">
        <v>28.418800000000001</v>
      </c>
      <c r="AP21" s="22">
        <v>28.4191</v>
      </c>
      <c r="AQ21" s="22">
        <v>28.418099999999999</v>
      </c>
      <c r="AR21" s="22">
        <v>28.425699999999999</v>
      </c>
      <c r="BD21" s="33">
        <f>BE21-$BG$22</f>
        <v>28.363999999999997</v>
      </c>
      <c r="BE21" s="32">
        <f>BF21-$BG$22</f>
        <v>28.378999999999998</v>
      </c>
      <c r="BF21" s="32">
        <f>BG21-$BG$22</f>
        <v>28.393999999999998</v>
      </c>
      <c r="BG21" s="33">
        <f>D5</f>
        <v>28.408999999999999</v>
      </c>
      <c r="BH21" s="32">
        <f>BG21+$BG$22</f>
        <v>28.423999999999999</v>
      </c>
      <c r="BI21" s="32">
        <f>BH21+$BG$22</f>
        <v>28.439</v>
      </c>
      <c r="BJ21" s="33">
        <f>BI21+$BG$22</f>
        <v>28.454000000000001</v>
      </c>
    </row>
    <row r="22" spans="1:62" x14ac:dyDescent="0.2">
      <c r="A22" s="21" t="s">
        <v>20</v>
      </c>
      <c r="B22" s="22">
        <v>28.380199999999999</v>
      </c>
      <c r="C22" s="22">
        <v>28.3811</v>
      </c>
      <c r="D22" s="22">
        <v>28.378499999999999</v>
      </c>
      <c r="E22" s="22">
        <v>28.358899999999998</v>
      </c>
      <c r="F22" s="22">
        <v>28.377800000000001</v>
      </c>
      <c r="G22" s="22">
        <v>28.372499999999999</v>
      </c>
      <c r="H22" s="22">
        <v>28.378399999999999</v>
      </c>
      <c r="I22" s="22">
        <v>28.3931</v>
      </c>
      <c r="J22" s="22">
        <v>28.3918</v>
      </c>
      <c r="K22" s="22">
        <v>28.382100000000001</v>
      </c>
      <c r="L22" s="22">
        <v>28.3855</v>
      </c>
      <c r="M22" s="22">
        <v>28.380199999999999</v>
      </c>
      <c r="N22" s="22">
        <v>28.389299999999999</v>
      </c>
      <c r="P22" s="21" t="s">
        <v>20</v>
      </c>
      <c r="Q22" s="22"/>
      <c r="R22" s="22"/>
      <c r="S22" s="22"/>
      <c r="T22" s="22">
        <v>28.378799999999998</v>
      </c>
      <c r="U22" s="22"/>
      <c r="V22" s="22"/>
      <c r="W22" s="22"/>
      <c r="X22" s="22">
        <v>28.387899999999998</v>
      </c>
      <c r="Y22" s="22">
        <v>28.394500000000001</v>
      </c>
      <c r="Z22" s="22"/>
      <c r="AA22" s="22"/>
      <c r="AB22" s="22"/>
      <c r="AC22" s="22"/>
      <c r="AE22" s="21" t="s">
        <v>20</v>
      </c>
      <c r="AF22" s="22"/>
      <c r="AG22" s="22"/>
      <c r="AH22" s="22"/>
      <c r="AI22" s="22">
        <v>28.397300000000001</v>
      </c>
      <c r="AJ22" s="22">
        <v>28.383600000000001</v>
      </c>
      <c r="AK22" s="22">
        <v>28.379000000000001</v>
      </c>
      <c r="AL22" s="22">
        <v>28.382899999999999</v>
      </c>
      <c r="AM22" s="22">
        <v>28.397300000000001</v>
      </c>
      <c r="AN22" s="22">
        <v>28.396000000000001</v>
      </c>
      <c r="AO22" s="22">
        <v>28.392700000000001</v>
      </c>
      <c r="AP22" s="22">
        <v>28.393599999999999</v>
      </c>
      <c r="AQ22" s="22">
        <v>28.3812</v>
      </c>
      <c r="AR22" s="22">
        <v>28.383199999999999</v>
      </c>
      <c r="BD22" s="32"/>
      <c r="BE22" s="32"/>
      <c r="BF22" s="32"/>
      <c r="BG22" s="34">
        <v>1.4999999999999999E-2</v>
      </c>
      <c r="BH22" s="32"/>
      <c r="BI22" s="32"/>
      <c r="BJ22" s="32"/>
    </row>
    <row r="23" spans="1:62" x14ac:dyDescent="0.2">
      <c r="A23" s="24" t="s">
        <v>21</v>
      </c>
      <c r="B23" s="25">
        <f t="shared" ref="B23:K23" si="5">IFERROR(IF(B18="","",IF(Q25=0,((B19-Q26)/3/B20),IF(Q26=0,((Q25-B19)/3/B20),MIN((((Q25)-B19)/(3*B20)),((B19-(Q26))/(3*B20)))))),"")</f>
        <v>3.8788297840119483</v>
      </c>
      <c r="C23" s="25">
        <f t="shared" si="5"/>
        <v>3.1882257692395948</v>
      </c>
      <c r="D23" s="25">
        <f t="shared" si="5"/>
        <v>3.2307467771301126</v>
      </c>
      <c r="E23" s="25">
        <f t="shared" si="5"/>
        <v>3.243367029214133</v>
      </c>
      <c r="F23" s="25">
        <f t="shared" si="5"/>
        <v>3.6115488426601865</v>
      </c>
      <c r="G23" s="25">
        <f>IFERROR(IF(G18="","",IF(V25=0,((G19-V26)/3/G20),IF(V26=0,((V25-G19)/3/G20),MIN((((V25)-G19)/(3*G20)),((G19-(V26))/(3*G20)))))),"")</f>
        <v>3.215854081103716</v>
      </c>
      <c r="H23" s="25">
        <f t="shared" si="5"/>
        <v>3.7783469486476595</v>
      </c>
      <c r="I23" s="25">
        <f t="shared" si="5"/>
        <v>4.5708999145847384</v>
      </c>
      <c r="J23" s="25">
        <f t="shared" si="5"/>
        <v>4.7921152484286669</v>
      </c>
      <c r="K23" s="25">
        <f t="shared" si="5"/>
        <v>4.3007596916214998</v>
      </c>
      <c r="L23" s="25">
        <f>IFERROR(IF(L18="","",IF(AA25=0,((L19-AA26)/3/L20),IF(AA26=0,((AA25-L19)/3/L20),MIN((((AA25)-L19)/(3*L20)),((L19-(AA26))/(3*L20)))))),"")</f>
        <v>4.37639701451109</v>
      </c>
      <c r="M23" s="25">
        <f>IFERROR(IF(M18="","",IF($E$5=0,((M19-$F$5)/3/M20),IF($F$5=0,(($E$5-M19)/3/M20),MIN(((($E$5)-M19)/(3*M20)),((M19-($F$5))/(3*M20)))))),"")</f>
        <v>3.4011072218501326</v>
      </c>
      <c r="N23" s="25">
        <f>IFERROR(IF(N18="","",IF($E$5=0,((N19-$F$5)/3/N20),IF($F$5=0,(($E$5-N19)/3/N20),MIN(((($E$5)-N19)/(3*N20)),((N19-($F$5))/(3*N20)))))),"")</f>
        <v>4.416787384564115</v>
      </c>
      <c r="P23" s="24" t="s">
        <v>21</v>
      </c>
      <c r="Q23" s="25"/>
      <c r="R23" s="25"/>
      <c r="S23" s="25"/>
      <c r="T23" s="25">
        <f t="shared" ref="T23" si="6">IFERROR(IF(T18="","",IF(T25=0,((T19-T26)/3/T20),IF(T26=0,((T25-T19)/3/T20),MIN((((T25)-T19)/(3*T20)),((T19-(T26))/(3*T20)))))),"")</f>
        <v>3.3397205974047743</v>
      </c>
      <c r="U23" s="25"/>
      <c r="V23" s="25"/>
      <c r="W23" s="25"/>
      <c r="X23" s="25">
        <f t="shared" ref="X23:Y23" si="7">IFERROR(IF(X18="","",IF(X25=0,((X19-X26)/3/X20),IF(X26=0,((X25-X19)/3/X20),MIN((((X25)-X19)/(3*X20)),((X19-(X26))/(3*X20)))))),"")</f>
        <v>5.1205433063677273</v>
      </c>
      <c r="Y23" s="25">
        <f t="shared" si="7"/>
        <v>4.4027627848022401</v>
      </c>
      <c r="Z23" s="25"/>
      <c r="AA23" s="25"/>
      <c r="AB23" s="25"/>
      <c r="AC23" s="25"/>
      <c r="AE23" s="24" t="s">
        <v>21</v>
      </c>
      <c r="AF23" s="25"/>
      <c r="AG23" s="25"/>
      <c r="AH23" s="25"/>
      <c r="AI23" s="25">
        <f t="shared" ref="AI23:AP23" si="8">IFERROR(IF(AI18="","",IF($Q$25=0,((AI19-$Q$26)/3/AI20),IF($Q$26=0,(($Q$25-AI19)/3/AI20),MIN(((($Q$25)-AI19)/(3*AI20)),((AI19-($Q$26))/(3*AI20)))))),"")</f>
        <v>5.6668515641036841</v>
      </c>
      <c r="AJ23" s="25">
        <f t="shared" si="8"/>
        <v>4.9716432127736541</v>
      </c>
      <c r="AK23" s="25">
        <f t="shared" si="8"/>
        <v>3.358706053462325</v>
      </c>
      <c r="AL23" s="25">
        <f t="shared" si="8"/>
        <v>4.3854151336772231</v>
      </c>
      <c r="AM23" s="25">
        <f t="shared" si="8"/>
        <v>5.9980727694754634</v>
      </c>
      <c r="AN23" s="25">
        <f t="shared" si="8"/>
        <v>5.4576836996735327</v>
      </c>
      <c r="AO23" s="25">
        <f t="shared" si="8"/>
        <v>5.2722624857476239</v>
      </c>
      <c r="AP23" s="25">
        <f t="shared" si="8"/>
        <v>4.858443924319487</v>
      </c>
      <c r="AQ23" s="25">
        <f t="shared" ref="AQ23:AR23" si="9">IFERROR(IF(AQ18="","",IF($Q$25=0,((AQ19-$Q$26)/3/AQ20),IF($Q$26=0,(($Q$25-AQ19)/3/AQ20),MIN(((($Q$25)-AQ19)/(3*AQ20)),((AQ19-($Q$26))/(3*AQ20)))))),"")</f>
        <v>4.4762377377244702</v>
      </c>
      <c r="AR23" s="25">
        <f t="shared" si="9"/>
        <v>4.3319585204166113</v>
      </c>
    </row>
    <row r="24" spans="1:62" x14ac:dyDescent="0.2">
      <c r="A24" s="35" t="s">
        <v>10</v>
      </c>
      <c r="B24" s="44">
        <f>$D$5</f>
        <v>28.408999999999999</v>
      </c>
      <c r="C24" s="44">
        <f t="shared" ref="C24:N24" si="10">$D$5</f>
        <v>28.408999999999999</v>
      </c>
      <c r="D24" s="44">
        <f t="shared" si="10"/>
        <v>28.408999999999999</v>
      </c>
      <c r="E24" s="44">
        <f t="shared" si="10"/>
        <v>28.408999999999999</v>
      </c>
      <c r="F24" s="44">
        <f t="shared" si="10"/>
        <v>28.408999999999999</v>
      </c>
      <c r="G24" s="44">
        <f t="shared" si="10"/>
        <v>28.408999999999999</v>
      </c>
      <c r="H24" s="44">
        <f t="shared" si="10"/>
        <v>28.408999999999999</v>
      </c>
      <c r="I24" s="44">
        <f t="shared" si="10"/>
        <v>28.408999999999999</v>
      </c>
      <c r="J24" s="44">
        <f t="shared" si="10"/>
        <v>28.408999999999999</v>
      </c>
      <c r="K24" s="44">
        <f t="shared" si="10"/>
        <v>28.408999999999999</v>
      </c>
      <c r="L24" s="44">
        <f t="shared" si="10"/>
        <v>28.408999999999999</v>
      </c>
      <c r="M24" s="44">
        <f t="shared" si="10"/>
        <v>28.408999999999999</v>
      </c>
      <c r="N24" s="44">
        <f t="shared" si="10"/>
        <v>28.408999999999999</v>
      </c>
      <c r="O24" s="35"/>
      <c r="P24" s="35" t="s">
        <v>10</v>
      </c>
      <c r="Q24" s="16">
        <f t="shared" ref="Q24:AC24" si="11">$J$5</f>
        <v>28.408000000000001</v>
      </c>
      <c r="R24" s="16">
        <f t="shared" si="11"/>
        <v>28.408000000000001</v>
      </c>
      <c r="S24" s="16">
        <f t="shared" si="11"/>
        <v>28.408000000000001</v>
      </c>
      <c r="T24" s="16">
        <f t="shared" si="11"/>
        <v>28.408000000000001</v>
      </c>
      <c r="U24" s="16">
        <f t="shared" si="11"/>
        <v>28.408000000000001</v>
      </c>
      <c r="V24" s="16">
        <f t="shared" si="11"/>
        <v>28.408000000000001</v>
      </c>
      <c r="W24" s="16">
        <f t="shared" si="11"/>
        <v>28.408000000000001</v>
      </c>
      <c r="X24" s="16">
        <f t="shared" si="11"/>
        <v>28.408000000000001</v>
      </c>
      <c r="Y24" s="16">
        <f t="shared" si="11"/>
        <v>28.408000000000001</v>
      </c>
      <c r="Z24" s="16">
        <f t="shared" si="11"/>
        <v>28.408000000000001</v>
      </c>
      <c r="AA24" s="16">
        <f t="shared" si="11"/>
        <v>28.408000000000001</v>
      </c>
      <c r="AB24" s="16">
        <f t="shared" si="11"/>
        <v>28.408000000000001</v>
      </c>
      <c r="AC24" s="16">
        <f t="shared" si="11"/>
        <v>28.408000000000001</v>
      </c>
      <c r="AE24" s="29"/>
      <c r="AF24" s="29"/>
      <c r="AG24" s="29"/>
      <c r="AH24" s="29"/>
      <c r="AI24" s="29"/>
      <c r="AJ24" s="29"/>
      <c r="AK24" s="29"/>
      <c r="AL24" s="29"/>
      <c r="AM24" s="29"/>
    </row>
    <row r="25" spans="1:62" x14ac:dyDescent="0.2">
      <c r="A25" s="35" t="s">
        <v>11</v>
      </c>
      <c r="B25" s="44">
        <f>$E$5</f>
        <v>28.483999999999998</v>
      </c>
      <c r="C25" s="44">
        <f t="shared" ref="C25:N25" si="12">$E$5</f>
        <v>28.483999999999998</v>
      </c>
      <c r="D25" s="44">
        <f t="shared" si="12"/>
        <v>28.483999999999998</v>
      </c>
      <c r="E25" s="44">
        <f t="shared" si="12"/>
        <v>28.483999999999998</v>
      </c>
      <c r="F25" s="44">
        <f t="shared" si="12"/>
        <v>28.483999999999998</v>
      </c>
      <c r="G25" s="44">
        <f t="shared" si="12"/>
        <v>28.483999999999998</v>
      </c>
      <c r="H25" s="44">
        <f t="shared" si="12"/>
        <v>28.483999999999998</v>
      </c>
      <c r="I25" s="44">
        <f t="shared" si="12"/>
        <v>28.483999999999998</v>
      </c>
      <c r="J25" s="44">
        <f t="shared" si="12"/>
        <v>28.483999999999998</v>
      </c>
      <c r="K25" s="44">
        <f t="shared" si="12"/>
        <v>28.483999999999998</v>
      </c>
      <c r="L25" s="44">
        <f t="shared" si="12"/>
        <v>28.483999999999998</v>
      </c>
      <c r="M25" s="44">
        <f t="shared" si="12"/>
        <v>28.483999999999998</v>
      </c>
      <c r="N25" s="44">
        <f t="shared" si="12"/>
        <v>28.483999999999998</v>
      </c>
      <c r="O25" s="35"/>
      <c r="P25" s="35" t="s">
        <v>11</v>
      </c>
      <c r="Q25" s="16">
        <f t="shared" ref="Q25:AC25" si="13">$K$5</f>
        <v>28.483000000000001</v>
      </c>
      <c r="R25" s="16">
        <f t="shared" si="13"/>
        <v>28.483000000000001</v>
      </c>
      <c r="S25" s="16">
        <f t="shared" si="13"/>
        <v>28.483000000000001</v>
      </c>
      <c r="T25" s="16">
        <f t="shared" si="13"/>
        <v>28.483000000000001</v>
      </c>
      <c r="U25" s="16">
        <f t="shared" si="13"/>
        <v>28.483000000000001</v>
      </c>
      <c r="V25" s="16">
        <f t="shared" si="13"/>
        <v>28.483000000000001</v>
      </c>
      <c r="W25" s="16">
        <f t="shared" si="13"/>
        <v>28.483000000000001</v>
      </c>
      <c r="X25" s="16">
        <f t="shared" si="13"/>
        <v>28.483000000000001</v>
      </c>
      <c r="Y25" s="16">
        <f t="shared" si="13"/>
        <v>28.483000000000001</v>
      </c>
      <c r="Z25" s="16">
        <f t="shared" si="13"/>
        <v>28.483000000000001</v>
      </c>
      <c r="AA25" s="16">
        <f t="shared" si="13"/>
        <v>28.483000000000001</v>
      </c>
      <c r="AB25" s="16">
        <f t="shared" si="13"/>
        <v>28.483000000000001</v>
      </c>
      <c r="AC25" s="16">
        <f t="shared" si="13"/>
        <v>28.483000000000001</v>
      </c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44">
        <f>$F$5</f>
        <v>28.334</v>
      </c>
      <c r="C26" s="44">
        <f t="shared" ref="C26:N26" si="14">$F$5</f>
        <v>28.334</v>
      </c>
      <c r="D26" s="44">
        <f t="shared" si="14"/>
        <v>28.334</v>
      </c>
      <c r="E26" s="44">
        <f t="shared" si="14"/>
        <v>28.334</v>
      </c>
      <c r="F26" s="44">
        <f t="shared" si="14"/>
        <v>28.334</v>
      </c>
      <c r="G26" s="44">
        <f t="shared" si="14"/>
        <v>28.334</v>
      </c>
      <c r="H26" s="44">
        <f t="shared" si="14"/>
        <v>28.334</v>
      </c>
      <c r="I26" s="44">
        <f t="shared" si="14"/>
        <v>28.334</v>
      </c>
      <c r="J26" s="44">
        <f t="shared" si="14"/>
        <v>28.334</v>
      </c>
      <c r="K26" s="44">
        <f t="shared" si="14"/>
        <v>28.334</v>
      </c>
      <c r="L26" s="44">
        <f t="shared" si="14"/>
        <v>28.334</v>
      </c>
      <c r="M26" s="44">
        <f t="shared" si="14"/>
        <v>28.334</v>
      </c>
      <c r="N26" s="44">
        <f t="shared" si="14"/>
        <v>28.334</v>
      </c>
      <c r="O26" s="35"/>
      <c r="P26" s="35" t="s">
        <v>12</v>
      </c>
      <c r="Q26" s="16">
        <f t="shared" ref="Q26:AC26" si="15">$L$5</f>
        <v>28.333000000000002</v>
      </c>
      <c r="R26" s="16">
        <f t="shared" si="15"/>
        <v>28.333000000000002</v>
      </c>
      <c r="S26" s="16">
        <f t="shared" si="15"/>
        <v>28.333000000000002</v>
      </c>
      <c r="T26" s="16">
        <f t="shared" si="15"/>
        <v>28.333000000000002</v>
      </c>
      <c r="U26" s="16">
        <f t="shared" si="15"/>
        <v>28.333000000000002</v>
      </c>
      <c r="V26" s="16">
        <f t="shared" si="15"/>
        <v>28.333000000000002</v>
      </c>
      <c r="W26" s="16">
        <f t="shared" si="15"/>
        <v>28.333000000000002</v>
      </c>
      <c r="X26" s="16">
        <f t="shared" si="15"/>
        <v>28.333000000000002</v>
      </c>
      <c r="Y26" s="16">
        <f t="shared" si="15"/>
        <v>28.333000000000002</v>
      </c>
      <c r="Z26" s="16">
        <f t="shared" si="15"/>
        <v>28.333000000000002</v>
      </c>
      <c r="AA26" s="16">
        <f t="shared" si="15"/>
        <v>28.333000000000002</v>
      </c>
      <c r="AB26" s="16">
        <f t="shared" si="15"/>
        <v>28.333000000000002</v>
      </c>
      <c r="AC26" s="16">
        <f t="shared" si="15"/>
        <v>28.333000000000002</v>
      </c>
      <c r="AE26" s="29"/>
      <c r="AF26" s="29"/>
      <c r="AG26" s="29"/>
      <c r="AH26" s="29"/>
      <c r="AI26" s="29"/>
      <c r="AJ26" s="29"/>
      <c r="AK26" s="29"/>
      <c r="AL26" s="29"/>
      <c r="AM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6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AE28" s="29"/>
      <c r="AF28" s="29"/>
      <c r="AG28" s="29"/>
      <c r="AH28" s="29"/>
      <c r="AI28" s="29"/>
      <c r="AJ28" s="29"/>
      <c r="AK28" s="29"/>
      <c r="AL28" s="29"/>
      <c r="AM28" s="29"/>
    </row>
    <row r="29" spans="1:62" x14ac:dyDescent="0.2">
      <c r="A29" s="38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9.9499999999999993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  <c r="AW30" s="29"/>
      <c r="AX30" s="29"/>
      <c r="AY30" s="29"/>
      <c r="AZ30" s="29"/>
      <c r="BA30" s="29"/>
    </row>
    <row r="31" spans="1:62" ht="9.9499999999999993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S31" s="29"/>
      <c r="AT31" s="29"/>
      <c r="AU31" s="29"/>
      <c r="AV31" s="29"/>
      <c r="AW31" s="29"/>
      <c r="AX31" s="29"/>
      <c r="AY31" s="29"/>
      <c r="AZ31" s="29"/>
      <c r="BA31" s="29"/>
    </row>
    <row r="32" spans="1:62" ht="12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1:45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5" ht="12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AE34" s="29"/>
      <c r="AF34" s="29"/>
      <c r="AG34" s="29"/>
      <c r="AH34" s="29"/>
      <c r="AI34" s="29"/>
      <c r="AJ34" s="29"/>
      <c r="AK34" s="29"/>
      <c r="AL34" s="29"/>
      <c r="AM34" s="29"/>
    </row>
    <row r="35" spans="1:45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5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8.5681116970090076E-3</v>
      </c>
      <c r="Q36" s="40">
        <f>ROUND(P36*3,2)</f>
        <v>0.03</v>
      </c>
      <c r="R36" s="41">
        <f>ROUND(Q36/5,5)</f>
        <v>6.0000000000000001E-3</v>
      </c>
      <c r="T36" s="18" t="s">
        <v>22</v>
      </c>
      <c r="AE36" s="29"/>
      <c r="AF36" s="29"/>
      <c r="AG36" s="29"/>
      <c r="AH36" s="29"/>
      <c r="AI36" s="29"/>
      <c r="AJ36" s="29"/>
      <c r="AK36" s="29"/>
      <c r="AL36" s="29"/>
      <c r="AM36" s="29"/>
    </row>
    <row r="37" spans="1:45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4.7056130663576328</v>
      </c>
      <c r="Q37" s="40">
        <v>11</v>
      </c>
      <c r="R37" s="41">
        <f>ROUND(Q37/5,5)</f>
        <v>2.2000000000000002</v>
      </c>
      <c r="T37" s="20">
        <v>28.416414285714289</v>
      </c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5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5.256862483897104E-3</v>
      </c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5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T39" s="3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5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9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29"/>
      <c r="AF40" s="29"/>
      <c r="AG40" s="29"/>
      <c r="AH40" s="29"/>
      <c r="AI40" s="29"/>
      <c r="AJ40" s="29"/>
      <c r="AK40" s="29"/>
      <c r="AL40" s="29"/>
      <c r="AM40" s="29"/>
      <c r="AS40" s="38"/>
    </row>
    <row r="41" spans="1:45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25">
        <v>4.2855546435881706</v>
      </c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29"/>
      <c r="AF41" s="29"/>
      <c r="AG41" s="29"/>
      <c r="AH41" s="29"/>
      <c r="AI41" s="29"/>
      <c r="AJ41" s="29"/>
      <c r="AK41" s="29"/>
      <c r="AL41" s="29"/>
      <c r="AM41" s="29"/>
      <c r="AS41" s="38"/>
    </row>
    <row r="42" spans="1:45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29"/>
      <c r="AF42" s="29"/>
      <c r="AG42" s="29"/>
      <c r="AH42" s="29"/>
      <c r="AI42" s="29"/>
      <c r="AJ42" s="29"/>
      <c r="AK42" s="29"/>
      <c r="AL42" s="29"/>
      <c r="AM42" s="29"/>
      <c r="AS42" s="38"/>
    </row>
    <row r="43" spans="1:45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29"/>
      <c r="AF43" s="29"/>
      <c r="AG43" s="29"/>
      <c r="AH43" s="29"/>
      <c r="AI43" s="29"/>
      <c r="AJ43" s="29"/>
      <c r="AK43" s="29"/>
      <c r="AL43" s="29"/>
      <c r="AM43" s="29"/>
      <c r="AS43" s="38"/>
    </row>
    <row r="44" spans="1:45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29"/>
      <c r="AF44" s="29"/>
      <c r="AG44" s="29"/>
      <c r="AH44" s="29"/>
      <c r="AI44" s="29"/>
      <c r="AJ44" s="29"/>
      <c r="AK44" s="29"/>
      <c r="AL44" s="29"/>
      <c r="AM44" s="29"/>
      <c r="AS44" s="38"/>
    </row>
    <row r="45" spans="1:45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29"/>
      <c r="AF45" s="29"/>
      <c r="AG45" s="29"/>
      <c r="AH45" s="29"/>
      <c r="AI45" s="29"/>
      <c r="AJ45" s="29"/>
      <c r="AK45" s="29"/>
      <c r="AL45" s="29"/>
      <c r="AM45" s="29"/>
      <c r="AS45" s="38"/>
    </row>
    <row r="46" spans="1:45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29"/>
      <c r="AF46" s="29"/>
      <c r="AG46" s="29"/>
      <c r="AH46" s="29"/>
      <c r="AI46" s="29"/>
      <c r="AJ46" s="29"/>
      <c r="AK46" s="29"/>
      <c r="AL46" s="29"/>
      <c r="AM46" s="29"/>
      <c r="AS46" s="38"/>
    </row>
    <row r="47" spans="1:45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29"/>
      <c r="AF47" s="29"/>
      <c r="AG47" s="29"/>
      <c r="AH47" s="29"/>
      <c r="AI47" s="29"/>
      <c r="AJ47" s="29"/>
      <c r="AK47" s="29"/>
      <c r="AL47" s="29"/>
      <c r="AM47" s="29"/>
      <c r="AS47" s="38"/>
    </row>
    <row r="48" spans="1:45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29"/>
      <c r="AF48" s="29"/>
      <c r="AG48" s="29"/>
      <c r="AH48" s="29"/>
      <c r="AI48" s="29"/>
      <c r="AJ48" s="29"/>
      <c r="AK48" s="29"/>
      <c r="AL48" s="29"/>
      <c r="AM48" s="29"/>
      <c r="AS48" s="38"/>
    </row>
    <row r="49" spans="1:45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29"/>
      <c r="AF49" s="29"/>
      <c r="AG49" s="29"/>
      <c r="AH49" s="29"/>
      <c r="AI49" s="29"/>
      <c r="AJ49" s="29"/>
      <c r="AK49" s="29"/>
      <c r="AL49" s="29"/>
      <c r="AM49" s="29"/>
      <c r="AS49" s="38"/>
    </row>
    <row r="50" spans="1:45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29"/>
      <c r="AF50" s="29"/>
      <c r="AG50" s="29"/>
      <c r="AH50" s="29"/>
      <c r="AI50" s="29"/>
      <c r="AJ50" s="29"/>
      <c r="AK50" s="29"/>
      <c r="AL50" s="29"/>
      <c r="AM50" s="29"/>
      <c r="AS50" s="38"/>
    </row>
    <row r="51" spans="1:45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29"/>
      <c r="AF51" s="29"/>
      <c r="AG51" s="29"/>
      <c r="AH51" s="29"/>
      <c r="AI51" s="29"/>
      <c r="AJ51" s="29"/>
      <c r="AK51" s="29"/>
      <c r="AL51" s="29"/>
      <c r="AM51" s="29"/>
      <c r="AS51" s="38"/>
    </row>
    <row r="52" spans="1:45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29"/>
      <c r="AF52" s="29"/>
      <c r="AG52" s="29"/>
      <c r="AH52" s="29"/>
      <c r="AI52" s="29"/>
      <c r="AJ52" s="29"/>
      <c r="AK52" s="29"/>
      <c r="AL52" s="29"/>
      <c r="AM52" s="29"/>
      <c r="AS52" s="38"/>
    </row>
    <row r="53" spans="1:45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29"/>
      <c r="AF53" s="29"/>
      <c r="AG53" s="29"/>
      <c r="AH53" s="29"/>
      <c r="AI53" s="29"/>
      <c r="AJ53" s="29"/>
      <c r="AK53" s="29"/>
      <c r="AL53" s="29"/>
      <c r="AM53" s="29"/>
      <c r="AS53" s="38"/>
    </row>
    <row r="54" spans="1:45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29"/>
      <c r="AF54" s="29"/>
      <c r="AG54" s="29"/>
      <c r="AH54" s="29"/>
      <c r="AI54" s="29"/>
      <c r="AJ54" s="29"/>
      <c r="AK54" s="29"/>
      <c r="AL54" s="29"/>
      <c r="AM54" s="29"/>
      <c r="AS54" s="38"/>
    </row>
    <row r="55" spans="1:45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29"/>
      <c r="AF55" s="29"/>
      <c r="AG55" s="29"/>
      <c r="AH55" s="29"/>
      <c r="AI55" s="29"/>
      <c r="AJ55" s="29"/>
      <c r="AK55" s="29"/>
      <c r="AL55" s="29"/>
      <c r="AM55" s="29"/>
      <c r="AS55" s="38"/>
    </row>
    <row r="56" spans="1:45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29"/>
      <c r="AF56" s="29"/>
      <c r="AG56" s="29"/>
      <c r="AH56" s="29"/>
      <c r="AI56" s="29"/>
      <c r="AJ56" s="29"/>
      <c r="AK56" s="29"/>
      <c r="AL56" s="29"/>
      <c r="AM56" s="29"/>
      <c r="AS56" s="38"/>
    </row>
    <row r="57" spans="1:45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29"/>
      <c r="AF57" s="29"/>
      <c r="AG57" s="29"/>
      <c r="AH57" s="29"/>
      <c r="AI57" s="29"/>
      <c r="AJ57" s="29"/>
      <c r="AK57" s="29"/>
      <c r="AL57" s="29"/>
      <c r="AM57" s="29"/>
      <c r="AS57" s="38"/>
    </row>
    <row r="58" spans="1:45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29"/>
      <c r="AF58" s="29"/>
      <c r="AG58" s="29"/>
      <c r="AH58" s="29"/>
      <c r="AI58" s="29"/>
      <c r="AJ58" s="29"/>
      <c r="AK58" s="29"/>
      <c r="AL58" s="29"/>
      <c r="AM58" s="29"/>
      <c r="AS58" s="38"/>
    </row>
    <row r="59" spans="1:45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29"/>
      <c r="AF59" s="29"/>
      <c r="AG59" s="29"/>
      <c r="AH59" s="29"/>
      <c r="AI59" s="29"/>
      <c r="AJ59" s="29"/>
      <c r="AK59" s="29"/>
      <c r="AL59" s="29"/>
      <c r="AM59" s="29"/>
      <c r="AS59" s="38"/>
    </row>
    <row r="60" spans="1:45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29"/>
      <c r="AF60" s="29"/>
      <c r="AG60" s="29"/>
      <c r="AH60" s="29"/>
      <c r="AI60" s="29"/>
      <c r="AJ60" s="29"/>
      <c r="AK60" s="29"/>
      <c r="AL60" s="29"/>
      <c r="AM60" s="29"/>
      <c r="AS60" s="38"/>
    </row>
    <row r="61" spans="1:45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29"/>
      <c r="AF61" s="29"/>
      <c r="AG61" s="29"/>
      <c r="AH61" s="29"/>
      <c r="AI61" s="29"/>
      <c r="AJ61" s="29"/>
      <c r="AK61" s="29"/>
      <c r="AL61" s="29"/>
      <c r="AM61" s="29"/>
      <c r="AS61" s="38"/>
    </row>
    <row r="62" spans="1:45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29"/>
      <c r="AF62" s="29"/>
      <c r="AG62" s="29"/>
      <c r="AH62" s="29"/>
      <c r="AI62" s="29"/>
      <c r="AJ62" s="29"/>
      <c r="AK62" s="29"/>
      <c r="AL62" s="29"/>
      <c r="AM62" s="29"/>
      <c r="AS62" s="38"/>
    </row>
    <row r="63" spans="1:45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29"/>
      <c r="AF63" s="29"/>
      <c r="AG63" s="29"/>
      <c r="AH63" s="29"/>
      <c r="AI63" s="29"/>
      <c r="AJ63" s="29"/>
      <c r="AK63" s="29"/>
      <c r="AL63" s="29"/>
      <c r="AM63" s="29"/>
      <c r="AS63" s="38"/>
    </row>
    <row r="64" spans="1:45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29"/>
      <c r="AF64" s="29"/>
      <c r="AG64" s="29"/>
      <c r="AH64" s="29"/>
      <c r="AI64" s="29"/>
      <c r="AJ64" s="29"/>
      <c r="AK64" s="29"/>
      <c r="AL64" s="29"/>
      <c r="AM64" s="29"/>
      <c r="AS64" s="38"/>
    </row>
    <row r="65" spans="1:45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29"/>
      <c r="AF65" s="29"/>
      <c r="AG65" s="29"/>
      <c r="AH65" s="29"/>
      <c r="AI65" s="29"/>
      <c r="AJ65" s="29"/>
      <c r="AK65" s="29"/>
      <c r="AL65" s="29"/>
      <c r="AM65" s="29"/>
      <c r="AS65" s="38"/>
    </row>
    <row r="66" spans="1:45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29"/>
      <c r="AF66" s="29"/>
      <c r="AG66" s="29"/>
      <c r="AH66" s="29"/>
      <c r="AI66" s="29"/>
      <c r="AJ66" s="29"/>
      <c r="AK66" s="29"/>
      <c r="AL66" s="29"/>
      <c r="AM66" s="29"/>
      <c r="AS66" s="38"/>
    </row>
    <row r="67" spans="1:45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29"/>
      <c r="AF67" s="29"/>
      <c r="AG67" s="29"/>
      <c r="AH67" s="29"/>
      <c r="AI67" s="29"/>
      <c r="AJ67" s="29"/>
      <c r="AK67" s="29"/>
      <c r="AL67" s="29"/>
      <c r="AM67" s="29"/>
      <c r="AS67" s="38"/>
    </row>
    <row r="68" spans="1:45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S68" s="38"/>
    </row>
    <row r="69" spans="1:45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S69" s="38"/>
    </row>
    <row r="70" spans="1:45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S70" s="38"/>
    </row>
    <row r="71" spans="1:45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S71" s="38"/>
    </row>
    <row r="72" spans="1:45" x14ac:dyDescent="0.2"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S72" s="38"/>
    </row>
    <row r="73" spans="1:45" x14ac:dyDescent="0.2"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S73" s="38"/>
    </row>
    <row r="74" spans="1:45" x14ac:dyDescent="0.2"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S74" s="38"/>
    </row>
    <row r="75" spans="1:45" x14ac:dyDescent="0.2"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S75" s="38"/>
    </row>
    <row r="85" ht="15.75" customHeight="1" x14ac:dyDescent="0.2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J85"/>
  <sheetViews>
    <sheetView showGridLines="0" topLeftCell="A10" zoomScale="70" zoomScaleNormal="70" workbookViewId="0">
      <selection activeCell="S62" sqref="S62"/>
    </sheetView>
  </sheetViews>
  <sheetFormatPr defaultRowHeight="12.75" x14ac:dyDescent="0.2"/>
  <cols>
    <col min="1" max="1" width="10.7109375" style="1" customWidth="1"/>
    <col min="2" max="15" width="8.7109375" style="1" customWidth="1"/>
    <col min="16" max="270" width="9.140625" style="1"/>
    <col min="271" max="271" width="10.7109375" style="1" customWidth="1"/>
    <col min="272" max="285" width="8.7109375" style="1" customWidth="1"/>
    <col min="286" max="526" width="9.140625" style="1"/>
    <col min="527" max="527" width="10.7109375" style="1" customWidth="1"/>
    <col min="528" max="541" width="8.7109375" style="1" customWidth="1"/>
    <col min="542" max="782" width="9.140625" style="1"/>
    <col min="783" max="783" width="10.7109375" style="1" customWidth="1"/>
    <col min="784" max="797" width="8.7109375" style="1" customWidth="1"/>
    <col min="798" max="1038" width="9.140625" style="1"/>
    <col min="1039" max="1039" width="10.7109375" style="1" customWidth="1"/>
    <col min="1040" max="1053" width="8.7109375" style="1" customWidth="1"/>
    <col min="1054" max="1294" width="9.140625" style="1"/>
    <col min="1295" max="1295" width="10.7109375" style="1" customWidth="1"/>
    <col min="1296" max="1309" width="8.7109375" style="1" customWidth="1"/>
    <col min="1310" max="1550" width="9.140625" style="1"/>
    <col min="1551" max="1551" width="10.7109375" style="1" customWidth="1"/>
    <col min="1552" max="1565" width="8.7109375" style="1" customWidth="1"/>
    <col min="1566" max="1806" width="9.140625" style="1"/>
    <col min="1807" max="1807" width="10.7109375" style="1" customWidth="1"/>
    <col min="1808" max="1821" width="8.7109375" style="1" customWidth="1"/>
    <col min="1822" max="2062" width="9.140625" style="1"/>
    <col min="2063" max="2063" width="10.7109375" style="1" customWidth="1"/>
    <col min="2064" max="2077" width="8.7109375" style="1" customWidth="1"/>
    <col min="2078" max="2318" width="9.140625" style="1"/>
    <col min="2319" max="2319" width="10.7109375" style="1" customWidth="1"/>
    <col min="2320" max="2333" width="8.7109375" style="1" customWidth="1"/>
    <col min="2334" max="2574" width="9.140625" style="1"/>
    <col min="2575" max="2575" width="10.7109375" style="1" customWidth="1"/>
    <col min="2576" max="2589" width="8.7109375" style="1" customWidth="1"/>
    <col min="2590" max="2830" width="9.140625" style="1"/>
    <col min="2831" max="2831" width="10.7109375" style="1" customWidth="1"/>
    <col min="2832" max="2845" width="8.7109375" style="1" customWidth="1"/>
    <col min="2846" max="3086" width="9.140625" style="1"/>
    <col min="3087" max="3087" width="10.7109375" style="1" customWidth="1"/>
    <col min="3088" max="3101" width="8.7109375" style="1" customWidth="1"/>
    <col min="3102" max="3342" width="9.140625" style="1"/>
    <col min="3343" max="3343" width="10.7109375" style="1" customWidth="1"/>
    <col min="3344" max="3357" width="8.7109375" style="1" customWidth="1"/>
    <col min="3358" max="3598" width="9.140625" style="1"/>
    <col min="3599" max="3599" width="10.7109375" style="1" customWidth="1"/>
    <col min="3600" max="3613" width="8.7109375" style="1" customWidth="1"/>
    <col min="3614" max="3854" width="9.140625" style="1"/>
    <col min="3855" max="3855" width="10.7109375" style="1" customWidth="1"/>
    <col min="3856" max="3869" width="8.7109375" style="1" customWidth="1"/>
    <col min="3870" max="4110" width="9.140625" style="1"/>
    <col min="4111" max="4111" width="10.7109375" style="1" customWidth="1"/>
    <col min="4112" max="4125" width="8.7109375" style="1" customWidth="1"/>
    <col min="4126" max="4366" width="9.140625" style="1"/>
    <col min="4367" max="4367" width="10.7109375" style="1" customWidth="1"/>
    <col min="4368" max="4381" width="8.7109375" style="1" customWidth="1"/>
    <col min="4382" max="4622" width="9.140625" style="1"/>
    <col min="4623" max="4623" width="10.7109375" style="1" customWidth="1"/>
    <col min="4624" max="4637" width="8.7109375" style="1" customWidth="1"/>
    <col min="4638" max="4878" width="9.140625" style="1"/>
    <col min="4879" max="4879" width="10.7109375" style="1" customWidth="1"/>
    <col min="4880" max="4893" width="8.7109375" style="1" customWidth="1"/>
    <col min="4894" max="5134" width="9.140625" style="1"/>
    <col min="5135" max="5135" width="10.7109375" style="1" customWidth="1"/>
    <col min="5136" max="5149" width="8.7109375" style="1" customWidth="1"/>
    <col min="5150" max="5390" width="9.140625" style="1"/>
    <col min="5391" max="5391" width="10.7109375" style="1" customWidth="1"/>
    <col min="5392" max="5405" width="8.7109375" style="1" customWidth="1"/>
    <col min="5406" max="5646" width="9.140625" style="1"/>
    <col min="5647" max="5647" width="10.7109375" style="1" customWidth="1"/>
    <col min="5648" max="5661" width="8.7109375" style="1" customWidth="1"/>
    <col min="5662" max="5902" width="9.140625" style="1"/>
    <col min="5903" max="5903" width="10.7109375" style="1" customWidth="1"/>
    <col min="5904" max="5917" width="8.7109375" style="1" customWidth="1"/>
    <col min="5918" max="6158" width="9.140625" style="1"/>
    <col min="6159" max="6159" width="10.7109375" style="1" customWidth="1"/>
    <col min="6160" max="6173" width="8.7109375" style="1" customWidth="1"/>
    <col min="6174" max="6414" width="9.140625" style="1"/>
    <col min="6415" max="6415" width="10.7109375" style="1" customWidth="1"/>
    <col min="6416" max="6429" width="8.7109375" style="1" customWidth="1"/>
    <col min="6430" max="6670" width="9.140625" style="1"/>
    <col min="6671" max="6671" width="10.7109375" style="1" customWidth="1"/>
    <col min="6672" max="6685" width="8.7109375" style="1" customWidth="1"/>
    <col min="6686" max="6926" width="9.140625" style="1"/>
    <col min="6927" max="6927" width="10.7109375" style="1" customWidth="1"/>
    <col min="6928" max="6941" width="8.7109375" style="1" customWidth="1"/>
    <col min="6942" max="7182" width="9.140625" style="1"/>
    <col min="7183" max="7183" width="10.7109375" style="1" customWidth="1"/>
    <col min="7184" max="7197" width="8.7109375" style="1" customWidth="1"/>
    <col min="7198" max="7438" width="9.140625" style="1"/>
    <col min="7439" max="7439" width="10.7109375" style="1" customWidth="1"/>
    <col min="7440" max="7453" width="8.7109375" style="1" customWidth="1"/>
    <col min="7454" max="7694" width="9.140625" style="1"/>
    <col min="7695" max="7695" width="10.7109375" style="1" customWidth="1"/>
    <col min="7696" max="7709" width="8.7109375" style="1" customWidth="1"/>
    <col min="7710" max="7950" width="9.140625" style="1"/>
    <col min="7951" max="7951" width="10.7109375" style="1" customWidth="1"/>
    <col min="7952" max="7965" width="8.7109375" style="1" customWidth="1"/>
    <col min="7966" max="8206" width="9.140625" style="1"/>
    <col min="8207" max="8207" width="10.7109375" style="1" customWidth="1"/>
    <col min="8208" max="8221" width="8.7109375" style="1" customWidth="1"/>
    <col min="8222" max="8462" width="9.140625" style="1"/>
    <col min="8463" max="8463" width="10.7109375" style="1" customWidth="1"/>
    <col min="8464" max="8477" width="8.7109375" style="1" customWidth="1"/>
    <col min="8478" max="8718" width="9.140625" style="1"/>
    <col min="8719" max="8719" width="10.7109375" style="1" customWidth="1"/>
    <col min="8720" max="8733" width="8.7109375" style="1" customWidth="1"/>
    <col min="8734" max="8974" width="9.140625" style="1"/>
    <col min="8975" max="8975" width="10.7109375" style="1" customWidth="1"/>
    <col min="8976" max="8989" width="8.7109375" style="1" customWidth="1"/>
    <col min="8990" max="9230" width="9.140625" style="1"/>
    <col min="9231" max="9231" width="10.7109375" style="1" customWidth="1"/>
    <col min="9232" max="9245" width="8.7109375" style="1" customWidth="1"/>
    <col min="9246" max="9486" width="9.140625" style="1"/>
    <col min="9487" max="9487" width="10.7109375" style="1" customWidth="1"/>
    <col min="9488" max="9501" width="8.7109375" style="1" customWidth="1"/>
    <col min="9502" max="9742" width="9.140625" style="1"/>
    <col min="9743" max="9743" width="10.7109375" style="1" customWidth="1"/>
    <col min="9744" max="9757" width="8.7109375" style="1" customWidth="1"/>
    <col min="9758" max="9998" width="9.140625" style="1"/>
    <col min="9999" max="9999" width="10.7109375" style="1" customWidth="1"/>
    <col min="10000" max="10013" width="8.7109375" style="1" customWidth="1"/>
    <col min="10014" max="10254" width="9.140625" style="1"/>
    <col min="10255" max="10255" width="10.7109375" style="1" customWidth="1"/>
    <col min="10256" max="10269" width="8.7109375" style="1" customWidth="1"/>
    <col min="10270" max="10510" width="9.140625" style="1"/>
    <col min="10511" max="10511" width="10.7109375" style="1" customWidth="1"/>
    <col min="10512" max="10525" width="8.7109375" style="1" customWidth="1"/>
    <col min="10526" max="10766" width="9.140625" style="1"/>
    <col min="10767" max="10767" width="10.7109375" style="1" customWidth="1"/>
    <col min="10768" max="10781" width="8.7109375" style="1" customWidth="1"/>
    <col min="10782" max="11022" width="9.140625" style="1"/>
    <col min="11023" max="11023" width="10.7109375" style="1" customWidth="1"/>
    <col min="11024" max="11037" width="8.7109375" style="1" customWidth="1"/>
    <col min="11038" max="11278" width="9.140625" style="1"/>
    <col min="11279" max="11279" width="10.7109375" style="1" customWidth="1"/>
    <col min="11280" max="11293" width="8.7109375" style="1" customWidth="1"/>
    <col min="11294" max="11534" width="9.140625" style="1"/>
    <col min="11535" max="11535" width="10.7109375" style="1" customWidth="1"/>
    <col min="11536" max="11549" width="8.7109375" style="1" customWidth="1"/>
    <col min="11550" max="11790" width="9.140625" style="1"/>
    <col min="11791" max="11791" width="10.7109375" style="1" customWidth="1"/>
    <col min="11792" max="11805" width="8.7109375" style="1" customWidth="1"/>
    <col min="11806" max="12046" width="9.140625" style="1"/>
    <col min="12047" max="12047" width="10.7109375" style="1" customWidth="1"/>
    <col min="12048" max="12061" width="8.7109375" style="1" customWidth="1"/>
    <col min="12062" max="12302" width="9.140625" style="1"/>
    <col min="12303" max="12303" width="10.7109375" style="1" customWidth="1"/>
    <col min="12304" max="12317" width="8.7109375" style="1" customWidth="1"/>
    <col min="12318" max="12558" width="9.140625" style="1"/>
    <col min="12559" max="12559" width="10.7109375" style="1" customWidth="1"/>
    <col min="12560" max="12573" width="8.7109375" style="1" customWidth="1"/>
    <col min="12574" max="12814" width="9.140625" style="1"/>
    <col min="12815" max="12815" width="10.7109375" style="1" customWidth="1"/>
    <col min="12816" max="12829" width="8.7109375" style="1" customWidth="1"/>
    <col min="12830" max="13070" width="9.140625" style="1"/>
    <col min="13071" max="13071" width="10.7109375" style="1" customWidth="1"/>
    <col min="13072" max="13085" width="8.7109375" style="1" customWidth="1"/>
    <col min="13086" max="13326" width="9.140625" style="1"/>
    <col min="13327" max="13327" width="10.7109375" style="1" customWidth="1"/>
    <col min="13328" max="13341" width="8.7109375" style="1" customWidth="1"/>
    <col min="13342" max="13582" width="9.140625" style="1"/>
    <col min="13583" max="13583" width="10.7109375" style="1" customWidth="1"/>
    <col min="13584" max="13597" width="8.7109375" style="1" customWidth="1"/>
    <col min="13598" max="13838" width="9.140625" style="1"/>
    <col min="13839" max="13839" width="10.7109375" style="1" customWidth="1"/>
    <col min="13840" max="13853" width="8.7109375" style="1" customWidth="1"/>
    <col min="13854" max="14094" width="9.140625" style="1"/>
    <col min="14095" max="14095" width="10.7109375" style="1" customWidth="1"/>
    <col min="14096" max="14109" width="8.7109375" style="1" customWidth="1"/>
    <col min="14110" max="14350" width="9.140625" style="1"/>
    <col min="14351" max="14351" width="10.7109375" style="1" customWidth="1"/>
    <col min="14352" max="14365" width="8.7109375" style="1" customWidth="1"/>
    <col min="14366" max="14606" width="9.140625" style="1"/>
    <col min="14607" max="14607" width="10.7109375" style="1" customWidth="1"/>
    <col min="14608" max="14621" width="8.7109375" style="1" customWidth="1"/>
    <col min="14622" max="14862" width="9.140625" style="1"/>
    <col min="14863" max="14863" width="10.7109375" style="1" customWidth="1"/>
    <col min="14864" max="14877" width="8.7109375" style="1" customWidth="1"/>
    <col min="14878" max="15118" width="9.140625" style="1"/>
    <col min="15119" max="15119" width="10.7109375" style="1" customWidth="1"/>
    <col min="15120" max="15133" width="8.7109375" style="1" customWidth="1"/>
    <col min="15134" max="15374" width="9.140625" style="1"/>
    <col min="15375" max="15375" width="10.7109375" style="1" customWidth="1"/>
    <col min="15376" max="15389" width="8.7109375" style="1" customWidth="1"/>
    <col min="15390" max="15630" width="9.140625" style="1"/>
    <col min="15631" max="15631" width="10.7109375" style="1" customWidth="1"/>
    <col min="15632" max="15645" width="8.7109375" style="1" customWidth="1"/>
    <col min="15646" max="15886" width="9.140625" style="1"/>
    <col min="15887" max="15887" width="10.7109375" style="1" customWidth="1"/>
    <col min="15888" max="15901" width="8.7109375" style="1" customWidth="1"/>
    <col min="15902" max="16142" width="9.140625" style="1"/>
    <col min="16143" max="16143" width="10.7109375" style="1" customWidth="1"/>
    <col min="16144" max="16157" width="8.7109375" style="1" customWidth="1"/>
    <col min="16158" max="16384" width="9.140625" style="1"/>
  </cols>
  <sheetData>
    <row r="1" spans="1:44" ht="23.25" customHeight="1" x14ac:dyDescent="0.2">
      <c r="A1" s="1" t="s">
        <v>0</v>
      </c>
      <c r="C1" s="2" t="s">
        <v>42</v>
      </c>
      <c r="D1" s="2"/>
      <c r="E1" s="3"/>
      <c r="F1" s="3"/>
      <c r="G1" s="13"/>
      <c r="H1" s="13"/>
      <c r="M1" s="13"/>
      <c r="N1" s="13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 t="s">
        <v>43</v>
      </c>
      <c r="G2" s="13" t="s">
        <v>44</v>
      </c>
      <c r="H2" s="13"/>
      <c r="M2" s="13"/>
      <c r="N2" s="13"/>
      <c r="P2" s="6" t="s">
        <v>6</v>
      </c>
      <c r="Q2" s="7">
        <f>IF(N9="","",(ABS(N9-AVERAGE(B9:M9))/STDEV(B9:M9)))</f>
        <v>0.65152030313267795</v>
      </c>
      <c r="R2" s="7">
        <f>IF(N19="","",(ABS(N19-AVERAGE(B19:M19))/STDEV(B19:M19)))</f>
        <v>0.23435142207553222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9.3573409109148492E-2</v>
      </c>
      <c r="V2" s="7">
        <f>IF(AR19="","",(ABS(AR19-AVERAGE(AF19:AQ19))/STDEV(AF19:AQ19)))</f>
        <v>1.0214742789872346</v>
      </c>
    </row>
    <row r="3" spans="1:44" x14ac:dyDescent="0.2">
      <c r="C3" s="13" t="s">
        <v>40</v>
      </c>
      <c r="D3" s="8"/>
      <c r="E3" s="9"/>
      <c r="F3" s="9"/>
      <c r="G3" s="13"/>
      <c r="H3" s="13"/>
      <c r="I3" s="8" t="s">
        <v>26</v>
      </c>
      <c r="J3" s="8"/>
      <c r="K3" s="9"/>
      <c r="L3" s="9"/>
      <c r="M3" s="13"/>
      <c r="N3" s="13"/>
      <c r="P3" s="6" t="s">
        <v>8</v>
      </c>
      <c r="Q3" s="7">
        <f>IF(N10="","",(ABS(N10-AVERAGE(B10:M10))/STDEV(B10:M10)))</f>
        <v>0.37315435507633876</v>
      </c>
      <c r="R3" s="7">
        <f>IF(N20="","",(ABS(N20-AVERAGE(B20:M20))/STDEV(B20:M20)))</f>
        <v>1.1348999843423886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0.64524614883735532</v>
      </c>
      <c r="V3" s="7">
        <f>IF(AR20="","",(ABS(AR20-AVERAGE(AF20:AQ20))/STDEV(AF20:AQ20)))</f>
        <v>0.26809898023851347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G4" s="13"/>
      <c r="H4" s="13"/>
      <c r="I4" s="43" t="s">
        <v>9</v>
      </c>
      <c r="J4" s="43" t="s">
        <v>10</v>
      </c>
      <c r="K4" s="43" t="s">
        <v>11</v>
      </c>
      <c r="L4" s="43" t="s">
        <v>12</v>
      </c>
      <c r="M4" s="13"/>
      <c r="N4" s="13"/>
      <c r="P4" s="6" t="s">
        <v>15</v>
      </c>
      <c r="Q4" s="7">
        <f>IF(N13="","",(ABS(N13-AVERAGE(B13:M13))/STDEV(B13:M13)))</f>
        <v>0.1925963627097492</v>
      </c>
      <c r="R4" s="7">
        <f>IF(N23="","",(ABS(N23-AVERAGE(B23:M23))/STDEV(B23:M23)))</f>
        <v>1.0469652722511043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0.83195401535781244</v>
      </c>
      <c r="V4" s="7">
        <f>IF(AR23="","",(ABS(AR23-AVERAGE(AF23:AQ23))/STDEV(AF23:AQ23)))</f>
        <v>0.26092398088759172</v>
      </c>
    </row>
    <row r="5" spans="1:44" ht="25.5" customHeight="1" x14ac:dyDescent="0.2">
      <c r="C5" s="11" t="s">
        <v>43</v>
      </c>
      <c r="D5" s="12">
        <v>7.1790000000000003</v>
      </c>
      <c r="E5" s="12">
        <f>D5+0.25</f>
        <v>7.4290000000000003</v>
      </c>
      <c r="F5" s="12">
        <f>D5-0.25</f>
        <v>6.9290000000000003</v>
      </c>
      <c r="G5" s="13"/>
      <c r="H5" s="13"/>
      <c r="I5" s="11" t="s">
        <v>44</v>
      </c>
      <c r="J5" s="12">
        <v>7.1740000000000004</v>
      </c>
      <c r="K5" s="12">
        <f>J5+0.25</f>
        <v>7.4240000000000004</v>
      </c>
      <c r="L5" s="12">
        <f>J5-0.25</f>
        <v>6.9240000000000004</v>
      </c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-9.011866359438514E-4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7.0916646281800402</v>
      </c>
      <c r="C9" s="20">
        <v>7.0943829081632694</v>
      </c>
      <c r="D9" s="20">
        <v>7.0956078443877413</v>
      </c>
      <c r="E9" s="20">
        <v>7.0956821428571342</v>
      </c>
      <c r="F9" s="20">
        <v>7.0922150000000004</v>
      </c>
      <c r="G9" s="20">
        <v>7.0939872710622653</v>
      </c>
      <c r="H9" s="20">
        <v>7.0895225000000046</v>
      </c>
      <c r="I9" s="20">
        <v>7.0915075892857136</v>
      </c>
      <c r="J9" s="20">
        <v>7.0905555451127746</v>
      </c>
      <c r="K9" s="20">
        <v>7.0906314935065051</v>
      </c>
      <c r="L9" s="20">
        <v>7.0910016071428528</v>
      </c>
      <c r="M9" s="20">
        <v>7.0879107142857221</v>
      </c>
      <c r="N9" s="20">
        <v>7.090479556650255</v>
      </c>
      <c r="P9" s="19" t="s">
        <v>18</v>
      </c>
      <c r="Q9" s="20"/>
      <c r="R9" s="20"/>
      <c r="S9" s="20"/>
      <c r="T9" s="20">
        <v>7.0941312500000038</v>
      </c>
      <c r="U9" s="20"/>
      <c r="V9" s="20"/>
      <c r="W9" s="20"/>
      <c r="X9" s="20">
        <v>7.0863361111111107</v>
      </c>
      <c r="Y9" s="20">
        <v>7.0885357142857162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7.0837714285714295</v>
      </c>
      <c r="AJ9" s="30">
        <v>7.0875007936507997</v>
      </c>
      <c r="AK9" s="30">
        <v>7.0877351503759396</v>
      </c>
      <c r="AL9" s="30">
        <v>7.0828168831168847</v>
      </c>
      <c r="AM9" s="30">
        <v>7.0812908163265318</v>
      </c>
      <c r="AN9" s="30">
        <v>7.0826279017857177</v>
      </c>
      <c r="AO9" s="30">
        <v>7.0814159523809437</v>
      </c>
      <c r="AP9" s="30">
        <v>7.0884308441558455</v>
      </c>
      <c r="AQ9" s="30">
        <v>7.0857582142857174</v>
      </c>
      <c r="AR9" s="30">
        <v>7.0848570276497735</v>
      </c>
    </row>
    <row r="10" spans="1:44" x14ac:dyDescent="0.2">
      <c r="A10" s="21" t="s">
        <v>8</v>
      </c>
      <c r="B10" s="22">
        <v>1.7957537239798642E-2</v>
      </c>
      <c r="C10" s="22">
        <v>2.0839548527912966E-2</v>
      </c>
      <c r="D10" s="22">
        <v>1.8979807452844524E-2</v>
      </c>
      <c r="E10" s="22">
        <v>2.3026170029092061E-2</v>
      </c>
      <c r="F10" s="22">
        <v>2.2234651418397595E-2</v>
      </c>
      <c r="G10" s="22">
        <v>1.8589488594945268E-2</v>
      </c>
      <c r="H10" s="22">
        <v>1.4917188012862586E-2</v>
      </c>
      <c r="I10" s="22">
        <v>1.3416876136706488E-2</v>
      </c>
      <c r="J10" s="22">
        <v>1.5846799098218504E-2</v>
      </c>
      <c r="K10" s="22">
        <v>1.484871099968179E-2</v>
      </c>
      <c r="L10" s="22">
        <v>1.3760105966016881E-2</v>
      </c>
      <c r="M10" s="22">
        <v>1.6933525441781672E-2</v>
      </c>
      <c r="N10" s="22">
        <v>1.6406230983774559E-2</v>
      </c>
      <c r="P10" s="21" t="s">
        <v>8</v>
      </c>
      <c r="Q10" s="22"/>
      <c r="R10" s="22"/>
      <c r="S10" s="22"/>
      <c r="T10" s="22">
        <v>1.9707117974958319E-2</v>
      </c>
      <c r="U10" s="22"/>
      <c r="V10" s="22"/>
      <c r="W10" s="22"/>
      <c r="X10" s="22">
        <v>1.2848346412415196E-2</v>
      </c>
      <c r="Y10" s="22">
        <v>1.1667316768061159E-2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1.4484718947114682E-2</v>
      </c>
      <c r="AJ10" s="22">
        <v>1.7562713512709317E-2</v>
      </c>
      <c r="AK10" s="22">
        <v>1.9559548011983501E-2</v>
      </c>
      <c r="AL10" s="22">
        <v>1.7649005675343669E-2</v>
      </c>
      <c r="AM10" s="22">
        <v>1.467253004600203E-2</v>
      </c>
      <c r="AN10" s="22">
        <v>1.4256157759592721E-2</v>
      </c>
      <c r="AO10" s="22">
        <v>1.4332400924987292E-2</v>
      </c>
      <c r="AP10" s="22">
        <v>1.6157736015955371E-2</v>
      </c>
      <c r="AQ10" s="22">
        <v>2.3178755344253451E-2</v>
      </c>
      <c r="AR10" s="22">
        <v>1.8813968378552579E-2</v>
      </c>
    </row>
    <row r="11" spans="1:44" x14ac:dyDescent="0.2">
      <c r="A11" s="21" t="s">
        <v>19</v>
      </c>
      <c r="B11" s="22">
        <v>7.1919000000000004</v>
      </c>
      <c r="C11" s="22">
        <v>7.1759000000000004</v>
      </c>
      <c r="D11" s="22">
        <v>7.1843000000000004</v>
      </c>
      <c r="E11" s="22">
        <v>7.2008000000000001</v>
      </c>
      <c r="F11" s="23">
        <v>7.1855000000000002</v>
      </c>
      <c r="G11" s="23">
        <v>7.1856</v>
      </c>
      <c r="H11" s="23">
        <v>7.1544999999999996</v>
      </c>
      <c r="I11" s="23">
        <v>7.1424000000000003</v>
      </c>
      <c r="J11" s="23">
        <v>7.1474000000000002</v>
      </c>
      <c r="K11" s="23">
        <v>7.149</v>
      </c>
      <c r="L11" s="23">
        <v>7.1345999999999998</v>
      </c>
      <c r="M11" s="23">
        <v>7.1540999999999997</v>
      </c>
      <c r="N11" s="23">
        <v>7.1452999999999998</v>
      </c>
      <c r="P11" s="21" t="s">
        <v>19</v>
      </c>
      <c r="Q11" s="22"/>
      <c r="R11" s="22"/>
      <c r="S11" s="22"/>
      <c r="T11" s="22">
        <v>7.1637000000000004</v>
      </c>
      <c r="U11" s="23"/>
      <c r="V11" s="23"/>
      <c r="W11" s="23"/>
      <c r="X11" s="23">
        <v>7.1421999999999999</v>
      </c>
      <c r="Y11" s="23">
        <v>7.1318000000000001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7.1256000000000004</v>
      </c>
      <c r="AJ11" s="22">
        <v>7.1620999999999997</v>
      </c>
      <c r="AK11" s="22">
        <v>7.1691000000000003</v>
      </c>
      <c r="AL11" s="22">
        <v>7.1432000000000002</v>
      </c>
      <c r="AM11" s="22">
        <v>7.1288</v>
      </c>
      <c r="AN11" s="22">
        <v>7.1403999999999996</v>
      </c>
      <c r="AO11" s="22">
        <v>7.1341999999999999</v>
      </c>
      <c r="AP11" s="22">
        <v>7.1359000000000004</v>
      </c>
      <c r="AQ11" s="22">
        <v>7.172200000000001</v>
      </c>
      <c r="AR11" s="22">
        <v>7.1738</v>
      </c>
    </row>
    <row r="12" spans="1:44" x14ac:dyDescent="0.2">
      <c r="A12" s="21" t="s">
        <v>20</v>
      </c>
      <c r="B12" s="22">
        <v>7.0461999999999998</v>
      </c>
      <c r="C12" s="22">
        <v>7.0528000000000004</v>
      </c>
      <c r="D12" s="22">
        <v>7.0541</v>
      </c>
      <c r="E12" s="22">
        <v>7.0481999999999996</v>
      </c>
      <c r="F12" s="23">
        <v>7.0244000000000009</v>
      </c>
      <c r="G12" s="23">
        <v>7.0465999999999998</v>
      </c>
      <c r="H12" s="23">
        <v>7.0585000000000004</v>
      </c>
      <c r="I12" s="23">
        <v>7.0579999999999998</v>
      </c>
      <c r="J12" s="23">
        <v>7.0397999999999996</v>
      </c>
      <c r="K12" s="23">
        <v>7.0408999999999997</v>
      </c>
      <c r="L12" s="23">
        <v>7.0503999999999998</v>
      </c>
      <c r="M12" s="23">
        <v>7.0503</v>
      </c>
      <c r="N12" s="23">
        <v>7.0507999999999997</v>
      </c>
      <c r="P12" s="21" t="s">
        <v>20</v>
      </c>
      <c r="Q12" s="22"/>
      <c r="R12" s="22"/>
      <c r="S12" s="22"/>
      <c r="T12" s="22">
        <v>7.0526999999999997</v>
      </c>
      <c r="U12" s="23"/>
      <c r="V12" s="23"/>
      <c r="W12" s="23"/>
      <c r="X12" s="23">
        <v>7.0613999999999999</v>
      </c>
      <c r="Y12" s="23">
        <v>7.0632999999999999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7.0609999999999999</v>
      </c>
      <c r="AJ12" s="22">
        <v>7.0566000000000004</v>
      </c>
      <c r="AK12" s="22">
        <v>7.0545</v>
      </c>
      <c r="AL12" s="22">
        <v>7.0467000000000004</v>
      </c>
      <c r="AM12" s="22">
        <v>7.0503</v>
      </c>
      <c r="AN12" s="22">
        <v>7.0511999999999997</v>
      </c>
      <c r="AO12" s="22">
        <v>7.0488</v>
      </c>
      <c r="AP12" s="22">
        <v>7.0557999999999996</v>
      </c>
      <c r="AQ12" s="22">
        <v>7.0404</v>
      </c>
      <c r="AR12" s="22">
        <v>7.0410000000000004</v>
      </c>
    </row>
    <row r="13" spans="1:44" x14ac:dyDescent="0.2">
      <c r="A13" s="24" t="s">
        <v>21</v>
      </c>
      <c r="B13" s="25">
        <f t="shared" ref="B13:N13" si="1">IFERROR(IF(B8="","",IF(B$25=0,((B9-B$26)/3/B10),IF(B$26=0,((B$25-B9)/3/B10),MIN((((B$25)-B9)/(3*B10)),((B9-(B$26))/(3*B10)))))),"")</f>
        <v>3.019430894260418</v>
      </c>
      <c r="C13" s="25">
        <f t="shared" si="1"/>
        <v>2.6453373488674115</v>
      </c>
      <c r="D13" s="25">
        <f t="shared" si="1"/>
        <v>2.92605434840298</v>
      </c>
      <c r="E13" s="25">
        <f t="shared" si="1"/>
        <v>2.4129377232737346</v>
      </c>
      <c r="F13" s="25">
        <f t="shared" si="1"/>
        <v>2.4468564393586019</v>
      </c>
      <c r="G13" s="25">
        <f t="shared" si="1"/>
        <v>2.9584330273458468</v>
      </c>
      <c r="H13" s="25">
        <f t="shared" si="1"/>
        <v>3.5869696053883442</v>
      </c>
      <c r="I13" s="25">
        <f t="shared" si="1"/>
        <v>4.0373925999340932</v>
      </c>
      <c r="J13" s="25">
        <f t="shared" si="1"/>
        <v>3.3982792384222762</v>
      </c>
      <c r="K13" s="25">
        <f t="shared" si="1"/>
        <v>3.6284068363457864</v>
      </c>
      <c r="L13" s="25">
        <f t="shared" si="1"/>
        <v>3.9244273152872839</v>
      </c>
      <c r="M13" s="25">
        <f t="shared" si="1"/>
        <v>3.1281281784679149</v>
      </c>
      <c r="N13" s="25">
        <f t="shared" si="1"/>
        <v>3.2808582871136949</v>
      </c>
      <c r="P13" s="24" t="s">
        <v>21</v>
      </c>
      <c r="Q13" s="25"/>
      <c r="R13" s="25"/>
      <c r="S13" s="25"/>
      <c r="T13" s="25">
        <f t="shared" ref="T13" si="2">IFERROR(IF(T8="","",IF(E$25=0,((T9-E$26)/3/T10),IF(E$26=0,((E$25-T9)/3/T10),MIN((((E$25)-T9)/(3*T10)),((T9-(E$26))/(3*T10)))))),"")</f>
        <v>2.793089789686388</v>
      </c>
      <c r="U13" s="25"/>
      <c r="V13" s="25"/>
      <c r="W13" s="25"/>
      <c r="X13" s="25">
        <f t="shared" ref="X13:Y13" si="3">IFERROR(IF(X8="","",IF(I$25=0,((X9-I$26)/3/X10),IF(I$26=0,((I$25-X9)/3/X10),MIN((((I$25)-X9)/(3*X10)),((X9-(I$26))/(3*X10)))))),"")</f>
        <v>4.0818770514852281</v>
      </c>
      <c r="Y13" s="25">
        <f t="shared" si="3"/>
        <v>4.5579092850334115</v>
      </c>
      <c r="Z13" s="25"/>
      <c r="AA13" s="25"/>
      <c r="AB13" s="25"/>
      <c r="AC13" s="25"/>
      <c r="AE13" s="24" t="s">
        <v>21</v>
      </c>
      <c r="AF13" s="25"/>
      <c r="AG13" s="25"/>
      <c r="AH13" s="25"/>
      <c r="AI13" s="25">
        <f t="shared" ref="AI13:AP13" si="4">IFERROR(IF(AI8="","",IF($M$25=0,((AI9-$M$26)/3/AI10),IF($M$26=0,(($M$25-AI9)/3/AI10),MIN(((($M$25)-AI9)/(3*AI10)),((AI9-($M$26))/(3*AI10)))))),"")</f>
        <v>3.561717447113677</v>
      </c>
      <c r="AJ13" s="25">
        <f t="shared" si="4"/>
        <v>3.0082821680924523</v>
      </c>
      <c r="AK13" s="25">
        <f t="shared" si="4"/>
        <v>2.7051605057316501</v>
      </c>
      <c r="AL13" s="25">
        <f t="shared" si="4"/>
        <v>2.9051095180916713</v>
      </c>
      <c r="AM13" s="25">
        <f t="shared" si="4"/>
        <v>3.4597717832589643</v>
      </c>
      <c r="AN13" s="25">
        <f t="shared" si="4"/>
        <v>3.5920829061239368</v>
      </c>
      <c r="AO13" s="25">
        <f t="shared" si="4"/>
        <v>3.5447876267359941</v>
      </c>
      <c r="AP13" s="25">
        <f t="shared" si="4"/>
        <v>3.2890508092307629</v>
      </c>
      <c r="AQ13" s="25">
        <f>IFERROR(IF(AQ8="","",IF($M$25=0,((AQ9-$M$26)/3/AQ10),IF($M$26=0,(($M$25-AQ9)/3/AQ10),MIN(((($M$25)-AQ9)/(3*AQ10)),((AQ9-($M$26))/(3*AQ10)))))),"")</f>
        <v>2.254337531035449</v>
      </c>
      <c r="AR13" s="25">
        <f>IFERROR(IF(AR8="","",IF($M$25=0,((AR9-$M$26)/3/AR10),IF($M$26=0,(($M$25-AR9)/3/AR10),MIN(((($M$25)-AR9)/(3*AR10)),((AR9-($M$26))/(3*AR10)))))),"")</f>
        <v>2.7613707807199628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-9.2124474789390121E-4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</row>
    <row r="19" spans="1:62" x14ac:dyDescent="0.2">
      <c r="A19" s="30" t="s">
        <v>18</v>
      </c>
      <c r="B19" s="30">
        <v>7.1306083333333383</v>
      </c>
      <c r="C19" s="30">
        <v>7.1348519557823114</v>
      </c>
      <c r="D19" s="30">
        <v>7.1332600877192958</v>
      </c>
      <c r="E19" s="30">
        <v>7.1324060267857181</v>
      </c>
      <c r="F19" s="30">
        <v>7.1305494285714239</v>
      </c>
      <c r="G19" s="30">
        <v>7.1365336626139912</v>
      </c>
      <c r="H19" s="30">
        <v>7.129623552123558</v>
      </c>
      <c r="I19" s="30">
        <v>7.1207553571428646</v>
      </c>
      <c r="J19" s="30">
        <v>7.1264173280423302</v>
      </c>
      <c r="K19" s="30">
        <v>7.1265821428571483</v>
      </c>
      <c r="L19" s="30">
        <v>7.1306432397959147</v>
      </c>
      <c r="M19" s="30">
        <v>7.1255790816326572</v>
      </c>
      <c r="N19" s="30">
        <v>7.1287862723214221</v>
      </c>
      <c r="P19" s="30" t="s">
        <v>18</v>
      </c>
      <c r="Q19" s="30"/>
      <c r="R19" s="30"/>
      <c r="S19" s="30"/>
      <c r="T19" s="30">
        <v>7.1316452380952358</v>
      </c>
      <c r="U19" s="30"/>
      <c r="V19" s="30"/>
      <c r="W19" s="30"/>
      <c r="X19" s="30">
        <v>7.1283402597402601</v>
      </c>
      <c r="Y19" s="30">
        <v>7.1220178571428585</v>
      </c>
      <c r="Z19" s="30"/>
      <c r="AA19" s="30"/>
      <c r="AB19" s="30"/>
      <c r="AC19" s="30"/>
      <c r="AE19" s="30" t="s">
        <v>18</v>
      </c>
      <c r="AF19" s="30"/>
      <c r="AG19" s="30"/>
      <c r="AH19" s="30"/>
      <c r="AI19" s="30">
        <v>7.1315755952380968</v>
      </c>
      <c r="AJ19" s="30">
        <v>7.1327697619047656</v>
      </c>
      <c r="AK19" s="30">
        <v>7.1344882352941141</v>
      </c>
      <c r="AL19" s="30">
        <v>7.129817857142859</v>
      </c>
      <c r="AM19" s="30">
        <v>7.127665476190475</v>
      </c>
      <c r="AN19" s="30">
        <v>7.1288040476190462</v>
      </c>
      <c r="AO19" s="30">
        <v>7.1311890624999981</v>
      </c>
      <c r="AP19" s="30">
        <v>7.1285737012986967</v>
      </c>
      <c r="AQ19" s="30">
        <v>7.1345647321428514</v>
      </c>
      <c r="AR19" s="30">
        <v>7.1336434873949575</v>
      </c>
      <c r="BD19" s="32"/>
      <c r="BE19" s="32"/>
      <c r="BF19" s="32"/>
      <c r="BG19" s="32" t="e">
        <f>I5/3</f>
        <v>#VALUE!</v>
      </c>
      <c r="BH19" s="32"/>
      <c r="BI19" s="32"/>
      <c r="BJ19" s="32"/>
    </row>
    <row r="20" spans="1:62" x14ac:dyDescent="0.2">
      <c r="A20" s="21" t="s">
        <v>8</v>
      </c>
      <c r="B20" s="22">
        <v>1.9092822102506651E-2</v>
      </c>
      <c r="C20" s="22">
        <v>2.0871713842539386E-2</v>
      </c>
      <c r="D20" s="22">
        <v>2.2336189446482708E-2</v>
      </c>
      <c r="E20" s="22">
        <v>2.3562439276162771E-2</v>
      </c>
      <c r="F20" s="22">
        <v>2.1301885231320209E-2</v>
      </c>
      <c r="G20" s="22">
        <v>2.2671828698564111E-2</v>
      </c>
      <c r="H20" s="22">
        <v>1.8855733640947087E-2</v>
      </c>
      <c r="I20" s="22">
        <v>1.4672366268396778E-2</v>
      </c>
      <c r="J20" s="22">
        <v>1.3996802047366865E-2</v>
      </c>
      <c r="K20" s="22">
        <v>1.6075292622208966E-2</v>
      </c>
      <c r="L20" s="22">
        <v>1.6170062216815401E-2</v>
      </c>
      <c r="M20" s="22">
        <v>1.9428161457374582E-2</v>
      </c>
      <c r="N20" s="22">
        <v>1.5421910016174611E-2</v>
      </c>
      <c r="P20" s="21" t="s">
        <v>8</v>
      </c>
      <c r="Q20" s="22"/>
      <c r="R20" s="22"/>
      <c r="S20" s="22"/>
      <c r="T20" s="22">
        <v>1.766810045238781E-2</v>
      </c>
      <c r="U20" s="22"/>
      <c r="V20" s="22"/>
      <c r="W20" s="22"/>
      <c r="X20" s="22">
        <v>1.5116957794530974E-2</v>
      </c>
      <c r="Y20" s="22">
        <v>1.758382351540326E-2</v>
      </c>
      <c r="Z20" s="22"/>
      <c r="AA20" s="22"/>
      <c r="AB20" s="22"/>
      <c r="AC20" s="22"/>
      <c r="AE20" s="21" t="s">
        <v>8</v>
      </c>
      <c r="AF20" s="22"/>
      <c r="AG20" s="22"/>
      <c r="AH20" s="22"/>
      <c r="AI20" s="22">
        <v>1.643172591087249E-2</v>
      </c>
      <c r="AJ20" s="22">
        <v>1.599261210521747E-2</v>
      </c>
      <c r="AK20" s="22">
        <v>2.0829033083536209E-2</v>
      </c>
      <c r="AL20" s="22">
        <v>1.4791503266010787E-2</v>
      </c>
      <c r="AM20" s="22">
        <v>1.2002900346075042E-2</v>
      </c>
      <c r="AN20" s="22">
        <v>1.2799907062521314E-2</v>
      </c>
      <c r="AO20" s="22">
        <v>1.3564186330074487E-2</v>
      </c>
      <c r="AP20" s="22">
        <v>1.4604978511818537E-2</v>
      </c>
      <c r="AQ20" s="22">
        <v>1.5814812158131866E-2</v>
      </c>
      <c r="AR20" s="22">
        <v>1.451093452037385E-2</v>
      </c>
      <c r="BD20" s="32">
        <f>F5</f>
        <v>6.9290000000000003</v>
      </c>
      <c r="BE20" s="32"/>
      <c r="BF20" s="32"/>
      <c r="BG20" s="32" t="s">
        <v>7</v>
      </c>
      <c r="BH20" s="32"/>
      <c r="BI20" s="32"/>
      <c r="BJ20" s="32">
        <f>E5</f>
        <v>7.4290000000000003</v>
      </c>
    </row>
    <row r="21" spans="1:62" x14ac:dyDescent="0.2">
      <c r="A21" s="21" t="s">
        <v>19</v>
      </c>
      <c r="B21" s="22">
        <v>7.2110000000000003</v>
      </c>
      <c r="C21" s="22">
        <v>7.2064000000000004</v>
      </c>
      <c r="D21" s="22">
        <v>7.2248000000000001</v>
      </c>
      <c r="E21" s="22">
        <v>7.2310999999999996</v>
      </c>
      <c r="F21" s="22">
        <v>7.2206999999999999</v>
      </c>
      <c r="G21" s="22">
        <v>7.2348999999999997</v>
      </c>
      <c r="H21" s="22">
        <v>7.2141000000000002</v>
      </c>
      <c r="I21" s="22">
        <v>7.1551</v>
      </c>
      <c r="J21" s="22">
        <v>7.1619000000000002</v>
      </c>
      <c r="K21" s="22">
        <v>7.1696999999999997</v>
      </c>
      <c r="L21" s="22">
        <v>7.1619999999999999</v>
      </c>
      <c r="M21" s="22">
        <v>7.1928000000000001</v>
      </c>
      <c r="N21" s="22">
        <v>7.1829000000000001</v>
      </c>
      <c r="P21" s="21" t="s">
        <v>19</v>
      </c>
      <c r="Q21" s="22"/>
      <c r="R21" s="22"/>
      <c r="S21" s="22"/>
      <c r="T21" s="22">
        <v>7.1885000000000003</v>
      </c>
      <c r="U21" s="22"/>
      <c r="V21" s="22"/>
      <c r="W21" s="22"/>
      <c r="X21" s="22">
        <v>7.1761999999999997</v>
      </c>
      <c r="Y21" s="22">
        <v>7.1505000000000001</v>
      </c>
      <c r="Z21" s="22"/>
      <c r="AA21" s="22"/>
      <c r="AB21" s="22"/>
      <c r="AC21" s="22"/>
      <c r="AE21" s="21" t="s">
        <v>19</v>
      </c>
      <c r="AF21" s="22"/>
      <c r="AG21" s="22"/>
      <c r="AH21" s="22"/>
      <c r="AI21" s="22">
        <v>7.1766000000000005</v>
      </c>
      <c r="AJ21" s="22">
        <v>7.1955</v>
      </c>
      <c r="AK21" s="22">
        <v>7.2130000000000001</v>
      </c>
      <c r="AL21" s="22">
        <v>7.1890000000000001</v>
      </c>
      <c r="AM21" s="22">
        <v>7.1734999999999998</v>
      </c>
      <c r="AN21" s="22">
        <v>7.1703999999999999</v>
      </c>
      <c r="AO21" s="22">
        <v>7.1820000000000004</v>
      </c>
      <c r="AP21" s="22">
        <v>7.1551999999999998</v>
      </c>
      <c r="AQ21" s="22">
        <v>7.1837999999999997</v>
      </c>
      <c r="AR21" s="22">
        <v>7.1738</v>
      </c>
      <c r="BD21" s="33">
        <f>BE21-$BG$22</f>
        <v>7.1340000000000012</v>
      </c>
      <c r="BE21" s="32">
        <f>BF21-$BG$22</f>
        <v>7.1490000000000009</v>
      </c>
      <c r="BF21" s="32">
        <f>BG21-$BG$22</f>
        <v>7.1640000000000006</v>
      </c>
      <c r="BG21" s="33">
        <f>D5</f>
        <v>7.1790000000000003</v>
      </c>
      <c r="BH21" s="32">
        <f>BG21+$BG$22</f>
        <v>7.194</v>
      </c>
      <c r="BI21" s="32">
        <f>BH21+$BG$22</f>
        <v>7.2089999999999996</v>
      </c>
      <c r="BJ21" s="33">
        <f>BI21+$BG$22</f>
        <v>7.2239999999999993</v>
      </c>
    </row>
    <row r="22" spans="1:62" x14ac:dyDescent="0.2">
      <c r="A22" s="21" t="s">
        <v>20</v>
      </c>
      <c r="B22" s="22">
        <v>7.0685000000000002</v>
      </c>
      <c r="C22" s="22">
        <v>7.0799000000000003</v>
      </c>
      <c r="D22" s="22">
        <v>7.0693999999999999</v>
      </c>
      <c r="E22" s="22">
        <v>7.0724</v>
      </c>
      <c r="F22" s="22">
        <v>7.0750000000000002</v>
      </c>
      <c r="G22" s="22">
        <v>7.0719000000000003</v>
      </c>
      <c r="H22" s="22">
        <v>7.0713999999999997</v>
      </c>
      <c r="I22" s="22">
        <v>7.0598999999999998</v>
      </c>
      <c r="J22" s="22">
        <v>7.0780000000000003</v>
      </c>
      <c r="K22" s="22">
        <v>7.0704000000000002</v>
      </c>
      <c r="L22" s="22">
        <v>7.0678999999999998</v>
      </c>
      <c r="M22" s="22">
        <v>7.0781000000000001</v>
      </c>
      <c r="N22" s="22">
        <v>7.0757000000000003</v>
      </c>
      <c r="P22" s="21" t="s">
        <v>20</v>
      </c>
      <c r="Q22" s="22"/>
      <c r="R22" s="22"/>
      <c r="S22" s="22"/>
      <c r="T22" s="22">
        <v>7.0887000000000002</v>
      </c>
      <c r="U22" s="22"/>
      <c r="V22" s="22"/>
      <c r="W22" s="22"/>
      <c r="X22" s="22">
        <v>7.0792000000000002</v>
      </c>
      <c r="Y22" s="22">
        <v>7.0770999999999997</v>
      </c>
      <c r="Z22" s="22"/>
      <c r="AA22" s="22"/>
      <c r="AB22" s="22"/>
      <c r="AC22" s="22"/>
      <c r="AE22" s="21" t="s">
        <v>20</v>
      </c>
      <c r="AF22" s="22"/>
      <c r="AG22" s="22"/>
      <c r="AH22" s="22"/>
      <c r="AI22" s="22">
        <v>7.0952999999999999</v>
      </c>
      <c r="AJ22" s="22">
        <v>7.0856000000000003</v>
      </c>
      <c r="AK22" s="22">
        <v>7.0815999999999999</v>
      </c>
      <c r="AL22" s="22">
        <v>7.0895999999999999</v>
      </c>
      <c r="AM22" s="22">
        <v>7.0814000000000004</v>
      </c>
      <c r="AN22" s="22">
        <v>7.0739999999999998</v>
      </c>
      <c r="AO22" s="22">
        <v>7.0644</v>
      </c>
      <c r="AP22" s="22">
        <v>7.0849000000000002</v>
      </c>
      <c r="AQ22" s="22">
        <v>7.0865999999999998</v>
      </c>
      <c r="AR22" s="22">
        <v>7.0631000000000004</v>
      </c>
      <c r="BD22" s="32"/>
      <c r="BE22" s="32"/>
      <c r="BF22" s="32"/>
      <c r="BG22" s="34">
        <v>1.4999999999999999E-2</v>
      </c>
      <c r="BH22" s="32"/>
      <c r="BI22" s="32"/>
      <c r="BJ22" s="32"/>
    </row>
    <row r="23" spans="1:62" x14ac:dyDescent="0.2">
      <c r="A23" s="24" t="s">
        <v>21</v>
      </c>
      <c r="B23" s="25">
        <f t="shared" ref="B23:L23" si="5">IFERROR(IF(B18="","",IF(Q25=0,((B19-Q26)/3/B20),IF(Q26=0,((Q25-B19)/3/B20),MIN((((Q25)-B19)/(3*B20)),((B19-(Q26))/(3*B20)))))),"")</f>
        <v>3.6070856405981111</v>
      </c>
      <c r="C23" s="25">
        <f t="shared" si="5"/>
        <v>3.3674276003881398</v>
      </c>
      <c r="D23" s="25">
        <f t="shared" si="5"/>
        <v>3.122885519046426</v>
      </c>
      <c r="E23" s="25">
        <f t="shared" si="5"/>
        <v>2.9482803024353292</v>
      </c>
      <c r="F23" s="25">
        <f t="shared" si="5"/>
        <v>3.2320993553461559</v>
      </c>
      <c r="G23" s="25">
        <f>IFERROR(IF(G18="","",IF(V25=0,((G19-V26)/3/G20),IF(V26=0,((V25-G19)/3/G20),MIN((((V25)-G19)/(3*G20)),((G19-(V26))/(3*G20)))))),"")</f>
        <v>3.1247834105746604</v>
      </c>
      <c r="H23" s="25">
        <f t="shared" si="5"/>
        <v>3.6350314098806495</v>
      </c>
      <c r="I23" s="25">
        <f t="shared" si="5"/>
        <v>4.4699755886606392</v>
      </c>
      <c r="J23" s="25">
        <f t="shared" si="5"/>
        <v>4.8205613291123015</v>
      </c>
      <c r="K23" s="25">
        <f t="shared" si="5"/>
        <v>4.2006937316394222</v>
      </c>
      <c r="L23" s="25">
        <f t="shared" si="5"/>
        <v>4.2597906556192076</v>
      </c>
      <c r="M23" s="25">
        <f>IFERROR(IF(M18="","",IF($E$5=0,((M19-$F$5)/3/M20),IF($F$5=0,(($E$5-M19)/3/M20),MIN(((($E$5)-M19)/(3*M20)),((M19-($F$5))/(3*M20)))))),"")</f>
        <v>3.3727514921051029</v>
      </c>
      <c r="N23" s="25">
        <f>IFERROR(IF(N18="","",IF($E$5=0,((N19-$F$5)/3/N20),IF($F$5=0,(($E$5-N19)/3/N20),MIN(((($E$5)-N19)/(3*N20)),((N19-($F$5))/(3*N20)))))),"")</f>
        <v>4.3182345142265044</v>
      </c>
      <c r="P23" s="24" t="s">
        <v>21</v>
      </c>
      <c r="Q23" s="25"/>
      <c r="R23" s="25"/>
      <c r="S23" s="25"/>
      <c r="T23" s="25">
        <f t="shared" ref="T23:Y23" si="6">IFERROR(IF(T18="","",IF(T25=0,((T19-T26)/3/T20),IF(T26=0,((T25-T19)/3/T20),MIN((((T25)-T19)/(3*T20)),((T19-(T26))/(3*T20)))))),"")</f>
        <v>3.9175167444627119</v>
      </c>
      <c r="U23" s="25"/>
      <c r="V23" s="25"/>
      <c r="W23" s="25"/>
      <c r="X23" s="25">
        <f t="shared" si="6"/>
        <v>4.5057623920906913</v>
      </c>
      <c r="Y23" s="25">
        <f t="shared" si="6"/>
        <v>3.7537883795940132</v>
      </c>
      <c r="Z23" s="25"/>
      <c r="AA23" s="25"/>
      <c r="AB23" s="25"/>
      <c r="AC23" s="25"/>
      <c r="AE23" s="24" t="s">
        <v>21</v>
      </c>
      <c r="AF23" s="25"/>
      <c r="AG23" s="25"/>
      <c r="AH23" s="25"/>
      <c r="AI23" s="25">
        <f t="shared" ref="AI23:AP23" si="7">IFERROR(IF(AI18="","",IF($Q$25=0,((AI19-$Q$26)/3/AI20),IF($Q$26=0,(($Q$25-AI19)/3/AI20),MIN(((($Q$25)-AI19)/(3*AI20)),((AI19-($Q$26))/(3*AI20)))))),"")</f>
        <v>4.2108702064938193</v>
      </c>
      <c r="AJ23" s="25">
        <f t="shared" si="7"/>
        <v>4.3513792604410488</v>
      </c>
      <c r="AK23" s="25">
        <f t="shared" si="7"/>
        <v>3.3685070649533086</v>
      </c>
      <c r="AL23" s="25">
        <f t="shared" si="7"/>
        <v>4.6382001306521454</v>
      </c>
      <c r="AM23" s="25">
        <f t="shared" si="7"/>
        <v>5.6560073070748365</v>
      </c>
      <c r="AN23" s="25">
        <f t="shared" si="7"/>
        <v>5.3334774650752736</v>
      </c>
      <c r="AO23" s="25">
        <f t="shared" si="7"/>
        <v>5.0915712268126372</v>
      </c>
      <c r="AP23" s="25">
        <f t="shared" si="7"/>
        <v>4.6690403351878187</v>
      </c>
      <c r="AQ23" s="25">
        <f t="shared" ref="AQ23:AR23" si="8">IFERROR(IF(AQ18="","",IF($Q$25=0,((AQ19-$Q$26)/3/AQ20),IF($Q$26=0,(($Q$25-AQ19)/3/AQ20),MIN(((($Q$25)-AQ19)/(3*AQ20)),((AQ19-($Q$26))/(3*AQ20)))))),"")</f>
        <v>4.4381332731496714</v>
      </c>
      <c r="AR23" s="25">
        <f t="shared" si="8"/>
        <v>4.8157589276466064</v>
      </c>
    </row>
    <row r="24" spans="1:62" x14ac:dyDescent="0.2">
      <c r="A24" s="35" t="s">
        <v>10</v>
      </c>
      <c r="B24" s="44">
        <f>$D$5</f>
        <v>7.1790000000000003</v>
      </c>
      <c r="C24" s="44">
        <f t="shared" ref="C24:N24" si="9">$D$5</f>
        <v>7.1790000000000003</v>
      </c>
      <c r="D24" s="44">
        <f t="shared" si="9"/>
        <v>7.1790000000000003</v>
      </c>
      <c r="E24" s="44">
        <f t="shared" si="9"/>
        <v>7.1790000000000003</v>
      </c>
      <c r="F24" s="44">
        <f t="shared" si="9"/>
        <v>7.1790000000000003</v>
      </c>
      <c r="G24" s="44">
        <f t="shared" si="9"/>
        <v>7.1790000000000003</v>
      </c>
      <c r="H24" s="44">
        <f t="shared" si="9"/>
        <v>7.1790000000000003</v>
      </c>
      <c r="I24" s="44">
        <f t="shared" si="9"/>
        <v>7.1790000000000003</v>
      </c>
      <c r="J24" s="44">
        <f t="shared" si="9"/>
        <v>7.1790000000000003</v>
      </c>
      <c r="K24" s="44">
        <f t="shared" si="9"/>
        <v>7.1790000000000003</v>
      </c>
      <c r="L24" s="44">
        <f t="shared" si="9"/>
        <v>7.1790000000000003</v>
      </c>
      <c r="M24" s="44">
        <f t="shared" si="9"/>
        <v>7.1790000000000003</v>
      </c>
      <c r="N24" s="44">
        <f t="shared" si="9"/>
        <v>7.1790000000000003</v>
      </c>
      <c r="O24" s="35" t="s">
        <v>10</v>
      </c>
      <c r="P24" s="16">
        <f>$J$5</f>
        <v>7.1740000000000004</v>
      </c>
      <c r="Q24" s="16">
        <f t="shared" ref="Q24:AC24" si="10">$J$5</f>
        <v>7.1740000000000004</v>
      </c>
      <c r="R24" s="16">
        <f t="shared" si="10"/>
        <v>7.1740000000000004</v>
      </c>
      <c r="S24" s="16">
        <f t="shared" si="10"/>
        <v>7.1740000000000004</v>
      </c>
      <c r="T24" s="16">
        <f t="shared" si="10"/>
        <v>7.1740000000000004</v>
      </c>
      <c r="U24" s="16">
        <f t="shared" si="10"/>
        <v>7.1740000000000004</v>
      </c>
      <c r="V24" s="16">
        <f t="shared" si="10"/>
        <v>7.1740000000000004</v>
      </c>
      <c r="W24" s="16">
        <f t="shared" si="10"/>
        <v>7.1740000000000004</v>
      </c>
      <c r="X24" s="16">
        <f t="shared" si="10"/>
        <v>7.1740000000000004</v>
      </c>
      <c r="Y24" s="16">
        <f t="shared" si="10"/>
        <v>7.1740000000000004</v>
      </c>
      <c r="Z24" s="16">
        <f t="shared" si="10"/>
        <v>7.1740000000000004</v>
      </c>
      <c r="AA24" s="16">
        <f t="shared" si="10"/>
        <v>7.1740000000000004</v>
      </c>
      <c r="AB24" s="16">
        <f t="shared" si="10"/>
        <v>7.1740000000000004</v>
      </c>
      <c r="AC24" s="16">
        <f t="shared" si="10"/>
        <v>7.1740000000000004</v>
      </c>
      <c r="AE24" s="29"/>
      <c r="AF24" s="29"/>
      <c r="AG24" s="29"/>
      <c r="AH24" s="29"/>
      <c r="AI24" s="29"/>
      <c r="AJ24" s="29"/>
      <c r="AK24" s="29"/>
      <c r="AL24" s="29"/>
      <c r="AM24" s="29"/>
    </row>
    <row r="25" spans="1:62" x14ac:dyDescent="0.2">
      <c r="A25" s="35" t="s">
        <v>11</v>
      </c>
      <c r="B25" s="44">
        <f>$E$5</f>
        <v>7.4290000000000003</v>
      </c>
      <c r="C25" s="44">
        <f t="shared" ref="C25:N25" si="11">$E$5</f>
        <v>7.4290000000000003</v>
      </c>
      <c r="D25" s="44">
        <f t="shared" si="11"/>
        <v>7.4290000000000003</v>
      </c>
      <c r="E25" s="44">
        <f t="shared" si="11"/>
        <v>7.4290000000000003</v>
      </c>
      <c r="F25" s="44">
        <f t="shared" si="11"/>
        <v>7.4290000000000003</v>
      </c>
      <c r="G25" s="44">
        <f t="shared" si="11"/>
        <v>7.4290000000000003</v>
      </c>
      <c r="H25" s="44">
        <f t="shared" si="11"/>
        <v>7.4290000000000003</v>
      </c>
      <c r="I25" s="44">
        <f t="shared" si="11"/>
        <v>7.4290000000000003</v>
      </c>
      <c r="J25" s="44">
        <f t="shared" si="11"/>
        <v>7.4290000000000003</v>
      </c>
      <c r="K25" s="44">
        <f t="shared" si="11"/>
        <v>7.4290000000000003</v>
      </c>
      <c r="L25" s="44">
        <f t="shared" si="11"/>
        <v>7.4290000000000003</v>
      </c>
      <c r="M25" s="44">
        <f t="shared" si="11"/>
        <v>7.4290000000000003</v>
      </c>
      <c r="N25" s="44">
        <f t="shared" si="11"/>
        <v>7.4290000000000003</v>
      </c>
      <c r="O25" s="35" t="s">
        <v>11</v>
      </c>
      <c r="P25" s="16">
        <f>$K$5</f>
        <v>7.4240000000000004</v>
      </c>
      <c r="Q25" s="16">
        <f t="shared" ref="Q25:AC25" si="12">$K$5</f>
        <v>7.4240000000000004</v>
      </c>
      <c r="R25" s="16">
        <f t="shared" si="12"/>
        <v>7.4240000000000004</v>
      </c>
      <c r="S25" s="16">
        <f t="shared" si="12"/>
        <v>7.4240000000000004</v>
      </c>
      <c r="T25" s="16">
        <f t="shared" si="12"/>
        <v>7.4240000000000004</v>
      </c>
      <c r="U25" s="16">
        <f t="shared" si="12"/>
        <v>7.4240000000000004</v>
      </c>
      <c r="V25" s="16">
        <f t="shared" si="12"/>
        <v>7.4240000000000004</v>
      </c>
      <c r="W25" s="16">
        <f t="shared" si="12"/>
        <v>7.4240000000000004</v>
      </c>
      <c r="X25" s="16">
        <f t="shared" si="12"/>
        <v>7.4240000000000004</v>
      </c>
      <c r="Y25" s="16">
        <f t="shared" si="12"/>
        <v>7.4240000000000004</v>
      </c>
      <c r="Z25" s="16">
        <f t="shared" si="12"/>
        <v>7.4240000000000004</v>
      </c>
      <c r="AA25" s="16">
        <f t="shared" si="12"/>
        <v>7.4240000000000004</v>
      </c>
      <c r="AB25" s="16">
        <f t="shared" si="12"/>
        <v>7.4240000000000004</v>
      </c>
      <c r="AC25" s="16">
        <f t="shared" si="12"/>
        <v>7.4240000000000004</v>
      </c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44">
        <f>$F$5</f>
        <v>6.9290000000000003</v>
      </c>
      <c r="C26" s="44">
        <f t="shared" ref="C26:N26" si="13">$F$5</f>
        <v>6.9290000000000003</v>
      </c>
      <c r="D26" s="44">
        <f t="shared" si="13"/>
        <v>6.9290000000000003</v>
      </c>
      <c r="E26" s="44">
        <f t="shared" si="13"/>
        <v>6.9290000000000003</v>
      </c>
      <c r="F26" s="44">
        <f t="shared" si="13"/>
        <v>6.9290000000000003</v>
      </c>
      <c r="G26" s="44">
        <f t="shared" si="13"/>
        <v>6.9290000000000003</v>
      </c>
      <c r="H26" s="44">
        <f t="shared" si="13"/>
        <v>6.9290000000000003</v>
      </c>
      <c r="I26" s="44">
        <f t="shared" si="13"/>
        <v>6.9290000000000003</v>
      </c>
      <c r="J26" s="44">
        <f t="shared" si="13"/>
        <v>6.9290000000000003</v>
      </c>
      <c r="K26" s="44">
        <f t="shared" si="13"/>
        <v>6.9290000000000003</v>
      </c>
      <c r="L26" s="44">
        <f t="shared" si="13"/>
        <v>6.9290000000000003</v>
      </c>
      <c r="M26" s="44">
        <f t="shared" si="13"/>
        <v>6.9290000000000003</v>
      </c>
      <c r="N26" s="44">
        <f t="shared" si="13"/>
        <v>6.9290000000000003</v>
      </c>
      <c r="O26" s="35" t="s">
        <v>12</v>
      </c>
      <c r="P26" s="16">
        <f>$L$5</f>
        <v>6.9240000000000004</v>
      </c>
      <c r="Q26" s="16">
        <f t="shared" ref="Q26:AC26" si="14">$L$5</f>
        <v>6.9240000000000004</v>
      </c>
      <c r="R26" s="16">
        <f t="shared" si="14"/>
        <v>6.9240000000000004</v>
      </c>
      <c r="S26" s="16">
        <f t="shared" si="14"/>
        <v>6.9240000000000004</v>
      </c>
      <c r="T26" s="16">
        <f t="shared" si="14"/>
        <v>6.9240000000000004</v>
      </c>
      <c r="U26" s="16">
        <f t="shared" si="14"/>
        <v>6.9240000000000004</v>
      </c>
      <c r="V26" s="16">
        <f t="shared" si="14"/>
        <v>6.9240000000000004</v>
      </c>
      <c r="W26" s="16">
        <f t="shared" si="14"/>
        <v>6.9240000000000004</v>
      </c>
      <c r="X26" s="16">
        <f t="shared" si="14"/>
        <v>6.9240000000000004</v>
      </c>
      <c r="Y26" s="16">
        <f t="shared" si="14"/>
        <v>6.9240000000000004</v>
      </c>
      <c r="Z26" s="16">
        <f t="shared" si="14"/>
        <v>6.9240000000000004</v>
      </c>
      <c r="AA26" s="16">
        <f t="shared" si="14"/>
        <v>6.9240000000000004</v>
      </c>
      <c r="AB26" s="16">
        <f t="shared" si="14"/>
        <v>6.9240000000000004</v>
      </c>
      <c r="AC26" s="16">
        <f t="shared" si="14"/>
        <v>6.9240000000000004</v>
      </c>
      <c r="AE26" s="29"/>
      <c r="AF26" s="29"/>
      <c r="AG26" s="29"/>
      <c r="AH26" s="29"/>
      <c r="AI26" s="29"/>
      <c r="AJ26" s="29"/>
      <c r="AK26" s="29"/>
      <c r="AL26" s="29"/>
      <c r="AM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6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AE28" s="29"/>
      <c r="AF28" s="29"/>
      <c r="AG28" s="29"/>
      <c r="AH28" s="29"/>
      <c r="AI28" s="29"/>
      <c r="AJ28" s="29"/>
      <c r="AK28" s="29"/>
      <c r="AL28" s="29"/>
      <c r="AM28" s="29"/>
    </row>
    <row r="29" spans="1:62" x14ac:dyDescent="0.2">
      <c r="A29" s="38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9.9499999999999993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  <c r="AW30" s="29"/>
      <c r="AX30" s="29"/>
      <c r="AY30" s="29"/>
      <c r="AZ30" s="29"/>
      <c r="BA30" s="29"/>
    </row>
    <row r="31" spans="1:62" ht="9.9499999999999993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S31" s="29"/>
      <c r="AT31" s="29"/>
      <c r="AU31" s="29"/>
      <c r="AV31" s="29"/>
      <c r="AW31" s="29"/>
      <c r="AX31" s="29"/>
      <c r="AY31" s="29"/>
      <c r="AZ31" s="29"/>
      <c r="BA31" s="29"/>
    </row>
    <row r="32" spans="1:62" ht="12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  <c r="AW32" s="29"/>
      <c r="AX32" s="29"/>
      <c r="AY32" s="29"/>
      <c r="AZ32" s="29"/>
      <c r="BA32" s="29"/>
    </row>
    <row r="33" spans="1:45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5" ht="12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AE34" s="29"/>
      <c r="AF34" s="29"/>
      <c r="AG34" s="29"/>
      <c r="AH34" s="29"/>
      <c r="AI34" s="29"/>
      <c r="AJ34" s="29"/>
      <c r="AK34" s="29"/>
      <c r="AL34" s="29"/>
      <c r="AM34" s="29"/>
    </row>
    <row r="35" spans="1:45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5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2.3026170029092061E-2</v>
      </c>
      <c r="Q36" s="40">
        <f>ROUND(P36*3,2)</f>
        <v>7.0000000000000007E-2</v>
      </c>
      <c r="R36" s="41">
        <f>ROUND(Q36/5,5)</f>
        <v>1.4E-2</v>
      </c>
      <c r="T36" s="18" t="s">
        <v>22</v>
      </c>
      <c r="AE36" s="29"/>
      <c r="AF36" s="29"/>
      <c r="AG36" s="29"/>
      <c r="AH36" s="29"/>
      <c r="AI36" s="29"/>
      <c r="AJ36" s="29"/>
      <c r="AK36" s="29"/>
      <c r="AL36" s="29"/>
      <c r="AM36" s="29"/>
    </row>
    <row r="37" spans="1:45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4.0373925999340932</v>
      </c>
      <c r="Q37" s="40">
        <v>11</v>
      </c>
      <c r="R37" s="41">
        <f>ROUND(Q37/5,5)</f>
        <v>2.2000000000000002</v>
      </c>
      <c r="T37" s="20">
        <v>7.0974928571428588</v>
      </c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5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1.0550686429184782E-2</v>
      </c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5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T39" s="3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5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9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29"/>
      <c r="AF40" s="29"/>
      <c r="AG40" s="29"/>
      <c r="AH40" s="29"/>
      <c r="AI40" s="29"/>
      <c r="AJ40" s="29"/>
      <c r="AK40" s="29"/>
      <c r="AL40" s="29"/>
      <c r="AM40" s="29"/>
      <c r="AS40" s="38"/>
    </row>
    <row r="41" spans="1:45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25">
        <v>5.3232826215863405</v>
      </c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29"/>
      <c r="AF41" s="29"/>
      <c r="AG41" s="29"/>
      <c r="AH41" s="29"/>
      <c r="AI41" s="29"/>
      <c r="AJ41" s="29"/>
      <c r="AK41" s="29"/>
      <c r="AL41" s="29"/>
      <c r="AM41" s="29"/>
      <c r="AS41" s="38"/>
    </row>
    <row r="42" spans="1:45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29"/>
      <c r="AF42" s="29"/>
      <c r="AG42" s="29"/>
      <c r="AH42" s="29"/>
      <c r="AI42" s="29"/>
      <c r="AJ42" s="29"/>
      <c r="AK42" s="29"/>
      <c r="AL42" s="29"/>
      <c r="AM42" s="29"/>
      <c r="AS42" s="38"/>
    </row>
    <row r="43" spans="1:45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29"/>
      <c r="AF43" s="29"/>
      <c r="AG43" s="29"/>
      <c r="AH43" s="29"/>
      <c r="AI43" s="29"/>
      <c r="AJ43" s="29"/>
      <c r="AK43" s="29"/>
      <c r="AL43" s="29"/>
      <c r="AM43" s="29"/>
      <c r="AS43" s="38"/>
    </row>
    <row r="44" spans="1:45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29"/>
      <c r="AF44" s="29"/>
      <c r="AG44" s="29"/>
      <c r="AH44" s="29"/>
      <c r="AI44" s="29"/>
      <c r="AJ44" s="29"/>
      <c r="AK44" s="29"/>
      <c r="AL44" s="29"/>
      <c r="AM44" s="29"/>
      <c r="AS44" s="38"/>
    </row>
    <row r="45" spans="1:45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29"/>
      <c r="AF45" s="29"/>
      <c r="AG45" s="29"/>
      <c r="AH45" s="29"/>
      <c r="AI45" s="29"/>
      <c r="AJ45" s="29"/>
      <c r="AK45" s="29"/>
      <c r="AL45" s="29"/>
      <c r="AM45" s="29"/>
      <c r="AS45" s="38"/>
    </row>
    <row r="46" spans="1:45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29"/>
      <c r="AF46" s="29"/>
      <c r="AG46" s="29"/>
      <c r="AH46" s="29"/>
      <c r="AI46" s="29"/>
      <c r="AJ46" s="29"/>
      <c r="AK46" s="29"/>
      <c r="AL46" s="29"/>
      <c r="AM46" s="29"/>
      <c r="AS46" s="38"/>
    </row>
    <row r="47" spans="1:45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29"/>
      <c r="AF47" s="29"/>
      <c r="AG47" s="29"/>
      <c r="AH47" s="29"/>
      <c r="AI47" s="29"/>
      <c r="AJ47" s="29"/>
      <c r="AK47" s="29"/>
      <c r="AL47" s="29"/>
      <c r="AM47" s="29"/>
      <c r="AS47" s="38"/>
    </row>
    <row r="48" spans="1:45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29"/>
      <c r="AF48" s="29"/>
      <c r="AG48" s="29"/>
      <c r="AH48" s="29"/>
      <c r="AI48" s="29"/>
      <c r="AJ48" s="29"/>
      <c r="AK48" s="29"/>
      <c r="AL48" s="29"/>
      <c r="AM48" s="29"/>
      <c r="AS48" s="38"/>
    </row>
    <row r="49" spans="1:45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29"/>
      <c r="AF49" s="29"/>
      <c r="AG49" s="29"/>
      <c r="AH49" s="29"/>
      <c r="AI49" s="29"/>
      <c r="AJ49" s="29"/>
      <c r="AK49" s="29"/>
      <c r="AL49" s="29"/>
      <c r="AM49" s="29"/>
      <c r="AS49" s="38"/>
    </row>
    <row r="50" spans="1:45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29"/>
      <c r="AF50" s="29"/>
      <c r="AG50" s="29"/>
      <c r="AH50" s="29"/>
      <c r="AI50" s="29"/>
      <c r="AJ50" s="29"/>
      <c r="AK50" s="29"/>
      <c r="AL50" s="29"/>
      <c r="AM50" s="29"/>
      <c r="AS50" s="38"/>
    </row>
    <row r="51" spans="1:45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29"/>
      <c r="AF51" s="29"/>
      <c r="AG51" s="29"/>
      <c r="AH51" s="29"/>
      <c r="AI51" s="29"/>
      <c r="AJ51" s="29"/>
      <c r="AK51" s="29"/>
      <c r="AL51" s="29"/>
      <c r="AM51" s="29"/>
      <c r="AS51" s="38"/>
    </row>
    <row r="52" spans="1:45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29"/>
      <c r="AF52" s="29"/>
      <c r="AG52" s="29"/>
      <c r="AH52" s="29"/>
      <c r="AI52" s="29"/>
      <c r="AJ52" s="29"/>
      <c r="AK52" s="29"/>
      <c r="AL52" s="29"/>
      <c r="AM52" s="29"/>
      <c r="AS52" s="38"/>
    </row>
    <row r="53" spans="1:45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29"/>
      <c r="AF53" s="29"/>
      <c r="AG53" s="29"/>
      <c r="AH53" s="29"/>
      <c r="AI53" s="29"/>
      <c r="AJ53" s="29"/>
      <c r="AK53" s="29"/>
      <c r="AL53" s="29"/>
      <c r="AM53" s="29"/>
      <c r="AS53" s="38"/>
    </row>
    <row r="54" spans="1:45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29"/>
      <c r="AF54" s="29"/>
      <c r="AG54" s="29"/>
      <c r="AH54" s="29"/>
      <c r="AI54" s="29"/>
      <c r="AJ54" s="29"/>
      <c r="AK54" s="29"/>
      <c r="AL54" s="29"/>
      <c r="AM54" s="29"/>
      <c r="AS54" s="38"/>
    </row>
    <row r="55" spans="1:45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29"/>
      <c r="AF55" s="29"/>
      <c r="AG55" s="29"/>
      <c r="AH55" s="29"/>
      <c r="AI55" s="29"/>
      <c r="AJ55" s="29"/>
      <c r="AK55" s="29"/>
      <c r="AL55" s="29"/>
      <c r="AM55" s="29"/>
      <c r="AS55" s="38"/>
    </row>
    <row r="56" spans="1:45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29"/>
      <c r="AF56" s="29"/>
      <c r="AG56" s="29"/>
      <c r="AH56" s="29"/>
      <c r="AI56" s="29"/>
      <c r="AJ56" s="29"/>
      <c r="AK56" s="29"/>
      <c r="AL56" s="29"/>
      <c r="AM56" s="29"/>
      <c r="AS56" s="38"/>
    </row>
    <row r="57" spans="1:45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29"/>
      <c r="AF57" s="29"/>
      <c r="AG57" s="29"/>
      <c r="AH57" s="29"/>
      <c r="AI57" s="29"/>
      <c r="AJ57" s="29"/>
      <c r="AK57" s="29"/>
      <c r="AL57" s="29"/>
      <c r="AM57" s="29"/>
      <c r="AS57" s="38"/>
    </row>
    <row r="58" spans="1:45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29"/>
      <c r="AF58" s="29"/>
      <c r="AG58" s="29"/>
      <c r="AH58" s="29"/>
      <c r="AI58" s="29"/>
      <c r="AJ58" s="29"/>
      <c r="AK58" s="29"/>
      <c r="AL58" s="29"/>
      <c r="AM58" s="29"/>
      <c r="AS58" s="38"/>
    </row>
    <row r="59" spans="1:45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29"/>
      <c r="AF59" s="29"/>
      <c r="AG59" s="29"/>
      <c r="AH59" s="29"/>
      <c r="AI59" s="29"/>
      <c r="AJ59" s="29"/>
      <c r="AK59" s="29"/>
      <c r="AL59" s="29"/>
      <c r="AM59" s="29"/>
      <c r="AS59" s="38"/>
    </row>
    <row r="60" spans="1:45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29"/>
      <c r="AF60" s="29"/>
      <c r="AG60" s="29"/>
      <c r="AH60" s="29"/>
      <c r="AI60" s="29"/>
      <c r="AJ60" s="29"/>
      <c r="AK60" s="29"/>
      <c r="AL60" s="29"/>
      <c r="AM60" s="29"/>
      <c r="AS60" s="38"/>
    </row>
    <row r="61" spans="1:45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29"/>
      <c r="AF61" s="29"/>
      <c r="AG61" s="29"/>
      <c r="AH61" s="29"/>
      <c r="AI61" s="29"/>
      <c r="AJ61" s="29"/>
      <c r="AK61" s="29"/>
      <c r="AL61" s="29"/>
      <c r="AM61" s="29"/>
      <c r="AS61" s="38"/>
    </row>
    <row r="62" spans="1:45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29"/>
      <c r="AF62" s="29"/>
      <c r="AG62" s="29"/>
      <c r="AH62" s="29"/>
      <c r="AI62" s="29"/>
      <c r="AJ62" s="29"/>
      <c r="AK62" s="29"/>
      <c r="AL62" s="29"/>
      <c r="AM62" s="29"/>
      <c r="AS62" s="38"/>
    </row>
    <row r="63" spans="1:45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29"/>
      <c r="AF63" s="29"/>
      <c r="AG63" s="29"/>
      <c r="AH63" s="29"/>
      <c r="AI63" s="29"/>
      <c r="AJ63" s="29"/>
      <c r="AK63" s="29"/>
      <c r="AL63" s="29"/>
      <c r="AM63" s="29"/>
      <c r="AS63" s="38"/>
    </row>
    <row r="64" spans="1:45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29"/>
      <c r="AF64" s="29"/>
      <c r="AG64" s="29"/>
      <c r="AH64" s="29"/>
      <c r="AI64" s="29"/>
      <c r="AJ64" s="29"/>
      <c r="AK64" s="29"/>
      <c r="AL64" s="29"/>
      <c r="AM64" s="29"/>
      <c r="AS64" s="38"/>
    </row>
    <row r="65" spans="1:45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29"/>
      <c r="AF65" s="29"/>
      <c r="AG65" s="29"/>
      <c r="AH65" s="29"/>
      <c r="AI65" s="29"/>
      <c r="AJ65" s="29"/>
      <c r="AK65" s="29"/>
      <c r="AL65" s="29"/>
      <c r="AM65" s="29"/>
      <c r="AS65" s="38"/>
    </row>
    <row r="66" spans="1:45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29"/>
      <c r="AF66" s="29"/>
      <c r="AG66" s="29"/>
      <c r="AH66" s="29"/>
      <c r="AI66" s="29"/>
      <c r="AJ66" s="29"/>
      <c r="AK66" s="29"/>
      <c r="AL66" s="29"/>
      <c r="AM66" s="29"/>
      <c r="AS66" s="38"/>
    </row>
    <row r="67" spans="1:45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29"/>
      <c r="AF67" s="29"/>
      <c r="AG67" s="29"/>
      <c r="AH67" s="29"/>
      <c r="AI67" s="29"/>
      <c r="AJ67" s="29"/>
      <c r="AK67" s="29"/>
      <c r="AL67" s="29"/>
      <c r="AM67" s="29"/>
      <c r="AS67" s="38"/>
    </row>
    <row r="68" spans="1:45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S68" s="38"/>
    </row>
    <row r="69" spans="1:45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S69" s="38"/>
    </row>
    <row r="70" spans="1:45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S70" s="38"/>
    </row>
    <row r="71" spans="1:45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S71" s="38"/>
    </row>
    <row r="72" spans="1:45" x14ac:dyDescent="0.2"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S72" s="38"/>
    </row>
    <row r="73" spans="1:45" x14ac:dyDescent="0.2"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S73" s="38"/>
    </row>
    <row r="74" spans="1:45" x14ac:dyDescent="0.2"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S74" s="38"/>
    </row>
    <row r="75" spans="1:45" x14ac:dyDescent="0.2"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S75" s="38"/>
    </row>
    <row r="85" ht="15.75" customHeight="1" x14ac:dyDescent="0.2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J85"/>
  <sheetViews>
    <sheetView showGridLines="0" topLeftCell="A13" zoomScale="70" zoomScaleNormal="70" workbookViewId="0">
      <selection activeCell="Y54" sqref="Y5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45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1.4573399468942276</v>
      </c>
      <c r="R2" s="7">
        <f>IF(N19="","",(ABS(N19-AVERAGE(B19:M19))/STDEV(B19:M19)))</f>
        <v>1.5583029925764365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1.5247399010453018</v>
      </c>
      <c r="V2" s="7">
        <f>IF(AR19="","",(ABS(AR19-AVERAGE(AF19:AQ19))/STDEV(AF19:AQ19)))</f>
        <v>2.0569051018845839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1.0065497674315136</v>
      </c>
      <c r="R3" s="7">
        <f>IF(N20="","",(ABS(N20-AVERAGE(B20:M20))/STDEV(B20:M20)))</f>
        <v>0.15454647007143132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0.39532983928902932</v>
      </c>
      <c r="V3" s="7">
        <f>IF(AR20="","",(ABS(AR20-AVERAGE(AF20:AQ20))/STDEV(AF20:AQ20)))</f>
        <v>0.63179951449901328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1.0298825547641011</v>
      </c>
      <c r="R4" s="7">
        <f>IF(N23="","",(ABS(N23-AVERAGE(B23:M23))/STDEV(B23:M23)))</f>
        <v>1.6336321059246817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1.1024174507117368</v>
      </c>
      <c r="V4" s="7">
        <f>IF(AR23="","",(ABS(AR23-AVERAGE(AF23:AQ23))/STDEV(AF23:AQ23)))</f>
        <v>1.8279669133167975</v>
      </c>
    </row>
    <row r="5" spans="1:44" ht="25.5" customHeight="1" x14ac:dyDescent="0.2">
      <c r="C5" s="42" t="s">
        <v>46</v>
      </c>
      <c r="D5" s="12">
        <v>1.9850000000000001</v>
      </c>
      <c r="E5" s="12">
        <v>1.994</v>
      </c>
      <c r="F5" s="12">
        <v>1.9760000000000002</v>
      </c>
      <c r="G5" s="13">
        <v>1.994</v>
      </c>
      <c r="H5" s="13">
        <v>1.9760000000000002</v>
      </c>
      <c r="I5" s="13">
        <v>8.9999999999999993E-3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-4.1130184331894526E-4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1.9838420516494231</v>
      </c>
      <c r="C9" s="20">
        <v>1.9838721938775508</v>
      </c>
      <c r="D9" s="20">
        <v>1.9831357142857211</v>
      </c>
      <c r="E9" s="20">
        <v>1.9829144480519469</v>
      </c>
      <c r="F9" s="20">
        <v>1.9834476530612226</v>
      </c>
      <c r="G9" s="20">
        <v>1.9836134615384615</v>
      </c>
      <c r="H9" s="20">
        <v>1.9844603571428581</v>
      </c>
      <c r="I9" s="20">
        <v>1.984079761904763</v>
      </c>
      <c r="J9" s="20">
        <v>1.9837439849624046</v>
      </c>
      <c r="K9" s="20">
        <v>1.9842365800865804</v>
      </c>
      <c r="L9" s="20">
        <v>1.98339</v>
      </c>
      <c r="M9" s="20">
        <v>1.9830979591836724</v>
      </c>
      <c r="N9" s="20">
        <v>1.982958004926106</v>
      </c>
      <c r="P9" s="19" t="s">
        <v>18</v>
      </c>
      <c r="Q9" s="20"/>
      <c r="R9" s="20"/>
      <c r="S9" s="20"/>
      <c r="T9" s="20">
        <v>1.9841638392857139</v>
      </c>
      <c r="U9" s="20"/>
      <c r="V9" s="20"/>
      <c r="W9" s="20"/>
      <c r="X9" s="20">
        <v>1.9834361507936504</v>
      </c>
      <c r="Y9" s="20">
        <v>1.9840026785714282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1.9820053571428582</v>
      </c>
      <c r="AJ9" s="20">
        <v>1.9833416666666661</v>
      </c>
      <c r="AK9" s="20">
        <v>1.9830370300751878</v>
      </c>
      <c r="AL9" s="20">
        <v>1.9833603896103904</v>
      </c>
      <c r="AM9" s="20">
        <v>1.9833727040816331</v>
      </c>
      <c r="AN9" s="20">
        <v>1.9840343749999991</v>
      </c>
      <c r="AO9" s="20">
        <v>1.9840969047619037</v>
      </c>
      <c r="AP9" s="20">
        <v>1.9834425324675324</v>
      </c>
      <c r="AQ9" s="20">
        <v>1.9826967857142852</v>
      </c>
      <c r="AR9" s="20">
        <v>1.9822854838709663</v>
      </c>
    </row>
    <row r="10" spans="1:44" x14ac:dyDescent="0.2">
      <c r="A10" s="21" t="s">
        <v>8</v>
      </c>
      <c r="B10" s="22">
        <v>1.6160148505324008E-3</v>
      </c>
      <c r="C10" s="22">
        <v>1.70448803807538E-3</v>
      </c>
      <c r="D10" s="22">
        <v>1.6204618532199102E-3</v>
      </c>
      <c r="E10" s="22">
        <v>1.5448935366365176E-3</v>
      </c>
      <c r="F10" s="22">
        <v>1.5284916162948354E-3</v>
      </c>
      <c r="G10" s="22">
        <v>1.681634259072838E-3</v>
      </c>
      <c r="H10" s="22">
        <v>1.6679767872304423E-3</v>
      </c>
      <c r="I10" s="22">
        <v>1.6546663284712146E-3</v>
      </c>
      <c r="J10" s="22">
        <v>1.6636678425311494E-3</v>
      </c>
      <c r="K10" s="22">
        <v>1.5948738281466152E-3</v>
      </c>
      <c r="L10" s="22">
        <v>1.6794155214653805E-3</v>
      </c>
      <c r="M10" s="22">
        <v>1.5466971388253302E-3</v>
      </c>
      <c r="N10" s="22">
        <v>1.5648961894716201E-3</v>
      </c>
      <c r="P10" s="21" t="s">
        <v>8</v>
      </c>
      <c r="Q10" s="22"/>
      <c r="R10" s="22"/>
      <c r="S10" s="22"/>
      <c r="T10" s="22">
        <v>1.7263677858158225E-3</v>
      </c>
      <c r="U10" s="22"/>
      <c r="V10" s="22"/>
      <c r="W10" s="22"/>
      <c r="X10" s="22">
        <v>1.7049853853982778E-3</v>
      </c>
      <c r="Y10" s="22">
        <v>1.5661659054840502E-3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1.2484365757463485E-3</v>
      </c>
      <c r="AJ10" s="22">
        <v>1.4855332864427008E-3</v>
      </c>
      <c r="AK10" s="22">
        <v>1.5411496354076546E-3</v>
      </c>
      <c r="AL10" s="22">
        <v>1.6582797425002929E-3</v>
      </c>
      <c r="AM10" s="22">
        <v>1.5846271828502182E-3</v>
      </c>
      <c r="AN10" s="22">
        <v>1.9337405794561428E-3</v>
      </c>
      <c r="AO10" s="22">
        <v>1.6623917957433653E-3</v>
      </c>
      <c r="AP10" s="22">
        <v>1.6652931823877924E-3</v>
      </c>
      <c r="AQ10" s="22">
        <v>1.2128746432148627E-3</v>
      </c>
      <c r="AR10" s="22">
        <v>1.4668883247522084E-3</v>
      </c>
    </row>
    <row r="11" spans="1:44" x14ac:dyDescent="0.2">
      <c r="A11" s="21" t="s">
        <v>19</v>
      </c>
      <c r="B11" s="22">
        <v>1.9888999999999999</v>
      </c>
      <c r="C11" s="22">
        <v>1.9890000000000001</v>
      </c>
      <c r="D11" s="22">
        <v>1.9883</v>
      </c>
      <c r="E11" s="22">
        <v>1.9892000000000001</v>
      </c>
      <c r="F11" s="23">
        <v>1.9881</v>
      </c>
      <c r="G11" s="23">
        <v>1.9888999999999999</v>
      </c>
      <c r="H11" s="23">
        <v>1.9890000000000001</v>
      </c>
      <c r="I11" s="23">
        <v>1.9892000000000001</v>
      </c>
      <c r="J11" s="23">
        <v>1.9883</v>
      </c>
      <c r="K11" s="23">
        <v>1.9887999999999999</v>
      </c>
      <c r="L11" s="23">
        <v>1.9887999999999999</v>
      </c>
      <c r="M11" s="23">
        <v>1.9878</v>
      </c>
      <c r="N11" s="23">
        <v>1.9883</v>
      </c>
      <c r="P11" s="21" t="s">
        <v>19</v>
      </c>
      <c r="Q11" s="22"/>
      <c r="R11" s="22"/>
      <c r="S11" s="22"/>
      <c r="T11" s="22">
        <v>1.9881</v>
      </c>
      <c r="U11" s="23"/>
      <c r="V11" s="23"/>
      <c r="W11" s="23"/>
      <c r="X11" s="23">
        <v>1.9879</v>
      </c>
      <c r="Y11" s="23">
        <v>1.9886999999999999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1.9858</v>
      </c>
      <c r="AJ11" s="23">
        <v>1.9876</v>
      </c>
      <c r="AK11" s="23">
        <v>1.9872000000000001</v>
      </c>
      <c r="AL11" s="23">
        <v>1.9873999999999998</v>
      </c>
      <c r="AM11" s="23">
        <v>1.9876</v>
      </c>
      <c r="AN11" s="23">
        <v>1.9892000000000001</v>
      </c>
      <c r="AO11" s="23">
        <v>1.9888999999999999</v>
      </c>
      <c r="AP11" s="23">
        <v>1.9894000000000001</v>
      </c>
      <c r="AQ11" s="23">
        <v>1.9867999999999997</v>
      </c>
      <c r="AR11" s="23">
        <v>1.9877</v>
      </c>
    </row>
    <row r="12" spans="1:44" x14ac:dyDescent="0.2">
      <c r="A12" s="21" t="s">
        <v>20</v>
      </c>
      <c r="B12" s="22">
        <v>1.9795</v>
      </c>
      <c r="C12" s="22">
        <v>1.9795</v>
      </c>
      <c r="D12" s="22">
        <v>1.9790000000000001</v>
      </c>
      <c r="E12" s="22">
        <v>1.9790000000000001</v>
      </c>
      <c r="F12" s="23">
        <v>1.9793999999999998</v>
      </c>
      <c r="G12" s="23">
        <v>1.9796</v>
      </c>
      <c r="H12" s="23">
        <v>1.9802</v>
      </c>
      <c r="I12" s="23">
        <v>1.9789000000000001</v>
      </c>
      <c r="J12" s="23">
        <v>1.9792000000000001</v>
      </c>
      <c r="K12" s="23">
        <v>1.9791000000000001</v>
      </c>
      <c r="L12" s="23">
        <v>1.9798</v>
      </c>
      <c r="M12" s="23">
        <v>1.9795</v>
      </c>
      <c r="N12" s="23">
        <v>1.9793000000000001</v>
      </c>
      <c r="P12" s="21" t="s">
        <v>20</v>
      </c>
      <c r="Q12" s="22"/>
      <c r="R12" s="22"/>
      <c r="S12" s="22"/>
      <c r="T12" s="22">
        <v>1.9801</v>
      </c>
      <c r="U12" s="23"/>
      <c r="V12" s="23"/>
      <c r="W12" s="23"/>
      <c r="X12" s="23">
        <v>1.9800000000000002</v>
      </c>
      <c r="Y12" s="23">
        <v>1.9804999999999999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1.9792999999999998</v>
      </c>
      <c r="AJ12" s="23">
        <v>1.9792000000000001</v>
      </c>
      <c r="AK12" s="23">
        <v>1.9794</v>
      </c>
      <c r="AL12" s="23">
        <v>1.9797</v>
      </c>
      <c r="AM12" s="23">
        <v>1.9801</v>
      </c>
      <c r="AN12" s="23">
        <v>1.9795</v>
      </c>
      <c r="AO12" s="23">
        <v>1.9798</v>
      </c>
      <c r="AP12" s="23">
        <v>1.9791000000000001</v>
      </c>
      <c r="AQ12" s="23">
        <v>1.9794999999999998</v>
      </c>
      <c r="AR12" s="23">
        <v>1.9789999999999999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1.6175700462239517</v>
      </c>
      <c r="C13" s="25">
        <f>IFERROR(IF(C8="","",IF($C$25=0,((C9-$C$26)/3/C10),IF($C$26=0,(($C$25-C9)/3/C10),MIN(((($C$25)-C9)/(3*C10)),((C9-($C$26))/(3*C10)))))),"")</f>
        <v>1.5395031042946743</v>
      </c>
      <c r="D13" s="25">
        <f>IFERROR(IF(D8="","",IF($D$25=0,((D9-$D$26)/3/D10),IF($D$26=0,(($D$25-D9)/3/D10),MIN(((($D$25)-D9)/(3*D10)),((D9-($D$26))/(3*D10)))))),"")</f>
        <v>1.4678354963107196</v>
      </c>
      <c r="E13" s="25">
        <f>IFERROR(IF(E8="","",IF($E$25=0,((E9-$E$26)/3/E10),IF($E$26=0,(($E$25-E9)/3/E10),MIN(((($E$25)-E9)/(3*E10)),((E9-($E$26))/(3*E10)))))),"")</f>
        <v>1.4918931063259782</v>
      </c>
      <c r="F13" s="25">
        <f>IFERROR(IF(F8="","",IF($K$25=0,((F9-$K$26)/3/F10),IF($K$26=0,(($K$25-F9)/3/F10),MIN(((($K$25)-F9)/(3*F10)),((F9-($K$26))/(3*F10)))))),"")</f>
        <v>1.6241836029335504</v>
      </c>
      <c r="G13" s="25">
        <f>IFERROR(IF(G8="","",IF($G$25=0,((G9-$G$26)/3/G10),IF($G$26=0,(($G$25-G9)/3/G10),MIN(((($G$25)-G9)/(3*G10)),((G9-($G$26))/(3*G10)))))),"")</f>
        <v>1.5091393976593082</v>
      </c>
      <c r="H13" s="25">
        <f>IFERROR(IF(H8="","",IF($H$25=0,((H9-$H$26)/3/H10),IF($H$26=0,(($H$25-H9)/3/H10),MIN(((($H$25)-H9)/(3*H10)),((H9-($H$26))/(3*H10)))))),"")</f>
        <v>1.6907423827533579</v>
      </c>
      <c r="I13" s="25">
        <f>IFERROR(IF(I8="","",IF($I$25=0,((I9-$I$26)/3/I10),IF($I$26=0,(($I$25-I9)/3/I10),MIN(((($I$25)-I9)/(3*I10)),((I9-($I$26))/(3*I10)))))),"")</f>
        <v>1.6276719492700515</v>
      </c>
      <c r="J13" s="25">
        <f>IFERROR(IF(J8="","",IF($J$25=0,((J9-$J$26)/3/J10),IF($J$26=0,(($J$25-J9)/3/J10),MIN(((($J$25)-J9)/(3*J10)),((J9-($J$26))/(3*J10)))))),"")</f>
        <v>1.5515887575696303</v>
      </c>
      <c r="K13" s="25">
        <f>IFERROR(IF(K8="","",IF($K$25=0,((K9-$K$26)/3/K10),IF($K$26=0,(($K$25-K9)/3/K10),MIN(((($K$25)-K9)/(3*K10)),((K9-($K$26))/(3*K10)))))),"")</f>
        <v>1.7214695276035039</v>
      </c>
      <c r="L13" s="25">
        <f>IFERROR(IF(L8="","",IF($L$25=0,((L9-$L$26)/3/L10),IF($L$26=0,(($L$25-L9)/3/L10),MIN(((($L$25)-L9)/(3*L10)),((L9-($L$26))/(3*L10)))))),"")</f>
        <v>1.4667801397856981</v>
      </c>
      <c r="M13" s="25">
        <f>IFERROR(IF(M8="","",IF($M$25=0,((M9-$M$26)/3/M10),IF($M$26=0,(($M$25-M9)/3/M10),MIN(((($M$25)-M9)/(3*M10)),((M9-($M$26))/(3*M10)))))),"")</f>
        <v>1.5297024447554659</v>
      </c>
      <c r="N13" s="25">
        <f>IFERROR(IF(N8="","",IF($N$25=0,((N9-$N$26)/3/N10),IF($N$26=0,(($N$25-N9)/3/N10),MIN(((($N$25)-N9)/(3*N10)),((N9-($N$26))/(3*N10)))))),"")</f>
        <v>1.4821014908034897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1.576303603590816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1.4538053829931952</v>
      </c>
      <c r="Y13" s="25">
        <f>IFERROR(IF(Y8="","",IF($J$25=0,((Y9-$J$26)/3/Y10),IF($J$26=0,(($J$25-Y9)/3/Y10),MIN(((($J$25)-Y9)/(3*Y10)),((Y9-($J$26))/(3*Y10)))))),"")</f>
        <v>1.7032419837953752</v>
      </c>
      <c r="Z13" s="25"/>
      <c r="AA13" s="25"/>
      <c r="AB13" s="25"/>
      <c r="AC13" s="25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1.6034340495745862</v>
      </c>
      <c r="AJ13" s="25">
        <f t="shared" si="2"/>
        <v>1.6473694965679009</v>
      </c>
      <c r="AK13" s="25">
        <f t="shared" si="2"/>
        <v>1.5220304620899117</v>
      </c>
      <c r="AL13" s="25">
        <f t="shared" si="2"/>
        <v>1.4795231109584446</v>
      </c>
      <c r="AM13" s="25">
        <f t="shared" si="2"/>
        <v>1.5508808972913288</v>
      </c>
      <c r="AN13" s="25">
        <f t="shared" si="2"/>
        <v>1.3849453377830314</v>
      </c>
      <c r="AO13" s="25">
        <f t="shared" si="2"/>
        <v>1.6235452201332277</v>
      </c>
      <c r="AP13" s="25">
        <f t="shared" si="2"/>
        <v>1.4897341693832573</v>
      </c>
      <c r="AQ13" s="25">
        <f>IFERROR(IF(AQ8="","",IF($M$25=0,((AQ9-$M$26)/3/AQ10),IF($M$26=0,(($M$25-AQ9)/3/AQ10),MIN(((($M$25)-AQ9)/(3*AQ10)),((AQ9-($M$26))/(3*AQ10)))))),"")</f>
        <v>1.8404720695988848</v>
      </c>
      <c r="AR13" s="25">
        <f>IFERROR(IF(AR8="","",IF($M$25=0,((AR9-$M$26)/3/AR10),IF($M$26=0,(($M$25-AR9)/3/AR10),MIN(((($M$25)-AR9)/(3*AR10)),((AR9-($M$26))/(3*AR10)))))),"")</f>
        <v>1.4283032013878363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-2.8356092436920832E-4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1.9839605555555582</v>
      </c>
      <c r="C19" s="30">
        <v>1.9835630102040831</v>
      </c>
      <c r="D19" s="30">
        <v>1.9834130952380988</v>
      </c>
      <c r="E19" s="30">
        <v>1.9837135044642851</v>
      </c>
      <c r="F19" s="30">
        <v>1.9839512857142849</v>
      </c>
      <c r="G19" s="30">
        <v>1.9842267477203615</v>
      </c>
      <c r="H19" s="30">
        <v>1.9844285714285737</v>
      </c>
      <c r="I19" s="30">
        <v>1.9846412202380954</v>
      </c>
      <c r="J19" s="30">
        <v>1.9847263227513212</v>
      </c>
      <c r="K19" s="30">
        <v>1.9848123376623363</v>
      </c>
      <c r="L19" s="30">
        <v>1.9843309948979586</v>
      </c>
      <c r="M19" s="30">
        <v>1.9836489795918357</v>
      </c>
      <c r="N19" s="30">
        <v>1.9833720982142842</v>
      </c>
      <c r="P19" s="30" t="s">
        <v>18</v>
      </c>
      <c r="Q19" s="30"/>
      <c r="R19" s="30"/>
      <c r="S19" s="30"/>
      <c r="T19" s="30">
        <v>1.9842636904761917</v>
      </c>
      <c r="U19" s="30"/>
      <c r="V19" s="30"/>
      <c r="W19" s="30"/>
      <c r="X19" s="30">
        <v>1.9846139610389597</v>
      </c>
      <c r="Y19" s="30">
        <v>1.9850776785714288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1.9838035714285724</v>
      </c>
      <c r="AJ19" s="30">
        <v>1.9842578571428562</v>
      </c>
      <c r="AK19" s="30">
        <v>1.9839420168067212</v>
      </c>
      <c r="AL19" s="30">
        <v>1.9846757142857143</v>
      </c>
      <c r="AM19" s="30">
        <v>1.9842269047619048</v>
      </c>
      <c r="AN19" s="30">
        <v>1.9848695238095242</v>
      </c>
      <c r="AO19" s="30">
        <v>1.9849698660714272</v>
      </c>
      <c r="AP19" s="30">
        <v>1.9845500000000007</v>
      </c>
      <c r="AQ19" s="30">
        <v>1.9836348214285699</v>
      </c>
      <c r="AR19" s="30">
        <v>1.9833512605042007</v>
      </c>
      <c r="BD19" s="32"/>
      <c r="BE19" s="32"/>
      <c r="BF19" s="32"/>
      <c r="BG19" s="32">
        <f>I5/3</f>
        <v>2.9999999999999996E-3</v>
      </c>
      <c r="BH19" s="32"/>
      <c r="BI19" s="32"/>
      <c r="BJ19" s="32"/>
    </row>
    <row r="20" spans="1:62" x14ac:dyDescent="0.2">
      <c r="A20" s="21" t="s">
        <v>8</v>
      </c>
      <c r="B20" s="22">
        <v>1.5982341355242071E-3</v>
      </c>
      <c r="C20" s="22">
        <v>1.5598093020043142E-3</v>
      </c>
      <c r="D20" s="22">
        <v>1.5598200019787286E-3</v>
      </c>
      <c r="E20" s="22">
        <v>1.6881931751514976E-3</v>
      </c>
      <c r="F20" s="22">
        <v>1.6203413877813831E-3</v>
      </c>
      <c r="G20" s="22">
        <v>1.739214122655246E-3</v>
      </c>
      <c r="H20" s="22">
        <v>1.6190753864382971E-3</v>
      </c>
      <c r="I20" s="22">
        <v>1.7146376915896757E-3</v>
      </c>
      <c r="J20" s="22">
        <v>1.808261459604131E-3</v>
      </c>
      <c r="K20" s="22">
        <v>1.6906278365576518E-3</v>
      </c>
      <c r="L20" s="22">
        <v>1.6896563178692451E-3</v>
      </c>
      <c r="M20" s="22">
        <v>1.7749392129979503E-3</v>
      </c>
      <c r="N20" s="22">
        <v>1.6593538674382533E-3</v>
      </c>
      <c r="P20" s="21" t="s">
        <v>8</v>
      </c>
      <c r="Q20" s="22"/>
      <c r="R20" s="22"/>
      <c r="S20" s="22"/>
      <c r="T20" s="22">
        <v>1.7159144345610864E-3</v>
      </c>
      <c r="U20" s="22"/>
      <c r="V20" s="22"/>
      <c r="W20" s="22"/>
      <c r="X20" s="22">
        <v>1.8199849370573251E-3</v>
      </c>
      <c r="Y20" s="22">
        <v>1.8798940846831531E-3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1.628668787328947E-3</v>
      </c>
      <c r="AJ20" s="22">
        <v>1.5121339545451152E-3</v>
      </c>
      <c r="AK20" s="22">
        <v>1.5677403543521828E-3</v>
      </c>
      <c r="AL20" s="22">
        <v>1.668702903587197E-3</v>
      </c>
      <c r="AM20" s="22">
        <v>1.5687475631606441E-3</v>
      </c>
      <c r="AN20" s="22">
        <v>1.6401509802744523E-3</v>
      </c>
      <c r="AO20" s="22">
        <v>1.7434846384421835E-3</v>
      </c>
      <c r="AP20" s="22">
        <v>1.7536281608095761E-3</v>
      </c>
      <c r="AQ20" s="22">
        <v>1.591291165784843E-3</v>
      </c>
      <c r="AR20" s="22">
        <v>1.5791864952346751E-3</v>
      </c>
      <c r="AS20" s="29"/>
      <c r="AT20" s="29"/>
      <c r="AU20" s="29"/>
      <c r="AV20" s="29"/>
      <c r="BD20" s="32">
        <f>F5</f>
        <v>1.9760000000000002</v>
      </c>
      <c r="BE20" s="32"/>
      <c r="BF20" s="32"/>
      <c r="BG20" s="32"/>
      <c r="BH20" s="32"/>
      <c r="BI20" s="32"/>
      <c r="BJ20" s="32">
        <f>E5</f>
        <v>1.994</v>
      </c>
    </row>
    <row r="21" spans="1:62" x14ac:dyDescent="0.2">
      <c r="A21" s="21" t="s">
        <v>19</v>
      </c>
      <c r="B21" s="22">
        <v>1.9885999999999999</v>
      </c>
      <c r="C21" s="22">
        <v>1.9887999999999999</v>
      </c>
      <c r="D21" s="22">
        <v>1.9894000000000001</v>
      </c>
      <c r="E21" s="22">
        <v>1.9893000000000001</v>
      </c>
      <c r="F21" s="22">
        <v>1.9896</v>
      </c>
      <c r="G21" s="22">
        <v>1.9892000000000001</v>
      </c>
      <c r="H21" s="22">
        <v>1.9888999999999999</v>
      </c>
      <c r="I21" s="22">
        <v>1.9891000000000001</v>
      </c>
      <c r="J21" s="22">
        <v>1.99</v>
      </c>
      <c r="K21" s="22">
        <v>1.9901</v>
      </c>
      <c r="L21" s="22">
        <v>1.9895</v>
      </c>
      <c r="M21" s="22">
        <v>1.9886999999999999</v>
      </c>
      <c r="N21" s="22">
        <v>1.9890000000000001</v>
      </c>
      <c r="P21" s="21" t="s">
        <v>19</v>
      </c>
      <c r="Q21" s="22"/>
      <c r="R21" s="22"/>
      <c r="S21" s="22"/>
      <c r="T21" s="22">
        <v>1.9879</v>
      </c>
      <c r="U21" s="22"/>
      <c r="V21" s="22"/>
      <c r="W21" s="22"/>
      <c r="X21" s="22">
        <v>1.9884999999999999</v>
      </c>
      <c r="Y21" s="22">
        <v>1.9895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1.9877</v>
      </c>
      <c r="AJ21" s="22">
        <v>1.9885999999999999</v>
      </c>
      <c r="AK21" s="22">
        <v>1.988</v>
      </c>
      <c r="AL21" s="22">
        <v>1.9883</v>
      </c>
      <c r="AM21" s="22">
        <v>1.9883999999999999</v>
      </c>
      <c r="AN21" s="22">
        <v>1.9898</v>
      </c>
      <c r="AO21" s="22">
        <v>1.9894000000000001</v>
      </c>
      <c r="AP21" s="22">
        <v>1.9897</v>
      </c>
      <c r="AQ21" s="22">
        <v>1.9883999999999999</v>
      </c>
      <c r="AR21" s="22">
        <v>1.9891000000000001</v>
      </c>
      <c r="BD21" s="33">
        <f>BE21-$BG$22</f>
        <v>1.925</v>
      </c>
      <c r="BE21" s="32">
        <f>BF21-$BG$22</f>
        <v>1.9450000000000001</v>
      </c>
      <c r="BF21" s="32">
        <f>BG21-$BG$22</f>
        <v>1.9650000000000001</v>
      </c>
      <c r="BG21" s="33">
        <f>D5</f>
        <v>1.9850000000000001</v>
      </c>
      <c r="BH21" s="32">
        <f>BG21+$BG$22</f>
        <v>2.0049999999999999</v>
      </c>
      <c r="BI21" s="32">
        <f>BH21+$BG$22</f>
        <v>2.0249999999999999</v>
      </c>
      <c r="BJ21" s="33">
        <f>BI21+$BG$22</f>
        <v>2.0449999999999999</v>
      </c>
    </row>
    <row r="22" spans="1:62" x14ac:dyDescent="0.2">
      <c r="A22" s="21" t="s">
        <v>20</v>
      </c>
      <c r="B22" s="22">
        <v>1.9793000000000001</v>
      </c>
      <c r="C22" s="22">
        <v>1.9795</v>
      </c>
      <c r="D22" s="22">
        <v>1.9789000000000001</v>
      </c>
      <c r="E22" s="22">
        <v>1.9796</v>
      </c>
      <c r="F22" s="22">
        <v>1.9792000000000001</v>
      </c>
      <c r="G22" s="22">
        <v>1.9789000000000001</v>
      </c>
      <c r="H22" s="22">
        <v>1.9802</v>
      </c>
      <c r="I22" s="22">
        <v>1.9801</v>
      </c>
      <c r="J22" s="22">
        <v>1.9802</v>
      </c>
      <c r="K22" s="22">
        <v>1.9804999999999999</v>
      </c>
      <c r="L22" s="22">
        <v>1.9801</v>
      </c>
      <c r="M22" s="22">
        <v>1.9790000000000001</v>
      </c>
      <c r="N22" s="22">
        <v>1.9791999999999998</v>
      </c>
      <c r="P22" s="21" t="s">
        <v>20</v>
      </c>
      <c r="Q22" s="22"/>
      <c r="R22" s="22"/>
      <c r="S22" s="22"/>
      <c r="T22" s="22">
        <v>1.9803999999999999</v>
      </c>
      <c r="U22" s="22"/>
      <c r="V22" s="22"/>
      <c r="W22" s="22"/>
      <c r="X22" s="22">
        <v>1.98</v>
      </c>
      <c r="Y22" s="22">
        <v>1.9804999999999999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1.9794</v>
      </c>
      <c r="AJ22" s="22">
        <v>1.9801</v>
      </c>
      <c r="AK22" s="22">
        <v>1.9796</v>
      </c>
      <c r="AL22" s="22">
        <v>1.9799</v>
      </c>
      <c r="AM22" s="22">
        <v>1.9800999999999997</v>
      </c>
      <c r="AN22" s="22">
        <v>1.9806999999999999</v>
      </c>
      <c r="AO22" s="22">
        <v>1.9798</v>
      </c>
      <c r="AP22" s="22">
        <v>1.9801</v>
      </c>
      <c r="AQ22" s="22">
        <v>1.9798</v>
      </c>
      <c r="AR22" s="22">
        <v>1.9797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1.6602814691159073</v>
      </c>
      <c r="C23" s="25">
        <f>IFERROR(IF(C18="","",IF($C$25=0,((C19-$C$26)/3/C20),IF($C$26=0,(($C$25-C19)/3/C20),MIN(((($C$25)-C19)/(3*C20)),((C19-($C$26))/(3*C20)))))),"")</f>
        <v>1.6162253925024954</v>
      </c>
      <c r="D23" s="25">
        <f>IFERROR(IF(D18="","",IF($D$25=0,((D19-$D$26)/3/D20),IF($D$26=0,(($D$25-D19)/3/D20),MIN(((($D$25)-D19)/(3*D20)),((D19-($D$26))/(3*D20)))))),"")</f>
        <v>1.584177496697196</v>
      </c>
      <c r="E23" s="25">
        <f>IFERROR(IF(E18="","",IF($E$25=0,((E19-$E$26)/3/E20),IF($E$26=0,(($E$25-E19)/3/E20),MIN(((($E$25)-E19)/(3*E20)),((E19-($E$26))/(3*E20)))))),"")</f>
        <v>1.5230295872573281</v>
      </c>
      <c r="F23" s="25">
        <f>IFERROR(IF(F18="","",IF($K$25=0,((F19-$K$26)/3/F20),IF($K$26=0,(($K$25-F19)/3/F20),MIN(((($K$25)-F19)/(3*F20)),((F19-($K$26))/(3*F20)))))),"")</f>
        <v>1.635722318404321</v>
      </c>
      <c r="G23" s="25">
        <f>IFERROR(IF(G18="","",IF($G$25=0,((G19-$G$26)/3/G20),IF($G$26=0,(($G$25-G19)/3/G20),MIN(((($G$25)-G19)/(3*G20)),((G19-($G$26))/(3*G20)))))),"")</f>
        <v>1.5767174405954363</v>
      </c>
      <c r="H23" s="25">
        <f>IFERROR(IF(H18="","",IF($H$25=0,((H19-$H$26)/3/H20),IF($H$26=0,(($H$25-H19)/3/H20),MIN(((($H$25)-H19)/(3*H20)),((H19-($H$26))/(3*H20)))))),"")</f>
        <v>1.7352643570877695</v>
      </c>
      <c r="I23" s="25">
        <f>IFERROR(IF(I18="","",IF($I$25=0,((I19-$I$26)/3/I20),IF($I$26=0,(($I$25-I19)/3/I20),MIN(((($I$25)-I19)/(3*I20)),((I19-($I$26))/(3*I20)))))),"")</f>
        <v>1.6798923528627523</v>
      </c>
      <c r="J23" s="25">
        <f>IFERROR(IF(J18="","",IF($J$25=0,((J19-$J$26)/3/J20),IF($J$26=0,(($J$25-J19)/3/J20),MIN(((($J$25)-J19)/(3*J20)),((J19-($J$26))/(3*J20)))))),"")</f>
        <v>1.608602691270727</v>
      </c>
      <c r="K23" s="25">
        <f>IFERROR(IF(K18="","",IF($K$25=0,((K19-$K$26)/3/K20),IF($K$26=0,(($K$25-K19)/3/K20),MIN(((($K$25)-K19)/(3*K20)),((K19-($K$26))/(3*K20)))))),"")</f>
        <v>1.7374881827489703</v>
      </c>
      <c r="L23" s="25">
        <f>IFERROR(IF(L18="","",IF($L$25=0,((L19-$L$26)/3/L20),IF($L$26=0,(($L$25-L19)/3/L20),MIN(((($L$25)-L19)/(3*L20)),((L19-($L$26))/(3*L20)))))),"")</f>
        <v>1.6435284915345545</v>
      </c>
      <c r="M23" s="25">
        <f>IFERROR(IF(M18="","",IF($M$25=0,((M19-$M$26)/3/M20),IF($M$26=0,(($M$25-M19)/3/M20),MIN(((($M$25)-M19)/(3*M20)),((M19-($M$26))/(3*M20)))))),"")</f>
        <v>1.4364772862495316</v>
      </c>
      <c r="N23" s="25">
        <f>IFERROR(IF(N18="","",IF($N$25=0,((N19-$N$26)/3/N20),IF($N$26=0,(($N$25-N19)/3/N20),MIN(((($N$25)-N19)/(3*N20)),((N19-($N$26))/(3*N20)))))),"")</f>
        <v>1.4809174339779172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1.6053035259700532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1.5776615992011342</v>
      </c>
      <c r="Y23" s="25">
        <f>IFERROR(IF(Y18="","",IF($J$25=0,((Y19-$J$26)/3/Y20),IF($J$26=0,(($J$25-Y19)/3/Y20),MIN(((($J$25)-Y19)/(3*Y20)),((Y19-($J$26))/(3*Y20)))))),"")</f>
        <v>1.5820610145482394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1.5971267432813994</v>
      </c>
      <c r="AJ23" s="25">
        <f t="shared" si="4"/>
        <v>1.8203539701922196</v>
      </c>
      <c r="AK23" s="25">
        <f t="shared" si="4"/>
        <v>1.6886335343887982</v>
      </c>
      <c r="AL23" s="25">
        <f t="shared" si="4"/>
        <v>1.7330255467812772</v>
      </c>
      <c r="AM23" s="25">
        <f t="shared" si="4"/>
        <v>1.7480834085099421</v>
      </c>
      <c r="AN23" s="25">
        <f t="shared" si="4"/>
        <v>1.8025827939408814</v>
      </c>
      <c r="AO23" s="25">
        <f t="shared" si="4"/>
        <v>1.7149307147402737</v>
      </c>
      <c r="AP23" s="25">
        <f t="shared" si="4"/>
        <v>1.6252020033052175</v>
      </c>
      <c r="AQ23" s="25">
        <f>IFERROR(IF(AQ18="","",IF($M$25=0,((AQ19-$M$26)/3/AQ20),IF($M$26=0,(($M$25-AQ19)/3/AQ20),MIN(((($M$25)-AQ19)/(3*AQ20)),((AQ19-($M$26))/(3*AQ20)))))),"")</f>
        <v>1.599292782433517</v>
      </c>
      <c r="AR23" s="25">
        <f>IFERROR(IF(AR18="","",IF($M$25=0,((AR19-$M$26)/3/AR20),IF($M$26=0,(($M$25-AR19)/3/AR20),MIN(((($M$25)-AR19)/(3*AR20)),((AR19-($M$26))/(3*AR20)))))),"")</f>
        <v>1.5516977731643418</v>
      </c>
    </row>
    <row r="24" spans="1:62" x14ac:dyDescent="0.2">
      <c r="A24" s="35" t="s">
        <v>10</v>
      </c>
      <c r="B24" s="32">
        <f t="shared" ref="B24:N24" si="5">$D$5</f>
        <v>1.9850000000000001</v>
      </c>
      <c r="C24" s="32">
        <f t="shared" si="5"/>
        <v>1.9850000000000001</v>
      </c>
      <c r="D24" s="32">
        <f t="shared" si="5"/>
        <v>1.9850000000000001</v>
      </c>
      <c r="E24" s="32">
        <f t="shared" si="5"/>
        <v>1.9850000000000001</v>
      </c>
      <c r="F24" s="32">
        <f t="shared" si="5"/>
        <v>1.9850000000000001</v>
      </c>
      <c r="G24" s="32">
        <f t="shared" si="5"/>
        <v>1.9850000000000001</v>
      </c>
      <c r="H24" s="32">
        <f t="shared" si="5"/>
        <v>1.9850000000000001</v>
      </c>
      <c r="I24" s="32">
        <f t="shared" si="5"/>
        <v>1.9850000000000001</v>
      </c>
      <c r="J24" s="32">
        <f t="shared" si="5"/>
        <v>1.9850000000000001</v>
      </c>
      <c r="K24" s="32">
        <f t="shared" si="5"/>
        <v>1.9850000000000001</v>
      </c>
      <c r="L24" s="32">
        <f t="shared" si="5"/>
        <v>1.9850000000000001</v>
      </c>
      <c r="M24" s="32">
        <f t="shared" si="5"/>
        <v>1.9850000000000001</v>
      </c>
      <c r="N24" s="32">
        <f t="shared" si="5"/>
        <v>1.9850000000000001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6">$E$5</f>
        <v>1.994</v>
      </c>
      <c r="C25" s="32">
        <f t="shared" si="6"/>
        <v>1.994</v>
      </c>
      <c r="D25" s="32">
        <f t="shared" si="6"/>
        <v>1.994</v>
      </c>
      <c r="E25" s="32">
        <f t="shared" si="6"/>
        <v>1.994</v>
      </c>
      <c r="F25" s="32">
        <f t="shared" si="6"/>
        <v>1.994</v>
      </c>
      <c r="G25" s="32">
        <f t="shared" si="6"/>
        <v>1.994</v>
      </c>
      <c r="H25" s="32">
        <f t="shared" si="6"/>
        <v>1.994</v>
      </c>
      <c r="I25" s="32">
        <f t="shared" si="6"/>
        <v>1.994</v>
      </c>
      <c r="J25" s="32">
        <f t="shared" si="6"/>
        <v>1.994</v>
      </c>
      <c r="K25" s="32">
        <f t="shared" si="6"/>
        <v>1.994</v>
      </c>
      <c r="L25" s="32">
        <f t="shared" si="6"/>
        <v>1.994</v>
      </c>
      <c r="M25" s="32">
        <f t="shared" si="6"/>
        <v>1.994</v>
      </c>
      <c r="N25" s="32">
        <f t="shared" si="6"/>
        <v>1.994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7">$F$5</f>
        <v>1.9760000000000002</v>
      </c>
      <c r="C26" s="32">
        <f t="shared" si="7"/>
        <v>1.9760000000000002</v>
      </c>
      <c r="D26" s="32">
        <f t="shared" si="7"/>
        <v>1.9760000000000002</v>
      </c>
      <c r="E26" s="32">
        <f t="shared" si="7"/>
        <v>1.9760000000000002</v>
      </c>
      <c r="F26" s="32">
        <f t="shared" si="7"/>
        <v>1.9760000000000002</v>
      </c>
      <c r="G26" s="32">
        <f t="shared" si="7"/>
        <v>1.9760000000000002</v>
      </c>
      <c r="H26" s="32">
        <f>$F$5</f>
        <v>1.9760000000000002</v>
      </c>
      <c r="I26" s="32">
        <f t="shared" si="7"/>
        <v>1.9760000000000002</v>
      </c>
      <c r="J26" s="32">
        <f t="shared" si="7"/>
        <v>1.9760000000000002</v>
      </c>
      <c r="K26" s="32">
        <f t="shared" si="7"/>
        <v>1.9760000000000002</v>
      </c>
      <c r="L26" s="32">
        <f t="shared" si="7"/>
        <v>1.9760000000000002</v>
      </c>
      <c r="M26" s="32">
        <f t="shared" si="7"/>
        <v>1.9760000000000002</v>
      </c>
      <c r="N26" s="32">
        <f t="shared" si="7"/>
        <v>1.9760000000000002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1.70448803807538E-3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1.7214695276035039</v>
      </c>
      <c r="Q37" s="40">
        <v>8</v>
      </c>
      <c r="R37" s="41">
        <f>ROUND(Q37/5,5)</f>
        <v>1.6</v>
      </c>
      <c r="T37" s="20">
        <v>1.98255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1.3718060547511094E-3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1.5915758104227105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J85"/>
  <sheetViews>
    <sheetView showGridLines="0" topLeftCell="A19" zoomScale="85" zoomScaleNormal="85" workbookViewId="0">
      <selection activeCell="S58" sqref="S58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146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1.7531923401563738</v>
      </c>
      <c r="R2" s="7">
        <f>IF(N19="","",(ABS(N19-AVERAGE(B19:M19))/STDEV(B19:M19)))</f>
        <v>1.786345751003946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1.1111306154184102</v>
      </c>
      <c r="V2" s="7">
        <f>IF(AR19="","",(ABS(AR19-AVERAGE(AF19:AQ19))/STDEV(AF19:AQ19)))</f>
        <v>2.2854812693217448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1.0924775955570503</v>
      </c>
      <c r="R3" s="7">
        <f>IF(N20="","",(ABS(N20-AVERAGE(B20:M20))/STDEV(B20:M20)))</f>
        <v>0.54371306171153611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4.9280608034627041E-2</v>
      </c>
      <c r="V3" s="7">
        <f>IF(AR20="","",(ABS(AR20-AVERAGE(AF20:AQ20))/STDEV(AF20:AQ20)))</f>
        <v>1.3205855556524766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0.97063106420524381</v>
      </c>
      <c r="R4" s="7">
        <f>IF(N23="","",(ABS(N23-AVERAGE(B23:M23))/STDEV(B23:M23)))</f>
        <v>1.8960926871730859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1.8268706993157005</v>
      </c>
      <c r="V4" s="7">
        <f>IF(AR23="","",(ABS(AR23-AVERAGE(AF23:AQ23))/STDEV(AF23:AQ23)))</f>
        <v>2.0004109368930201</v>
      </c>
    </row>
    <row r="5" spans="1:44" ht="25.5" customHeight="1" x14ac:dyDescent="0.2">
      <c r="C5" s="42" t="s">
        <v>46</v>
      </c>
      <c r="D5" s="12">
        <v>1.9850000000000001</v>
      </c>
      <c r="E5" s="12">
        <v>1.994</v>
      </c>
      <c r="F5" s="12">
        <v>1.9760000000000002</v>
      </c>
      <c r="G5" s="13">
        <v>1.994</v>
      </c>
      <c r="H5" s="13">
        <v>1.9760000000000002</v>
      </c>
      <c r="I5" s="13">
        <v>8.9999999999999993E-3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-2.3732718897218064E-5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1.984197896281801</v>
      </c>
      <c r="C9" s="20">
        <v>1.9843204081632662</v>
      </c>
      <c r="D9" s="20">
        <v>1.9833868622448998</v>
      </c>
      <c r="E9" s="20">
        <v>1.9832614448051928</v>
      </c>
      <c r="F9" s="20">
        <v>1.9838203061224498</v>
      </c>
      <c r="G9" s="20">
        <v>1.9838630036630034</v>
      </c>
      <c r="H9" s="20">
        <v>1.9845494642857147</v>
      </c>
      <c r="I9" s="20">
        <v>1.9843037202380944</v>
      </c>
      <c r="J9" s="20">
        <v>1.9842756578947347</v>
      </c>
      <c r="K9" s="20">
        <v>1.9849962121212121</v>
      </c>
      <c r="L9" s="20">
        <v>1.9838892857142871</v>
      </c>
      <c r="M9" s="20">
        <v>1.9831617346938779</v>
      </c>
      <c r="N9" s="20">
        <v>1.9830431034482756</v>
      </c>
      <c r="P9" s="19" t="s">
        <v>18</v>
      </c>
      <c r="Q9" s="20"/>
      <c r="R9" s="20"/>
      <c r="S9" s="20"/>
      <c r="T9" s="20">
        <v>1.9840624999999998</v>
      </c>
      <c r="U9" s="20"/>
      <c r="V9" s="20"/>
      <c r="W9" s="20"/>
      <c r="X9" s="20">
        <v>1.9838388888888867</v>
      </c>
      <c r="Y9" s="20">
        <v>1.984120535714285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1.9824226190476182</v>
      </c>
      <c r="AJ9" s="20">
        <v>1.9837793650793649</v>
      </c>
      <c r="AK9" s="20">
        <v>1.9835813909774431</v>
      </c>
      <c r="AL9" s="20">
        <v>1.9837681818181816</v>
      </c>
      <c r="AM9" s="20">
        <v>1.9839928571428569</v>
      </c>
      <c r="AN9" s="20">
        <v>1.9847113839285717</v>
      </c>
      <c r="AO9" s="20">
        <v>1.9848097619047627</v>
      </c>
      <c r="AP9" s="20">
        <v>1.9843405844155841</v>
      </c>
      <c r="AQ9" s="20">
        <v>1.9829857142857144</v>
      </c>
      <c r="AR9" s="20">
        <v>1.9829619815668171</v>
      </c>
    </row>
    <row r="10" spans="1:44" x14ac:dyDescent="0.2">
      <c r="A10" s="21" t="s">
        <v>8</v>
      </c>
      <c r="B10" s="22">
        <v>1.6450731786456323E-3</v>
      </c>
      <c r="C10" s="22">
        <v>1.7822573362172858E-3</v>
      </c>
      <c r="D10" s="22">
        <v>1.5828793169009971E-3</v>
      </c>
      <c r="E10" s="22">
        <v>1.6994715641269204E-3</v>
      </c>
      <c r="F10" s="22">
        <v>1.5593488558046898E-3</v>
      </c>
      <c r="G10" s="22">
        <v>1.7820896672225554E-3</v>
      </c>
      <c r="H10" s="22">
        <v>1.7513398087563529E-3</v>
      </c>
      <c r="I10" s="22">
        <v>1.7126776777102355E-3</v>
      </c>
      <c r="J10" s="22">
        <v>1.8203871946773692E-3</v>
      </c>
      <c r="K10" s="22">
        <v>1.6919978454533263E-3</v>
      </c>
      <c r="L10" s="22">
        <v>1.7988347024494953E-3</v>
      </c>
      <c r="M10" s="22">
        <v>1.5330343850012984E-3</v>
      </c>
      <c r="N10" s="22">
        <v>1.5899388425955313E-3</v>
      </c>
      <c r="P10" s="21" t="s">
        <v>8</v>
      </c>
      <c r="Q10" s="22"/>
      <c r="R10" s="22"/>
      <c r="S10" s="22"/>
      <c r="T10" s="22">
        <v>1.7397296321052722E-3</v>
      </c>
      <c r="U10" s="22"/>
      <c r="V10" s="22"/>
      <c r="W10" s="22"/>
      <c r="X10" s="22">
        <v>1.6820340665845525E-3</v>
      </c>
      <c r="Y10" s="22">
        <v>1.5988812751565724E-3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1.3043319064830628E-3</v>
      </c>
      <c r="AJ10" s="22">
        <v>1.5603087557184937E-3</v>
      </c>
      <c r="AK10" s="22">
        <v>1.55512988096186E-3</v>
      </c>
      <c r="AL10" s="22">
        <v>1.7789468957896707E-3</v>
      </c>
      <c r="AM10" s="22">
        <v>1.766453525079558E-3</v>
      </c>
      <c r="AN10" s="22">
        <v>1.9338338906686482E-3</v>
      </c>
      <c r="AO10" s="22">
        <v>1.7099944703887436E-3</v>
      </c>
      <c r="AP10" s="22">
        <v>1.7969415699682944E-3</v>
      </c>
      <c r="AQ10" s="22">
        <v>1.3690679888954164E-3</v>
      </c>
      <c r="AR10" s="22">
        <v>1.6313485310160798E-3</v>
      </c>
    </row>
    <row r="11" spans="1:44" x14ac:dyDescent="0.2">
      <c r="A11" s="21" t="s">
        <v>19</v>
      </c>
      <c r="B11" s="22">
        <v>1.9893000000000001</v>
      </c>
      <c r="C11" s="22">
        <v>1.9901</v>
      </c>
      <c r="D11" s="22">
        <v>1.9883</v>
      </c>
      <c r="E11" s="22">
        <v>1.9895</v>
      </c>
      <c r="F11" s="23">
        <v>1.9893000000000001</v>
      </c>
      <c r="G11" s="23">
        <v>1.9886999999999999</v>
      </c>
      <c r="H11" s="23">
        <v>1.9891000000000001</v>
      </c>
      <c r="I11" s="23">
        <v>1.9895</v>
      </c>
      <c r="J11" s="23">
        <v>1.99</v>
      </c>
      <c r="K11" s="23">
        <v>1.9897</v>
      </c>
      <c r="L11" s="23">
        <v>1.9894000000000001</v>
      </c>
      <c r="M11" s="23">
        <v>1.9885999999999999</v>
      </c>
      <c r="N11" s="23">
        <v>1.9875</v>
      </c>
      <c r="P11" s="21" t="s">
        <v>19</v>
      </c>
      <c r="Q11" s="22"/>
      <c r="R11" s="22"/>
      <c r="S11" s="22"/>
      <c r="T11" s="22">
        <v>1.9879</v>
      </c>
      <c r="U11" s="23"/>
      <c r="V11" s="23"/>
      <c r="W11" s="23"/>
      <c r="X11" s="23">
        <v>1.9876</v>
      </c>
      <c r="Y11" s="23">
        <v>1.9883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1.9856</v>
      </c>
      <c r="AJ11" s="23">
        <v>1.988</v>
      </c>
      <c r="AK11" s="23">
        <v>1.9882</v>
      </c>
      <c r="AL11" s="23">
        <v>1.9883</v>
      </c>
      <c r="AM11" s="23">
        <v>1.9884999999999999</v>
      </c>
      <c r="AN11" s="23">
        <v>1.9895</v>
      </c>
      <c r="AO11" s="23">
        <v>1.9894000000000001</v>
      </c>
      <c r="AP11" s="23">
        <v>1.9894000000000001</v>
      </c>
      <c r="AQ11" s="23">
        <v>1.9871000000000001</v>
      </c>
      <c r="AR11" s="23">
        <v>1.9883999999999999</v>
      </c>
    </row>
    <row r="12" spans="1:44" x14ac:dyDescent="0.2">
      <c r="A12" s="21" t="s">
        <v>20</v>
      </c>
      <c r="B12" s="22">
        <v>1.9794</v>
      </c>
      <c r="C12" s="22">
        <v>1.9801</v>
      </c>
      <c r="D12" s="22">
        <v>1.9795</v>
      </c>
      <c r="E12" s="22">
        <v>1.9784999999999999</v>
      </c>
      <c r="F12" s="23">
        <v>1.9799</v>
      </c>
      <c r="G12" s="23">
        <v>1.9791000000000001</v>
      </c>
      <c r="H12" s="23">
        <v>1.9802</v>
      </c>
      <c r="I12" s="23">
        <v>1.9787999999999999</v>
      </c>
      <c r="J12" s="23">
        <v>1.9797</v>
      </c>
      <c r="K12" s="23">
        <v>1.98</v>
      </c>
      <c r="L12" s="23">
        <v>1.98</v>
      </c>
      <c r="M12" s="23">
        <v>1.9789000000000001</v>
      </c>
      <c r="N12" s="23">
        <v>1.9792000000000001</v>
      </c>
      <c r="P12" s="21" t="s">
        <v>20</v>
      </c>
      <c r="Q12" s="22"/>
      <c r="R12" s="22"/>
      <c r="S12" s="22"/>
      <c r="T12" s="22">
        <v>1.9796</v>
      </c>
      <c r="U12" s="23"/>
      <c r="V12" s="23"/>
      <c r="W12" s="23"/>
      <c r="X12" s="23">
        <v>1.9792000000000001</v>
      </c>
      <c r="Y12" s="23">
        <v>1.9802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1.9793000000000001</v>
      </c>
      <c r="AJ12" s="23">
        <v>1.9786999999999999</v>
      </c>
      <c r="AK12" s="23">
        <v>1.9794</v>
      </c>
      <c r="AL12" s="23">
        <v>1.9790999999999999</v>
      </c>
      <c r="AM12" s="23">
        <v>1.9796</v>
      </c>
      <c r="AN12" s="23">
        <v>1.9803999999999999</v>
      </c>
      <c r="AO12" s="23">
        <v>1.9805999999999999</v>
      </c>
      <c r="AP12" s="23">
        <v>1.9802</v>
      </c>
      <c r="AQ12" s="23">
        <v>1.9802999999999999</v>
      </c>
      <c r="AR12" s="23">
        <v>1.9789000000000001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1.6611006302973932</v>
      </c>
      <c r="C13" s="25">
        <f>IFERROR(IF(C8="","",IF($C$25=0,((C9-$C$26)/3/C10),IF($C$26=0,(($C$25-C9)/3/C10),MIN(((($C$25)-C9)/(3*C10)),((C9-($C$26))/(3*C10)))))),"")</f>
        <v>1.5561554055049145</v>
      </c>
      <c r="D13" s="25">
        <f>IFERROR(IF(D8="","",IF($D$25=0,((D9-$D$26)/3/D10),IF($D$26=0,(($D$25-D9)/3/D10),MIN(((($D$25)-D9)/(3*D10)),((D9-($D$26))/(3*D10)))))),"")</f>
        <v>1.5555749504562755</v>
      </c>
      <c r="E13" s="25">
        <f>IFERROR(IF(E8="","",IF($E$25=0,((E9-$E$26)/3/E10),IF($E$26=0,(($E$25-E9)/3/E10),MIN(((($E$25)-E9)/(3*E10)),((E9-($E$26))/(3*E10)))))),"")</f>
        <v>1.4242554290541298</v>
      </c>
      <c r="F13" s="25">
        <f>IFERROR(IF(F8="","",IF($K$25=0,((F9-$K$26)/3/F10),IF($K$26=0,(($K$25-F9)/3/F10),MIN(((($K$25)-F9)/(3*F10)),((F9-($K$26))/(3*F10)))))),"")</f>
        <v>1.6717033509079535</v>
      </c>
      <c r="G13" s="25">
        <f>IFERROR(IF(G8="","",IF($G$25=0,((G9-$G$26)/3/G10),IF($G$26=0,(($G$25-G9)/3/G10),MIN(((($G$25)-G9)/(3*G10)),((G9-($G$26))/(3*G10)))))),"")</f>
        <v>1.4707459838909105</v>
      </c>
      <c r="H13" s="25">
        <f>IFERROR(IF(H8="","",IF($H$25=0,((H9-$H$26)/3/H10),IF($H$26=0,(($H$25-H9)/3/H10),MIN(((($H$25)-H9)/(3*H10)),((H9-($H$26))/(3*H10)))))),"")</f>
        <v>1.6272235772423731</v>
      </c>
      <c r="I13" s="25">
        <f>IFERROR(IF(I8="","",IF($I$25=0,((I9-$I$26)/3/I10),IF($I$26=0,(($I$25-I9)/3/I10),MIN(((($I$25)-I9)/(3*I10)),((I9-($I$26))/(3*I10)))))),"")</f>
        <v>1.6161282312804832</v>
      </c>
      <c r="J13" s="25">
        <f>IFERROR(IF(J8="","",IF($J$25=0,((J9-$J$26)/3/J10),IF($J$26=0,(($J$25-J9)/3/J10),MIN(((($J$25)-J9)/(3*J10)),((J9-($J$26))/(3*J10)))))),"")</f>
        <v>1.515365873614086</v>
      </c>
      <c r="K13" s="25">
        <f>IFERROR(IF(K8="","",IF($K$25=0,((K9-$K$26)/3/K10),IF($K$26=0,(($K$25-K9)/3/K10),MIN(((($K$25)-K9)/(3*K10)),((K9-($K$26))/(3*K10)))))),"")</f>
        <v>1.7723056691800207</v>
      </c>
      <c r="L13" s="25">
        <f>IFERROR(IF(L8="","",IF($L$25=0,((L9-$L$26)/3/L10),IF($L$26=0,(($L$25-L9)/3/L10),MIN(((($L$25)-L9)/(3*L10)),((L9-($L$26))/(3*L10)))))),"")</f>
        <v>1.4619252681646242</v>
      </c>
      <c r="M13" s="25">
        <f>IFERROR(IF(M8="","",IF($M$25=0,((M9-$M$26)/3/M10),IF($M$26=0,(($M$25-M9)/3/M10),MIN(((($M$25)-M9)/(3*M10)),((M9-($M$26))/(3*M10)))))),"")</f>
        <v>1.5572024485003408</v>
      </c>
      <c r="N13" s="25">
        <f>IFERROR(IF(N8="","",IF($N$25=0,((N9-$N$26)/3/N10),IF($N$26=0,(($N$25-N9)/3/N10),MIN(((($N$25)-N9)/(3*N10)),((N9-($N$26))/(3*N10)))))),"")</f>
        <v>1.4765983989626796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1.5447802637859867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1.5534542461841518</v>
      </c>
      <c r="Y13" s="25">
        <f>IFERROR(IF(Y8="","",IF($J$25=0,((Y9-$J$26)/3/Y10),IF($J$26=0,(($J$25-Y9)/3/Y10),MIN(((($J$25)-Y9)/(3*Y10)),((Y9-($J$26))/(3*Y10)))))),"")</f>
        <v>1.6929619979631541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1.6413560116344981</v>
      </c>
      <c r="AJ13" s="25">
        <f t="shared" si="2"/>
        <v>1.6619285661365708</v>
      </c>
      <c r="AK13" s="25">
        <f t="shared" si="2"/>
        <v>1.6250284665942232</v>
      </c>
      <c r="AL13" s="25">
        <f t="shared" si="2"/>
        <v>1.4555768615253535</v>
      </c>
      <c r="AM13" s="25">
        <f t="shared" si="2"/>
        <v>1.5082682201704507</v>
      </c>
      <c r="AN13" s="25">
        <f t="shared" si="2"/>
        <v>1.5015739753392918</v>
      </c>
      <c r="AO13" s="25">
        <f t="shared" si="2"/>
        <v>1.7173080687915288</v>
      </c>
      <c r="AP13" s="25">
        <f t="shared" si="2"/>
        <v>1.5471815286925001</v>
      </c>
      <c r="AQ13" s="25">
        <f>IFERROR(IF(AQ8="","",IF($M$25=0,((AQ9-$M$26)/3/AQ10),IF($M$26=0,(($M$25-AQ9)/3/AQ10),MIN(((($M$25)-AQ9)/(3*AQ10)),((AQ9-($M$26))/(3*AQ10)))))),"")</f>
        <v>1.7008442586186743</v>
      </c>
      <c r="AR13" s="25">
        <f>IFERROR(IF(AR8="","",IF($M$25=0,((AR9-$M$26)/3/AR10),IF($M$26=0,(($M$25-AR9)/3/AR10),MIN(((($M$25)-AR9)/(3*AR10)),((AR9-($M$26))/(3*AR10)))))),"")</f>
        <v>1.4225412155346691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-9.2816439075482648E-4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1.9837615873015859</v>
      </c>
      <c r="C19" s="30">
        <v>1.9834150170068015</v>
      </c>
      <c r="D19" s="30">
        <v>1.9830100877193013</v>
      </c>
      <c r="E19" s="30">
        <v>1.9832187499999978</v>
      </c>
      <c r="F19" s="30">
        <v>1.9835189999999991</v>
      </c>
      <c r="G19" s="30">
        <v>1.9838241641337391</v>
      </c>
      <c r="H19" s="30">
        <v>1.9841503861003877</v>
      </c>
      <c r="I19" s="30">
        <v>1.9844825892857136</v>
      </c>
      <c r="J19" s="30">
        <v>1.9847546296296295</v>
      </c>
      <c r="K19" s="30">
        <v>1.9847786796536806</v>
      </c>
      <c r="L19" s="30">
        <v>1.9843248724489808</v>
      </c>
      <c r="M19" s="30">
        <v>1.9834683673469375</v>
      </c>
      <c r="N19" s="30">
        <v>1.98282433035714</v>
      </c>
      <c r="P19" s="30" t="s">
        <v>18</v>
      </c>
      <c r="Q19" s="30"/>
      <c r="R19" s="30"/>
      <c r="S19" s="30"/>
      <c r="T19" s="30">
        <v>1.983617857142858</v>
      </c>
      <c r="U19" s="30"/>
      <c r="V19" s="30"/>
      <c r="W19" s="30"/>
      <c r="X19" s="30">
        <v>1.9838808441558426</v>
      </c>
      <c r="Y19" s="30">
        <v>1.984605357142857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1.9831077380952382</v>
      </c>
      <c r="AJ19" s="20">
        <v>1.9840442857142859</v>
      </c>
      <c r="AK19" s="20">
        <v>1.9839571428571441</v>
      </c>
      <c r="AL19" s="20">
        <v>1.984296785714287</v>
      </c>
      <c r="AM19" s="20">
        <v>1.9838280952380933</v>
      </c>
      <c r="AN19" s="20">
        <v>1.9851061904761911</v>
      </c>
      <c r="AO19" s="20">
        <v>1.9851395089285711</v>
      </c>
      <c r="AP19" s="20">
        <v>1.9846954545454545</v>
      </c>
      <c r="AQ19" s="20">
        <v>1.9835430803571417</v>
      </c>
      <c r="AR19" s="20">
        <v>1.9826149159663868</v>
      </c>
      <c r="BD19" s="32"/>
      <c r="BE19" s="32"/>
      <c r="BF19" s="32"/>
      <c r="BG19" s="32">
        <f>I5/3</f>
        <v>2.9999999999999996E-3</v>
      </c>
      <c r="BH19" s="32"/>
      <c r="BI19" s="32"/>
      <c r="BJ19" s="32"/>
    </row>
    <row r="20" spans="1:62" x14ac:dyDescent="0.2">
      <c r="A20" s="21" t="s">
        <v>8</v>
      </c>
      <c r="B20" s="22">
        <v>1.6010522814016502E-3</v>
      </c>
      <c r="C20" s="22">
        <v>1.6117616633004369E-3</v>
      </c>
      <c r="D20" s="22">
        <v>1.5625089517424949E-3</v>
      </c>
      <c r="E20" s="22">
        <v>1.7028877871552381E-3</v>
      </c>
      <c r="F20" s="22">
        <v>1.6122551493689447E-3</v>
      </c>
      <c r="G20" s="22">
        <v>1.7488620049058016E-3</v>
      </c>
      <c r="H20" s="22">
        <v>1.7721380535201407E-3</v>
      </c>
      <c r="I20" s="22">
        <v>1.8891904820743362E-3</v>
      </c>
      <c r="J20" s="22">
        <v>1.8946609531905068E-3</v>
      </c>
      <c r="K20" s="22">
        <v>1.7676428377104618E-3</v>
      </c>
      <c r="L20" s="22">
        <v>1.6167012230161172E-3</v>
      </c>
      <c r="M20" s="22">
        <v>1.7027336656562158E-3</v>
      </c>
      <c r="N20" s="22">
        <v>1.6463162190104527E-3</v>
      </c>
      <c r="P20" s="21" t="s">
        <v>8</v>
      </c>
      <c r="Q20" s="22"/>
      <c r="R20" s="22"/>
      <c r="S20" s="22"/>
      <c r="T20" s="22">
        <v>1.4889743055082024E-3</v>
      </c>
      <c r="U20" s="22"/>
      <c r="V20" s="22"/>
      <c r="W20" s="22"/>
      <c r="X20" s="22">
        <v>1.9938643510911493E-3</v>
      </c>
      <c r="Y20" s="22">
        <v>1.9405506456253202E-3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1.5414044852934011E-3</v>
      </c>
      <c r="AJ20" s="22">
        <v>1.4642243507054448E-3</v>
      </c>
      <c r="AK20" s="22">
        <v>1.5918778809852043E-3</v>
      </c>
      <c r="AL20" s="22">
        <v>1.6228068819607849E-3</v>
      </c>
      <c r="AM20" s="22">
        <v>1.6206958611782727E-3</v>
      </c>
      <c r="AN20" s="22">
        <v>1.6436207083280066E-3</v>
      </c>
      <c r="AO20" s="22">
        <v>1.748934282059389E-3</v>
      </c>
      <c r="AP20" s="22">
        <v>1.7454395080045218E-3</v>
      </c>
      <c r="AQ20" s="22">
        <v>1.6384218883901825E-3</v>
      </c>
      <c r="AR20" s="22">
        <v>1.5057252818832683E-3</v>
      </c>
      <c r="AS20" s="29"/>
      <c r="AT20" s="29"/>
      <c r="AU20" s="29"/>
      <c r="AV20" s="29"/>
      <c r="BD20" s="32">
        <f>F5</f>
        <v>1.9760000000000002</v>
      </c>
      <c r="BE20" s="32"/>
      <c r="BF20" s="32"/>
      <c r="BG20" s="32"/>
      <c r="BH20" s="32"/>
      <c r="BI20" s="32"/>
      <c r="BJ20" s="32">
        <f>E5</f>
        <v>1.994</v>
      </c>
    </row>
    <row r="21" spans="1:62" x14ac:dyDescent="0.2">
      <c r="A21" s="21" t="s">
        <v>19</v>
      </c>
      <c r="B21" s="22">
        <v>1.9892000000000001</v>
      </c>
      <c r="C21" s="22">
        <v>1.9883</v>
      </c>
      <c r="D21" s="22">
        <v>1.9895</v>
      </c>
      <c r="E21" s="22">
        <v>1.9894000000000001</v>
      </c>
      <c r="F21" s="22">
        <v>1.9887999999999999</v>
      </c>
      <c r="G21" s="22">
        <v>1.9895</v>
      </c>
      <c r="H21" s="22">
        <v>1.9901</v>
      </c>
      <c r="I21" s="22">
        <v>1.9893000000000001</v>
      </c>
      <c r="J21" s="22">
        <v>1.9898</v>
      </c>
      <c r="K21" s="22">
        <v>1.9903999999999999</v>
      </c>
      <c r="L21" s="22">
        <v>1.9886999999999999</v>
      </c>
      <c r="M21" s="22">
        <v>1.9887999999999999</v>
      </c>
      <c r="N21" s="22">
        <v>1.988</v>
      </c>
      <c r="P21" s="21" t="s">
        <v>19</v>
      </c>
      <c r="Q21" s="22"/>
      <c r="R21" s="22"/>
      <c r="S21" s="22"/>
      <c r="T21" s="22">
        <v>1.9867999999999999</v>
      </c>
      <c r="U21" s="22"/>
      <c r="V21" s="22"/>
      <c r="W21" s="22"/>
      <c r="X21" s="22">
        <v>1.9884999999999999</v>
      </c>
      <c r="Y21" s="22">
        <v>1.9896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1.9866999999999999</v>
      </c>
      <c r="AJ21" s="23">
        <v>1.9875</v>
      </c>
      <c r="AK21" s="23">
        <v>1.988</v>
      </c>
      <c r="AL21" s="23">
        <v>1.9882</v>
      </c>
      <c r="AM21" s="23">
        <v>1.9883999999999999</v>
      </c>
      <c r="AN21" s="23">
        <v>1.9890000000000001</v>
      </c>
      <c r="AO21" s="23">
        <v>1.9898</v>
      </c>
      <c r="AP21" s="23">
        <v>1.9910000000000001</v>
      </c>
      <c r="AQ21" s="23">
        <v>1.9885999999999999</v>
      </c>
      <c r="AR21" s="23">
        <v>1.9876999999999998</v>
      </c>
      <c r="BD21" s="33">
        <f>BE21-$BG$22</f>
        <v>1.925</v>
      </c>
      <c r="BE21" s="32">
        <f>BF21-$BG$22</f>
        <v>1.9450000000000001</v>
      </c>
      <c r="BF21" s="32">
        <f>BG21-$BG$22</f>
        <v>1.9650000000000001</v>
      </c>
      <c r="BG21" s="33">
        <f>D5</f>
        <v>1.9850000000000001</v>
      </c>
      <c r="BH21" s="32">
        <f>BG21+$BG$22</f>
        <v>2.0049999999999999</v>
      </c>
      <c r="BI21" s="32">
        <f>BH21+$BG$22</f>
        <v>2.0249999999999999</v>
      </c>
      <c r="BJ21" s="33">
        <f>BI21+$BG$22</f>
        <v>2.0449999999999999</v>
      </c>
    </row>
    <row r="22" spans="1:62" x14ac:dyDescent="0.2">
      <c r="A22" s="21" t="s">
        <v>20</v>
      </c>
      <c r="B22" s="22">
        <v>1.9790000000000001</v>
      </c>
      <c r="C22" s="22">
        <v>1.9791000000000001</v>
      </c>
      <c r="D22" s="22">
        <v>1.9791000000000001</v>
      </c>
      <c r="E22" s="22">
        <v>1.9789000000000001</v>
      </c>
      <c r="F22" s="22">
        <v>1.9794</v>
      </c>
      <c r="G22" s="22">
        <v>1.9794</v>
      </c>
      <c r="H22" s="22">
        <v>1.9794</v>
      </c>
      <c r="I22" s="22">
        <v>1.98</v>
      </c>
      <c r="J22" s="22">
        <v>1.9798</v>
      </c>
      <c r="K22" s="22">
        <v>1.9801</v>
      </c>
      <c r="L22" s="22">
        <v>1.98</v>
      </c>
      <c r="M22" s="22">
        <v>1.9790000000000001</v>
      </c>
      <c r="N22" s="22">
        <v>1.9792000000000001</v>
      </c>
      <c r="P22" s="21" t="s">
        <v>20</v>
      </c>
      <c r="Q22" s="22"/>
      <c r="R22" s="22"/>
      <c r="S22" s="22"/>
      <c r="T22" s="22">
        <v>1.9802</v>
      </c>
      <c r="U22" s="22"/>
      <c r="V22" s="22"/>
      <c r="W22" s="22"/>
      <c r="X22" s="22">
        <v>1.9796999999999998</v>
      </c>
      <c r="Y22" s="22">
        <v>1.9805999999999999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1.9797</v>
      </c>
      <c r="AJ22" s="23">
        <v>1.9802</v>
      </c>
      <c r="AK22" s="23">
        <v>1.9797</v>
      </c>
      <c r="AL22" s="23">
        <v>1.9796</v>
      </c>
      <c r="AM22" s="23">
        <v>1.9787999999999999</v>
      </c>
      <c r="AN22" s="23">
        <v>1.9803999999999999</v>
      </c>
      <c r="AO22" s="23">
        <v>1.9796</v>
      </c>
      <c r="AP22" s="23">
        <v>1.9802</v>
      </c>
      <c r="AQ22" s="23">
        <v>1.9798</v>
      </c>
      <c r="AR22" s="23">
        <v>1.9786999999999999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1.6159345932977676</v>
      </c>
      <c r="C23" s="25">
        <f>IFERROR(IF(C18="","",IF($C$25=0,((C19-$C$26)/3/C20),IF($C$26=0,(($C$25-C19)/3/C20),MIN(((($C$25)-C19)/(3*C20)),((C19-($C$26))/(3*C20)))))),"")</f>
        <v>1.5335222271878111</v>
      </c>
      <c r="D23" s="25">
        <f>IFERROR(IF(D18="","",IF($D$25=0,((D19-$D$26)/3/D20),IF($D$26=0,(($D$25-D19)/3/D20),MIN(((($D$25)-D19)/(3*D20)),((D19-($D$26))/(3*D20)))))),"")</f>
        <v>1.4954768123586393</v>
      </c>
      <c r="E23" s="25">
        <f>IFERROR(IF(E18="","",IF($E$25=0,((E19-$E$26)/3/E20),IF($E$26=0,(($E$25-E19)/3/E20),MIN(((($E$25)-E19)/(3*E20)),((E19-($E$26))/(3*E20)))))),"")</f>
        <v>1.4130408463489939</v>
      </c>
      <c r="F23" s="25">
        <f>IFERROR(IF(F18="","",IF($K$25=0,((F19-$K$26)/3/F20),IF($K$26=0,(($K$25-F19)/3/F20),MIN(((($K$25)-F19)/(3*F20)),((F19-($K$26))/(3*F20)))))),"")</f>
        <v>1.5545512968676134</v>
      </c>
      <c r="G23" s="25">
        <f>IFERROR(IF(G18="","",IF($G$25=0,((G19-$G$26)/3/G20),IF($G$26=0,(($G$25-G19)/3/G20),MIN(((($G$25)-G19)/(3*G20)),((G19-($G$26))/(3*G20)))))),"")</f>
        <v>1.4912867361348896</v>
      </c>
      <c r="H23" s="25">
        <f>IFERROR(IF(H18="","",IF($H$25=0,((H19-$H$26)/3/H20),IF($H$26=0,(($H$25-H19)/3/H20),MIN(((($H$25)-H19)/(3*H20)),((H19-($H$26))/(3*H20)))))),"")</f>
        <v>1.5330607913978582</v>
      </c>
      <c r="I23" s="25">
        <f>IFERROR(IF(I18="","",IF($I$25=0,((I19-$I$26)/3/I20),IF($I$26=0,(($I$25-I19)/3/I20),MIN(((($I$25)-I19)/(3*I20)),((I19-($I$26))/(3*I20)))))),"")</f>
        <v>1.496688549266797</v>
      </c>
      <c r="J23" s="25">
        <f>IFERROR(IF(J18="","",IF($J$25=0,((J19-$J$26)/3/J20),IF($J$26=0,(($J$25-J19)/3/J20),MIN(((($J$25)-J19)/(3*J20)),((J19-($J$26))/(3*J20)))))),"")</f>
        <v>1.5402280136870798</v>
      </c>
      <c r="K23" s="25">
        <f>IFERROR(IF(K18="","",IF($K$25=0,((K19-$K$26)/3/K20),IF($K$26=0,(($K$25-K19)/3/K20),MIN(((($K$25)-K19)/(3*K20)),((K19-($K$26))/(3*K20)))))),"")</f>
        <v>1.6554399388832377</v>
      </c>
      <c r="L23" s="25">
        <f>IFERROR(IF(L18="","",IF($L$25=0,((L19-$L$26)/3/L20),IF($L$26=0,(($L$25-L19)/3/L20),MIN(((($L$25)-L19)/(3*L20)),((L19-($L$26))/(3*L20)))))),"")</f>
        <v>1.7164318573450315</v>
      </c>
      <c r="M23" s="25">
        <f>IFERROR(IF(M18="","",IF($M$25=0,((M19-$M$26)/3/M20),IF($M$26=0,(($M$25-M19)/3/M20),MIN(((($M$25)-M19)/(3*M20)),((M19-($M$26))/(3*M20)))))),"")</f>
        <v>1.4620347459642418</v>
      </c>
      <c r="N23" s="25">
        <f>IFERROR(IF(N18="","",IF($N$25=0,((N19-$N$26)/3/N20),IF($N$26=0,(($N$25-N19)/3/N20),MIN(((($N$25)-N19)/(3*N20)),((N19-($N$26))/(3*N20)))))),"")</f>
        <v>1.3817374569027592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1.7053925678181829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1.3175159335738542</v>
      </c>
      <c r="Y23" s="25">
        <f>IFERROR(IF(Y18="","",IF($J$25=0,((Y19-$J$26)/3/Y20),IF($J$26=0,(($J$25-Y19)/3/Y20),MIN(((($J$25)-Y19)/(3*Y20)),((Y19-($J$26))/(3*Y20)))))),"")</f>
        <v>1.4781641424400682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1.5370696363939973</v>
      </c>
      <c r="AJ23" s="25">
        <f t="shared" si="4"/>
        <v>1.8312962560257224</v>
      </c>
      <c r="AK23" s="25">
        <f t="shared" si="4"/>
        <v>1.6661962478803656</v>
      </c>
      <c r="AL23" s="25">
        <f t="shared" si="4"/>
        <v>1.7042047755885958</v>
      </c>
      <c r="AM23" s="25">
        <f t="shared" si="4"/>
        <v>1.6100276071954223</v>
      </c>
      <c r="AN23" s="25">
        <f t="shared" si="4"/>
        <v>1.8037027396781529</v>
      </c>
      <c r="AO23" s="25">
        <f t="shared" si="4"/>
        <v>1.6887409973643339</v>
      </c>
      <c r="AP23" s="25">
        <f t="shared" si="4"/>
        <v>1.6606045842278783</v>
      </c>
      <c r="AQ23" s="25">
        <f>IFERROR(IF(AQ18="","",IF($M$25=0,((AQ19-$M$26)/3/AQ20),IF($M$26=0,(($M$25-AQ19)/3/AQ20),MIN(((($M$25)-AQ19)/(3*AQ20)),((AQ19-($M$26))/(3*AQ20)))))),"")</f>
        <v>1.534623125376833</v>
      </c>
      <c r="AR23" s="25">
        <f>IFERROR(IF(AR18="","",IF($M$25=0,((AR19-$M$26)/3/AR20),IF($M$26=0,(($M$25-AR19)/3/AR20),MIN(((($M$25)-AR19)/(3*AR20)),((AR19-($M$26))/(3*AR20)))))),"")</f>
        <v>1.4643919547114879</v>
      </c>
    </row>
    <row r="24" spans="1:62" x14ac:dyDescent="0.2">
      <c r="A24" s="35" t="s">
        <v>10</v>
      </c>
      <c r="B24" s="32">
        <f t="shared" ref="B24:N24" si="5">$D$5</f>
        <v>1.9850000000000001</v>
      </c>
      <c r="C24" s="32">
        <f t="shared" si="5"/>
        <v>1.9850000000000001</v>
      </c>
      <c r="D24" s="32">
        <f t="shared" si="5"/>
        <v>1.9850000000000001</v>
      </c>
      <c r="E24" s="32">
        <f t="shared" si="5"/>
        <v>1.9850000000000001</v>
      </c>
      <c r="F24" s="32">
        <f t="shared" si="5"/>
        <v>1.9850000000000001</v>
      </c>
      <c r="G24" s="32">
        <f t="shared" si="5"/>
        <v>1.9850000000000001</v>
      </c>
      <c r="H24" s="32">
        <f t="shared" si="5"/>
        <v>1.9850000000000001</v>
      </c>
      <c r="I24" s="32">
        <f t="shared" si="5"/>
        <v>1.9850000000000001</v>
      </c>
      <c r="J24" s="32">
        <f t="shared" si="5"/>
        <v>1.9850000000000001</v>
      </c>
      <c r="K24" s="32">
        <f t="shared" si="5"/>
        <v>1.9850000000000001</v>
      </c>
      <c r="L24" s="32">
        <f t="shared" si="5"/>
        <v>1.9850000000000001</v>
      </c>
      <c r="M24" s="32">
        <f t="shared" si="5"/>
        <v>1.9850000000000001</v>
      </c>
      <c r="N24" s="32">
        <f t="shared" si="5"/>
        <v>1.9850000000000001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6">$E$5</f>
        <v>1.994</v>
      </c>
      <c r="C25" s="32">
        <f t="shared" si="6"/>
        <v>1.994</v>
      </c>
      <c r="D25" s="32">
        <f t="shared" si="6"/>
        <v>1.994</v>
      </c>
      <c r="E25" s="32">
        <f t="shared" si="6"/>
        <v>1.994</v>
      </c>
      <c r="F25" s="32">
        <f t="shared" si="6"/>
        <v>1.994</v>
      </c>
      <c r="G25" s="32">
        <f t="shared" si="6"/>
        <v>1.994</v>
      </c>
      <c r="H25" s="32">
        <f t="shared" si="6"/>
        <v>1.994</v>
      </c>
      <c r="I25" s="32">
        <f t="shared" si="6"/>
        <v>1.994</v>
      </c>
      <c r="J25" s="32">
        <f t="shared" si="6"/>
        <v>1.994</v>
      </c>
      <c r="K25" s="32">
        <f t="shared" si="6"/>
        <v>1.994</v>
      </c>
      <c r="L25" s="32">
        <f t="shared" si="6"/>
        <v>1.994</v>
      </c>
      <c r="M25" s="32">
        <f t="shared" si="6"/>
        <v>1.994</v>
      </c>
      <c r="N25" s="32">
        <f t="shared" si="6"/>
        <v>1.994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7">$F$5</f>
        <v>1.9760000000000002</v>
      </c>
      <c r="C26" s="32">
        <f t="shared" si="7"/>
        <v>1.9760000000000002</v>
      </c>
      <c r="D26" s="32">
        <f t="shared" si="7"/>
        <v>1.9760000000000002</v>
      </c>
      <c r="E26" s="32">
        <f t="shared" si="7"/>
        <v>1.9760000000000002</v>
      </c>
      <c r="F26" s="32">
        <f t="shared" si="7"/>
        <v>1.9760000000000002</v>
      </c>
      <c r="G26" s="32">
        <f t="shared" si="7"/>
        <v>1.9760000000000002</v>
      </c>
      <c r="H26" s="32">
        <f t="shared" si="7"/>
        <v>1.9760000000000002</v>
      </c>
      <c r="I26" s="32">
        <f t="shared" si="7"/>
        <v>1.9760000000000002</v>
      </c>
      <c r="J26" s="32">
        <f t="shared" si="7"/>
        <v>1.9760000000000002</v>
      </c>
      <c r="K26" s="32">
        <f t="shared" si="7"/>
        <v>1.9760000000000002</v>
      </c>
      <c r="L26" s="32">
        <f t="shared" si="7"/>
        <v>1.9760000000000002</v>
      </c>
      <c r="M26" s="32">
        <f t="shared" si="7"/>
        <v>1.9760000000000002</v>
      </c>
      <c r="N26" s="32">
        <f t="shared" si="7"/>
        <v>1.9760000000000002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1.8203871946773692E-3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1.7723056691800207</v>
      </c>
      <c r="Q37" s="40">
        <v>8</v>
      </c>
      <c r="R37" s="41">
        <f>ROUND(Q37/5,5)</f>
        <v>1.6</v>
      </c>
      <c r="T37" s="20">
        <v>1.9834678571428572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1.4308903137372419E-3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1.7396761235905531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J85"/>
  <sheetViews>
    <sheetView showGridLines="0" topLeftCell="A28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147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0.23297937961009918</v>
      </c>
      <c r="R2" s="7">
        <f>IF(N19="","",(ABS(N19-AVERAGE(B19:M19))/STDEV(B19:M19)))</f>
        <v>1.9182059161112499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0.12040665533665751</v>
      </c>
      <c r="V2" s="7">
        <f>IF(AR19="","",(ABS(AR19-AVERAGE(AF19:AQ19))/STDEV(AF19:AQ19)))</f>
        <v>1.9815623502205626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1.7120950333886447</v>
      </c>
      <c r="R3" s="7">
        <f>IF(N20="","",(ABS(N20-AVERAGE(B20:M20))/STDEV(B20:M20)))</f>
        <v>0.97755712172907783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1.9939920199868282</v>
      </c>
      <c r="V3" s="7">
        <f>IF(AR20="","",(ABS(AR20-AVERAGE(AF20:AQ20))/STDEV(AF20:AQ20)))</f>
        <v>0.1725700423570915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2.0494528273257888</v>
      </c>
      <c r="R4" s="7">
        <f>IF(N23="","",(ABS(N23-AVERAGE(B23:M23))/STDEV(B23:M23)))</f>
        <v>0.7048139775773925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0.93257908412852752</v>
      </c>
      <c r="V4" s="7">
        <f>IF(AR23="","",(ABS(AR23-AVERAGE(AF23:AQ23))/STDEV(AF23:AQ23)))</f>
        <v>1.3997562798206118</v>
      </c>
    </row>
    <row r="5" spans="1:44" ht="25.5" customHeight="1" x14ac:dyDescent="0.2">
      <c r="C5" s="42" t="s">
        <v>271</v>
      </c>
      <c r="D5" s="12">
        <v>0.51100000000000001</v>
      </c>
      <c r="E5" s="12">
        <v>0.52300000000000002</v>
      </c>
      <c r="F5" s="12">
        <v>0.499</v>
      </c>
      <c r="G5" s="13">
        <v>0.52300000000000002</v>
      </c>
      <c r="H5" s="13">
        <v>0.499</v>
      </c>
      <c r="I5" s="13">
        <v>1.2E-2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-5.6700460829506305E-4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0.50920497064579184</v>
      </c>
      <c r="C9" s="20">
        <v>0.50988188775510268</v>
      </c>
      <c r="D9" s="20">
        <v>0.50839821428571397</v>
      </c>
      <c r="E9" s="20">
        <v>0.50868254870129781</v>
      </c>
      <c r="F9" s="20">
        <v>0.50835043877551056</v>
      </c>
      <c r="G9" s="20">
        <v>0.50818983516483551</v>
      </c>
      <c r="H9" s="20">
        <v>0.5090064285714283</v>
      </c>
      <c r="I9" s="20">
        <v>0.5085726190476193</v>
      </c>
      <c r="J9" s="20">
        <v>0.50774107142857217</v>
      </c>
      <c r="K9" s="20">
        <v>0.5093823593073592</v>
      </c>
      <c r="L9" s="20">
        <v>0.50851607142857158</v>
      </c>
      <c r="M9" s="20">
        <v>0.5077439285714288</v>
      </c>
      <c r="N9" s="20">
        <v>0.50848977832512288</v>
      </c>
      <c r="P9" s="19" t="s">
        <v>18</v>
      </c>
      <c r="Q9" s="20"/>
      <c r="R9" s="20"/>
      <c r="S9" s="20"/>
      <c r="T9" s="20">
        <v>0.50704821428571445</v>
      </c>
      <c r="U9" s="20"/>
      <c r="V9" s="20"/>
      <c r="W9" s="20"/>
      <c r="X9" s="20">
        <v>0.50952341269841284</v>
      </c>
      <c r="Y9" s="20">
        <v>0.5084428571428572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0.50757142857142867</v>
      </c>
      <c r="AJ9" s="20">
        <v>0.50948988095238135</v>
      </c>
      <c r="AK9" s="20">
        <v>0.50891334586466153</v>
      </c>
      <c r="AL9" s="20">
        <v>0.50842759740259713</v>
      </c>
      <c r="AM9" s="20">
        <v>0.50934693877551063</v>
      </c>
      <c r="AN9" s="20">
        <v>0.50962098214285712</v>
      </c>
      <c r="AO9" s="20">
        <v>0.50904904761904779</v>
      </c>
      <c r="AP9" s="20">
        <v>0.50991655844155837</v>
      </c>
      <c r="AQ9" s="20">
        <v>0.50978071428571448</v>
      </c>
      <c r="AR9" s="20">
        <v>0.50921370967741941</v>
      </c>
    </row>
    <row r="10" spans="1:44" x14ac:dyDescent="0.2">
      <c r="A10" s="21" t="s">
        <v>8</v>
      </c>
      <c r="B10" s="22">
        <v>2.357637540321126E-3</v>
      </c>
      <c r="C10" s="22">
        <v>2.3717641951397045E-3</v>
      </c>
      <c r="D10" s="22">
        <v>2.2233854556717508E-3</v>
      </c>
      <c r="E10" s="22">
        <v>2.2043076498836195E-3</v>
      </c>
      <c r="F10" s="22">
        <v>2.0902814447363253E-3</v>
      </c>
      <c r="G10" s="22">
        <v>2.2062109582349984E-3</v>
      </c>
      <c r="H10" s="22">
        <v>2.2180818387041901E-3</v>
      </c>
      <c r="I10" s="22">
        <v>2.2825836377453577E-3</v>
      </c>
      <c r="J10" s="22">
        <v>2.1171288129675759E-3</v>
      </c>
      <c r="K10" s="22">
        <v>2.6405871291188235E-3</v>
      </c>
      <c r="L10" s="22">
        <v>2.6649904620929311E-3</v>
      </c>
      <c r="M10" s="22">
        <v>2.1786384154486539E-3</v>
      </c>
      <c r="N10" s="22">
        <v>2.6147323199383829E-3</v>
      </c>
      <c r="P10" s="21" t="s">
        <v>8</v>
      </c>
      <c r="Q10" s="22"/>
      <c r="R10" s="22"/>
      <c r="S10" s="22"/>
      <c r="T10" s="22">
        <v>1.7145895790910853E-3</v>
      </c>
      <c r="U10" s="22"/>
      <c r="V10" s="22"/>
      <c r="W10" s="22"/>
      <c r="X10" s="22">
        <v>2.2987714240605035E-3</v>
      </c>
      <c r="Y10" s="22">
        <v>2.0944678003720612E-3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2.0844489171674631E-3</v>
      </c>
      <c r="AJ10" s="22">
        <v>2.3195848641647059E-3</v>
      </c>
      <c r="AK10" s="22">
        <v>2.2482616194586663E-3</v>
      </c>
      <c r="AL10" s="22">
        <v>2.378579368305528E-3</v>
      </c>
      <c r="AM10" s="22">
        <v>2.2876273050431656E-3</v>
      </c>
      <c r="AN10" s="22">
        <v>2.2891352996845925E-3</v>
      </c>
      <c r="AO10" s="22">
        <v>2.3140484206672102E-3</v>
      </c>
      <c r="AP10" s="22">
        <v>2.2693723048039702E-3</v>
      </c>
      <c r="AQ10" s="22">
        <v>2.1087935509801355E-3</v>
      </c>
      <c r="AR10" s="22">
        <v>2.4497267825057353E-3</v>
      </c>
    </row>
    <row r="11" spans="1:44" x14ac:dyDescent="0.2">
      <c r="A11" s="21" t="s">
        <v>19</v>
      </c>
      <c r="B11" s="22">
        <v>0.51629999999999998</v>
      </c>
      <c r="C11" s="22">
        <v>0.51690000000000003</v>
      </c>
      <c r="D11" s="22">
        <v>0.51539999999999997</v>
      </c>
      <c r="E11" s="22">
        <v>0.51680000000000004</v>
      </c>
      <c r="F11" s="23">
        <v>0.51559999999999995</v>
      </c>
      <c r="G11" s="23">
        <v>0.51480000000000004</v>
      </c>
      <c r="H11" s="23">
        <v>0.51519999999999999</v>
      </c>
      <c r="I11" s="23">
        <v>0.51480000000000004</v>
      </c>
      <c r="J11" s="23">
        <v>0.51519999999999999</v>
      </c>
      <c r="K11" s="23">
        <v>0.5161</v>
      </c>
      <c r="L11" s="23">
        <v>0.51700000000000002</v>
      </c>
      <c r="M11" s="23">
        <v>0.51449999999999996</v>
      </c>
      <c r="N11" s="23">
        <v>0.51849999999999996</v>
      </c>
      <c r="P11" s="21" t="s">
        <v>19</v>
      </c>
      <c r="Q11" s="22"/>
      <c r="R11" s="22"/>
      <c r="S11" s="22"/>
      <c r="T11" s="22">
        <v>0.51129999999999998</v>
      </c>
      <c r="U11" s="23"/>
      <c r="V11" s="23"/>
      <c r="W11" s="23"/>
      <c r="X11" s="23">
        <v>0.51500000000000001</v>
      </c>
      <c r="Y11" s="23">
        <v>0.51290000000000002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0.51380000000000003</v>
      </c>
      <c r="AJ11" s="23">
        <v>0.51529999999999998</v>
      </c>
      <c r="AK11" s="23">
        <v>0.51519999999999999</v>
      </c>
      <c r="AL11" s="23">
        <v>0.51529999999999998</v>
      </c>
      <c r="AM11" s="23">
        <v>0.51570000000000005</v>
      </c>
      <c r="AN11" s="23">
        <v>0.51690000000000003</v>
      </c>
      <c r="AO11" s="23">
        <v>0.51829999999999998</v>
      </c>
      <c r="AP11" s="23">
        <v>0.51540000000000008</v>
      </c>
      <c r="AQ11" s="23">
        <v>0.51470000000000005</v>
      </c>
      <c r="AR11" s="23">
        <v>0.51680000000000004</v>
      </c>
    </row>
    <row r="12" spans="1:44" x14ac:dyDescent="0.2">
      <c r="A12" s="21" t="s">
        <v>20</v>
      </c>
      <c r="B12" s="22">
        <v>0.50309999999999999</v>
      </c>
      <c r="C12" s="22">
        <v>0.50219999999999998</v>
      </c>
      <c r="D12" s="22">
        <v>0.50290000000000001</v>
      </c>
      <c r="E12" s="22">
        <v>0.50329999999999997</v>
      </c>
      <c r="F12" s="23">
        <v>0.50249999999999995</v>
      </c>
      <c r="G12" s="23">
        <v>0.503</v>
      </c>
      <c r="H12" s="23">
        <v>0.50309999999999999</v>
      </c>
      <c r="I12" s="23">
        <v>0.50219999999999998</v>
      </c>
      <c r="J12" s="23">
        <v>0.50280000000000002</v>
      </c>
      <c r="K12" s="23">
        <v>0.50280000000000002</v>
      </c>
      <c r="L12" s="23">
        <v>0.50329999999999997</v>
      </c>
      <c r="M12" s="23">
        <v>0.50229999999999997</v>
      </c>
      <c r="N12" s="23">
        <v>0.50229999999999997</v>
      </c>
      <c r="P12" s="21" t="s">
        <v>20</v>
      </c>
      <c r="Q12" s="22"/>
      <c r="R12" s="22"/>
      <c r="S12" s="22"/>
      <c r="T12" s="22">
        <v>0.50329999999999997</v>
      </c>
      <c r="U12" s="23"/>
      <c r="V12" s="23"/>
      <c r="W12" s="23"/>
      <c r="X12" s="23">
        <v>0.50280000000000002</v>
      </c>
      <c r="Y12" s="23">
        <v>0.50470000000000004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0.50209999999999999</v>
      </c>
      <c r="AJ12" s="23">
        <v>0.50329999999999997</v>
      </c>
      <c r="AK12" s="23">
        <v>0.50329999999999997</v>
      </c>
      <c r="AL12" s="23">
        <v>0.50270000000000004</v>
      </c>
      <c r="AM12" s="23">
        <v>0.502</v>
      </c>
      <c r="AN12" s="23">
        <v>0.50380000000000003</v>
      </c>
      <c r="AO12" s="23">
        <v>0.50219999999999998</v>
      </c>
      <c r="AP12" s="23">
        <v>0.50449999999999995</v>
      </c>
      <c r="AQ12" s="23">
        <v>0.50469999999999993</v>
      </c>
      <c r="AR12" s="23">
        <v>0.503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1.4428243628438688</v>
      </c>
      <c r="C13" s="25">
        <f>IFERROR(IF(C8="","",IF($C$25=0,((C9-$C$26)/3/C10),IF($C$26=0,(($C$25-C9)/3/C10),MIN(((($C$25)-C9)/(3*C10)),((C9-($C$26))/(3*C10)))))),"")</f>
        <v>1.5293661679355528</v>
      </c>
      <c r="D13" s="25">
        <f>IFERROR(IF(D8="","",IF($D$25=0,((D9-$D$26)/3/D10),IF($D$26=0,(($D$25-D9)/3/D10),MIN(((($D$25)-D9)/(3*D10)),((D9-($D$26))/(3*D10)))))),"")</f>
        <v>1.4089945975163789</v>
      </c>
      <c r="E13" s="25">
        <f>IFERROR(IF(E8="","",IF($E$25=0,((E9-$E$26)/3/E10),IF($E$26=0,(($E$25-E9)/3/E10),MIN(((($E$25)-E9)/(3*E10)),((E9-($E$26))/(3*E10)))))),"")</f>
        <v>1.4641859242907131</v>
      </c>
      <c r="F13" s="25">
        <f>IFERROR(IF(F8="","",IF($K$25=0,((F9-$K$26)/3/F10),IF($K$26=0,(($K$25-F9)/3/F10),MIN(((($K$25)-F9)/(3*F10)),((F9-($K$26))/(3*F10)))))),"")</f>
        <v>1.4910972553570898</v>
      </c>
      <c r="G13" s="25">
        <f>IFERROR(IF(G8="","",IF($G$25=0,((G9-$G$26)/3/G10),IF($G$26=0,(($G$25-G9)/3/G10),MIN(((($G$25)-G9)/(3*G10)),((G9-($G$26))/(3*G10)))))),"")</f>
        <v>1.388479364062797</v>
      </c>
      <c r="H13" s="25">
        <f>IFERROR(IF(H8="","",IF($H$25=0,((H9-$H$26)/3/H10),IF($H$26=0,(($H$25-H9)/3/H10),MIN(((($H$25)-H9)/(3*H10)),((H9-($H$26))/(3*H10)))))),"")</f>
        <v>1.5037660614112851</v>
      </c>
      <c r="I13" s="25">
        <f>IFERROR(IF(I8="","",IF($I$25=0,((I9-$I$26)/3/I10),IF($I$26=0,(($I$25-I9)/3/I10),MIN(((($I$25)-I9)/(3*I10)),((I9-($I$26))/(3*I10)))))),"")</f>
        <v>1.3979216196541713</v>
      </c>
      <c r="J13" s="25">
        <f>IFERROR(IF(J8="","",IF($J$25=0,((J9-$J$26)/3/J10),IF($J$26=0,(($J$25-J9)/3/J10),MIN(((($J$25)-J9)/(3*J10)),((J9-($J$26))/(3*J10)))))),"")</f>
        <v>1.3762461964260964</v>
      </c>
      <c r="K13" s="25">
        <f>IFERROR(IF(K8="","",IF($K$25=0,((K9-$K$26)/3/K10),IF($K$26=0,(($K$25-K9)/3/K10),MIN(((($K$25)-K9)/(3*K10)),((K9-($K$26))/(3*K10)))))),"")</f>
        <v>1.3106124761508178</v>
      </c>
      <c r="L13" s="25">
        <f>IFERROR(IF(L8="","",IF($L$25=0,((L9-$L$26)/3/L10),IF($L$26=0,(($L$25-L9)/3/L10),MIN(((($L$25)-L9)/(3*L10)),((L9-($L$26))/(3*L10)))))),"")</f>
        <v>1.19025709646733</v>
      </c>
      <c r="M13" s="25">
        <f>IFERROR(IF(M8="","",IF($M$25=0,((M9-$M$26)/3/M10),IF($M$26=0,(($M$25-M9)/3/M10),MIN(((($M$25)-M9)/(3*M10)),((M9-($M$26))/(3*M10)))))),"")</f>
        <v>1.3378277168323562</v>
      </c>
      <c r="N13" s="25">
        <f>IFERROR(IF(N8="","",IF($N$25=0,((N9-$N$26)/3/N10),IF($N$26=0,(($N$25-N9)/3/N10),MIN(((($N$25)-N9)/(3*N10)),((N9-($N$26))/(3*N10)))))),"")</f>
        <v>1.2097832797592716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1.5646532137797584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1.5259473804525394</v>
      </c>
      <c r="Y13" s="25">
        <f>IFERROR(IF(Y8="","",IF($J$25=0,((Y9-$J$26)/3/Y10),IF($J$26=0,(($J$25-Y9)/3/Y10),MIN(((($J$25)-Y9)/(3*Y10)),((Y9-($J$26))/(3*Y10)))))),"")</f>
        <v>1.5028252270385454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1.370694591559209</v>
      </c>
      <c r="AJ13" s="25">
        <f t="shared" si="2"/>
        <v>1.5074365409718558</v>
      </c>
      <c r="AK13" s="25">
        <f t="shared" si="2"/>
        <v>1.4697794033193892</v>
      </c>
      <c r="AL13" s="25">
        <f t="shared" si="2"/>
        <v>1.3211804110497605</v>
      </c>
      <c r="AM13" s="25">
        <f t="shared" si="2"/>
        <v>1.5076667358504872</v>
      </c>
      <c r="AN13" s="25">
        <f t="shared" si="2"/>
        <v>1.5465784750425955</v>
      </c>
      <c r="AO13" s="25">
        <f t="shared" si="2"/>
        <v>1.4475421126740218</v>
      </c>
      <c r="AP13" s="25">
        <f t="shared" si="2"/>
        <v>1.6034622464325505</v>
      </c>
      <c r="AQ13" s="25">
        <f>IFERROR(IF(AQ8="","",IF($M$25=0,((AQ9-$M$26)/3/AQ10),IF($M$26=0,(($M$25-AQ9)/3/AQ10),MIN(((($M$25)-AQ9)/(3*AQ10)),((AQ9-($M$26))/(3*AQ10)))))),"")</f>
        <v>1.7040887795304829</v>
      </c>
      <c r="AR13" s="25">
        <f>IFERROR(IF(AR8="","",IF($M$25=0,((AR9-$M$26)/3/AR10),IF($M$26=0,(($M$25-AR9)/3/AR10),MIN(((($M$25)-AR9)/(3*AR10)),((AR9-($M$26))/(3*AR10)))))),"")</f>
        <v>1.3897753483311834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-3.3050157563030425E-4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0.51028142857142855</v>
      </c>
      <c r="C19" s="30">
        <v>0.51093869047619067</v>
      </c>
      <c r="D19" s="30">
        <v>0.50955576441102801</v>
      </c>
      <c r="E19" s="30">
        <v>0.51020223214285687</v>
      </c>
      <c r="F19" s="30">
        <v>0.51016571428571444</v>
      </c>
      <c r="G19" s="30">
        <v>0.51023609422492333</v>
      </c>
      <c r="H19" s="30">
        <v>0.50955231660231715</v>
      </c>
      <c r="I19" s="30">
        <v>0.51018258928571425</v>
      </c>
      <c r="J19" s="30">
        <v>0.51052222222222232</v>
      </c>
      <c r="K19" s="30">
        <v>0.50967391774891746</v>
      </c>
      <c r="L19" s="30">
        <v>0.50965051020408114</v>
      </c>
      <c r="M19" s="30">
        <v>0.51024846938775503</v>
      </c>
      <c r="N19" s="30">
        <v>0.50929185267857091</v>
      </c>
      <c r="P19" s="30" t="s">
        <v>18</v>
      </c>
      <c r="Q19" s="30"/>
      <c r="R19" s="30"/>
      <c r="S19" s="30"/>
      <c r="T19" s="30">
        <v>0.50825000000000009</v>
      </c>
      <c r="U19" s="30"/>
      <c r="V19" s="30"/>
      <c r="W19" s="30"/>
      <c r="X19" s="30">
        <v>0.50970876623376615</v>
      </c>
      <c r="Y19" s="30">
        <v>0.51015714285714275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0.50955833333333322</v>
      </c>
      <c r="AJ19" s="20">
        <v>0.51067619047619051</v>
      </c>
      <c r="AK19" s="20">
        <v>0.51093865546218487</v>
      </c>
      <c r="AL19" s="20">
        <v>0.51067892857142894</v>
      </c>
      <c r="AM19" s="20">
        <v>0.51004404761904709</v>
      </c>
      <c r="AN19" s="20">
        <v>0.51080333333333328</v>
      </c>
      <c r="AO19" s="20">
        <v>0.51113214285714315</v>
      </c>
      <c r="AP19" s="20">
        <v>0.51055876623376673</v>
      </c>
      <c r="AQ19" s="20">
        <v>0.50967209821428583</v>
      </c>
      <c r="AR19" s="20">
        <v>0.50934159663865552</v>
      </c>
      <c r="BD19" s="32"/>
      <c r="BE19" s="32"/>
      <c r="BF19" s="32"/>
      <c r="BG19" s="32">
        <f>I5/3</f>
        <v>4.0000000000000001E-3</v>
      </c>
      <c r="BH19" s="32"/>
      <c r="BI19" s="32"/>
      <c r="BJ19" s="32"/>
    </row>
    <row r="20" spans="1:62" x14ac:dyDescent="0.2">
      <c r="A20" s="21" t="s">
        <v>8</v>
      </c>
      <c r="B20" s="22">
        <v>2.5190813391287041E-3</v>
      </c>
      <c r="C20" s="22">
        <v>2.4235633311011622E-3</v>
      </c>
      <c r="D20" s="22">
        <v>2.3085227084783532E-3</v>
      </c>
      <c r="E20" s="22">
        <v>2.5054522748112272E-3</v>
      </c>
      <c r="F20" s="22">
        <v>2.2790572125443204E-3</v>
      </c>
      <c r="G20" s="22">
        <v>2.5838273736490881E-3</v>
      </c>
      <c r="H20" s="22">
        <v>2.5140348923121049E-3</v>
      </c>
      <c r="I20" s="22">
        <v>2.4452899750460845E-3</v>
      </c>
      <c r="J20" s="22">
        <v>2.3417168849147662E-3</v>
      </c>
      <c r="K20" s="22">
        <v>2.4949225617462399E-3</v>
      </c>
      <c r="L20" s="22">
        <v>2.4095647519080696E-3</v>
      </c>
      <c r="M20" s="22">
        <v>2.4856609715978471E-3</v>
      </c>
      <c r="N20" s="22">
        <v>2.3513292388445558E-3</v>
      </c>
      <c r="P20" s="21" t="s">
        <v>8</v>
      </c>
      <c r="Q20" s="22"/>
      <c r="R20" s="22"/>
      <c r="S20" s="22"/>
      <c r="T20" s="22">
        <v>2.0423363397224547E-3</v>
      </c>
      <c r="U20" s="22"/>
      <c r="V20" s="22"/>
      <c r="W20" s="22"/>
      <c r="X20" s="22">
        <v>2.4256409416376205E-3</v>
      </c>
      <c r="Y20" s="22">
        <v>2.3002042324410054E-3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2.0644529706109224E-3</v>
      </c>
      <c r="AJ20" s="22">
        <v>2.1598428215385402E-3</v>
      </c>
      <c r="AK20" s="22">
        <v>2.3051287163493757E-3</v>
      </c>
      <c r="AL20" s="22">
        <v>2.3539836429540962E-3</v>
      </c>
      <c r="AM20" s="22">
        <v>2.3106762273842323E-3</v>
      </c>
      <c r="AN20" s="22">
        <v>2.4837780778835762E-3</v>
      </c>
      <c r="AO20" s="22">
        <v>2.2039912660441682E-3</v>
      </c>
      <c r="AP20" s="22">
        <v>2.6894209027374127E-3</v>
      </c>
      <c r="AQ20" s="22">
        <v>2.4012306817032488E-3</v>
      </c>
      <c r="AR20" s="22">
        <v>2.3622631372454466E-3</v>
      </c>
      <c r="AS20" s="29"/>
      <c r="AT20" s="29"/>
      <c r="AU20" s="29"/>
      <c r="AV20" s="29"/>
      <c r="BD20" s="32">
        <f>F5</f>
        <v>0.499</v>
      </c>
      <c r="BE20" s="32"/>
      <c r="BF20" s="32"/>
      <c r="BG20" s="32"/>
      <c r="BH20" s="32"/>
      <c r="BI20" s="32"/>
      <c r="BJ20" s="32">
        <f>E5</f>
        <v>0.52300000000000002</v>
      </c>
    </row>
    <row r="21" spans="1:62" x14ac:dyDescent="0.2">
      <c r="A21" s="21" t="s">
        <v>19</v>
      </c>
      <c r="B21" s="22">
        <v>0.51700000000000002</v>
      </c>
      <c r="C21" s="22">
        <v>0.51870000000000005</v>
      </c>
      <c r="D21" s="22">
        <v>0.51619999999999999</v>
      </c>
      <c r="E21" s="22">
        <v>0.5181</v>
      </c>
      <c r="F21" s="22">
        <v>0.51659999999999995</v>
      </c>
      <c r="G21" s="22">
        <v>0.51790000000000003</v>
      </c>
      <c r="H21" s="22">
        <v>0.51729999999999998</v>
      </c>
      <c r="I21" s="22">
        <v>0.5171</v>
      </c>
      <c r="J21" s="22">
        <v>0.51719999999999999</v>
      </c>
      <c r="K21" s="22">
        <v>0.51700000000000002</v>
      </c>
      <c r="L21" s="22">
        <v>0.51749999999999996</v>
      </c>
      <c r="M21" s="22">
        <v>0.51659999999999995</v>
      </c>
      <c r="N21" s="22">
        <v>0.51649999999999996</v>
      </c>
      <c r="P21" s="21" t="s">
        <v>19</v>
      </c>
      <c r="Q21" s="22"/>
      <c r="R21" s="22"/>
      <c r="S21" s="22"/>
      <c r="T21" s="22">
        <v>0.51439999999999997</v>
      </c>
      <c r="U21" s="22"/>
      <c r="V21" s="22"/>
      <c r="W21" s="22"/>
      <c r="X21" s="22">
        <v>0.51580000000000004</v>
      </c>
      <c r="Y21" s="22">
        <v>0.51629999999999998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0.51449999999999996</v>
      </c>
      <c r="AJ21" s="23">
        <v>0.51749999999999996</v>
      </c>
      <c r="AK21" s="23">
        <v>0.51700000000000002</v>
      </c>
      <c r="AL21" s="23">
        <v>0.51639999999999997</v>
      </c>
      <c r="AM21" s="23">
        <v>0.51680000000000004</v>
      </c>
      <c r="AN21" s="23">
        <v>0.51759999999999995</v>
      </c>
      <c r="AO21" s="23">
        <v>0.51829999999999998</v>
      </c>
      <c r="AP21" s="23">
        <v>0.51739999999999997</v>
      </c>
      <c r="AQ21" s="23">
        <v>0.51639999999999997</v>
      </c>
      <c r="AR21" s="23">
        <v>0.51719999999999999</v>
      </c>
      <c r="BD21" s="33">
        <f>BE21-$BG$22</f>
        <v>0.45099999999999996</v>
      </c>
      <c r="BE21" s="32">
        <f>BF21-$BG$22</f>
        <v>0.47099999999999997</v>
      </c>
      <c r="BF21" s="32">
        <f>BG21-$BG$22</f>
        <v>0.49099999999999999</v>
      </c>
      <c r="BG21" s="33">
        <f>D5</f>
        <v>0.51100000000000001</v>
      </c>
      <c r="BH21" s="32">
        <f>BG21+$BG$22</f>
        <v>0.53100000000000003</v>
      </c>
      <c r="BI21" s="32">
        <f>BH21+$BG$22</f>
        <v>0.55100000000000005</v>
      </c>
      <c r="BJ21" s="33">
        <f>BI21+$BG$22</f>
        <v>0.57100000000000006</v>
      </c>
    </row>
    <row r="22" spans="1:62" x14ac:dyDescent="0.2">
      <c r="A22" s="21" t="s">
        <v>20</v>
      </c>
      <c r="B22" s="22">
        <v>0.50290000000000001</v>
      </c>
      <c r="C22" s="22">
        <v>0.50370000000000004</v>
      </c>
      <c r="D22" s="22">
        <v>0.50290000000000001</v>
      </c>
      <c r="E22" s="22">
        <v>0.50419999999999998</v>
      </c>
      <c r="F22" s="22">
        <v>0.50329999999999997</v>
      </c>
      <c r="G22" s="22">
        <v>0.50359999999999994</v>
      </c>
      <c r="H22" s="22">
        <v>0.503</v>
      </c>
      <c r="I22" s="22">
        <v>0.50270000000000004</v>
      </c>
      <c r="J22" s="22">
        <v>0.50449999999999995</v>
      </c>
      <c r="K22" s="22">
        <v>0.50280000000000002</v>
      </c>
      <c r="L22" s="22">
        <v>0.50229999999999997</v>
      </c>
      <c r="M22" s="22">
        <v>0.50429999999999997</v>
      </c>
      <c r="N22" s="22">
        <v>0.50349999999999995</v>
      </c>
      <c r="P22" s="21" t="s">
        <v>20</v>
      </c>
      <c r="Q22" s="22"/>
      <c r="R22" s="22"/>
      <c r="S22" s="22"/>
      <c r="T22" s="22">
        <v>0.50439999999999996</v>
      </c>
      <c r="U22" s="22"/>
      <c r="V22" s="22"/>
      <c r="W22" s="22"/>
      <c r="X22" s="22">
        <v>0.50349999999999995</v>
      </c>
      <c r="Y22" s="22">
        <v>0.50349999999999995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0.50490000000000002</v>
      </c>
      <c r="AJ22" s="23">
        <v>0.50439999999999996</v>
      </c>
      <c r="AK22" s="23">
        <v>0.50509999999999999</v>
      </c>
      <c r="AL22" s="23">
        <v>0.50309999999999999</v>
      </c>
      <c r="AM22" s="23">
        <v>0.504</v>
      </c>
      <c r="AN22" s="23">
        <v>0.50390000000000001</v>
      </c>
      <c r="AO22" s="23">
        <v>0.50409999999999999</v>
      </c>
      <c r="AP22" s="23">
        <v>0.503</v>
      </c>
      <c r="AQ22" s="23">
        <v>0.50380000000000003</v>
      </c>
      <c r="AR22" s="23">
        <v>0.50339999999999996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1.4927966525197045</v>
      </c>
      <c r="C23" s="25">
        <f>IFERROR(IF(C18="","",IF($C$25=0,((C19-$C$26)/3/C20),IF($C$26=0,(($C$25-C19)/3/C20),MIN(((($C$25)-C19)/(3*C20)),((C19-($C$26))/(3*C20)))))),"")</f>
        <v>1.6420299156182627</v>
      </c>
      <c r="D23" s="25">
        <f>IFERROR(IF(D18="","",IF($D$25=0,((D19-$D$26)/3/D20),IF($D$26=0,(($D$25-D19)/3/D20),MIN(((($D$25)-D19)/(3*D20)),((D19-($D$26))/(3*D20)))))),"")</f>
        <v>1.5241730670817575</v>
      </c>
      <c r="E23" s="25">
        <f>IFERROR(IF(E18="","",IF($E$25=0,((E19-$E$26)/3/E20),IF($E$26=0,(($E$25-E19)/3/E20),MIN(((($E$25)-E19)/(3*E20)),((E19-($E$26))/(3*E20)))))),"")</f>
        <v>1.4903805666119241</v>
      </c>
      <c r="F23" s="25">
        <f>IFERROR(IF(F18="","",IF($K$25=0,((F19-$K$26)/3/F20),IF($K$26=0,(($K$25-F19)/3/F20),MIN(((($K$25)-F19)/(3*F20)),((F19-($K$26))/(3*F20)))))),"")</f>
        <v>1.6330896571699978</v>
      </c>
      <c r="G23" s="25">
        <f>IFERROR(IF(G18="","",IF($G$25=0,((G19-$G$26)/3/G20),IF($G$26=0,(($G$25-G19)/3/G20),MIN(((($G$25)-G19)/(3*G20)),((G19-($G$26))/(3*G20)))))),"")</f>
        <v>1.4495413973231526</v>
      </c>
      <c r="H23" s="25">
        <f>IFERROR(IF(H18="","",IF($H$25=0,((H19-$H$26)/3/H20),IF($H$26=0,(($H$25-H19)/3/H20),MIN(((($H$25)-H19)/(3*H20)),((H19-($H$26))/(3*H20)))))),"")</f>
        <v>1.3991209422730542</v>
      </c>
      <c r="I23" s="25">
        <f>IFERROR(IF(I18="","",IF($I$25=0,((I19-$I$26)/3/I20),IF($I$26=0,(($I$25-I19)/3/I20),MIN(((($I$25)-I19)/(3*I20)),((I19-($I$26))/(3*I20)))))),"")</f>
        <v>1.5243712606454785</v>
      </c>
      <c r="J23" s="25">
        <f>IFERROR(IF(J18="","",IF($J$25=0,((J19-$J$26)/3/J20),IF($J$26=0,(($J$25-J19)/3/J20),MIN(((($J$25)-J19)/(3*J20)),((J19-($J$26))/(3*J20)))))),"")</f>
        <v>1.6401388081892612</v>
      </c>
      <c r="K23" s="25">
        <f>IFERROR(IF(K18="","",IF($K$25=0,((K19-$K$26)/3/K20),IF($K$26=0,(($K$25-K19)/3/K20),MIN(((($K$25)-K19)/(3*K20)),((K19-($K$26))/(3*K20)))))),"")</f>
        <v>1.4260853773682658</v>
      </c>
      <c r="L23" s="25">
        <f>IFERROR(IF(L18="","",IF($L$25=0,((L19-$L$26)/3/L20),IF($L$26=0,(($L$25-L19)/3/L20),MIN(((($L$25)-L19)/(3*L20)),((L19-($L$26))/(3*L20)))))),"")</f>
        <v>1.4733657044143609</v>
      </c>
      <c r="M23" s="25">
        <f>IFERROR(IF(M18="","",IF($M$25=0,((M19-$M$26)/3/M20),IF($M$26=0,(($M$25-M19)/3/M20),MIN(((($M$25)-M19)/(3*M20)),((M19-($M$26))/(3*M20)))))),"")</f>
        <v>1.5084477886411338</v>
      </c>
      <c r="N23" s="25">
        <f>IFERROR(IF(N18="","",IF($N$25=0,((N19-$N$26)/3/N20),IF($N$26=0,(($N$25-N19)/3/N20),MIN(((($N$25)-N19)/(3*N20)),((N19-($N$26))/(3*N20)))))),"")</f>
        <v>1.4590119932372569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1.5097088923915325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1.4716064044412052</v>
      </c>
      <c r="Y23" s="25">
        <f>IFERROR(IF(Y18="","",IF($J$25=0,((Y19-$J$26)/3/Y20),IF($J$26=0,(($J$25-Y19)/3/Y20),MIN(((($J$25)-Y19)/(3*Y20)),((Y19-($J$26))/(3*Y20)))))),"")</f>
        <v>1.6168336561579515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1.7047830561153052</v>
      </c>
      <c r="AJ23" s="25">
        <f t="shared" si="4"/>
        <v>1.8020123748130126</v>
      </c>
      <c r="AK23" s="25">
        <f t="shared" si="4"/>
        <v>1.7263902846304786</v>
      </c>
      <c r="AL23" s="25">
        <f t="shared" si="4"/>
        <v>1.6537821756445517</v>
      </c>
      <c r="AM23" s="25">
        <f t="shared" si="4"/>
        <v>1.5931912756623845</v>
      </c>
      <c r="AN23" s="25">
        <f t="shared" si="4"/>
        <v>1.5840563532942364</v>
      </c>
      <c r="AO23" s="25">
        <f t="shared" si="4"/>
        <v>1.7949038373698409</v>
      </c>
      <c r="AP23" s="25">
        <f t="shared" si="4"/>
        <v>1.4326214517038094</v>
      </c>
      <c r="AQ23" s="25">
        <f>IFERROR(IF(AQ18="","",IF($M$25=0,((AQ19-$M$26)/3/AQ20),IF($M$26=0,(($M$25-AQ19)/3/AQ20),MIN(((($M$25)-AQ19)/(3*AQ20)),((AQ19-($M$26))/(3*AQ20)))))),"")</f>
        <v>1.4814761857470884</v>
      </c>
      <c r="AR23" s="25">
        <f>IFERROR(IF(AR18="","",IF($M$25=0,((AR19-$M$26)/3/AR20),IF($M$26=0,(($M$25-AR19)/3/AR20),MIN(((($M$25)-AR19)/(3*AR20)),((AR19-($M$26))/(3*AR20)))))),"")</f>
        <v>1.459278107167816</v>
      </c>
    </row>
    <row r="24" spans="1:62" x14ac:dyDescent="0.2">
      <c r="A24" s="35" t="s">
        <v>10</v>
      </c>
      <c r="B24" s="32">
        <f t="shared" ref="B24:N24" si="5">$D$5</f>
        <v>0.51100000000000001</v>
      </c>
      <c r="C24" s="32">
        <f t="shared" si="5"/>
        <v>0.51100000000000001</v>
      </c>
      <c r="D24" s="32">
        <f t="shared" si="5"/>
        <v>0.51100000000000001</v>
      </c>
      <c r="E24" s="32">
        <f t="shared" si="5"/>
        <v>0.51100000000000001</v>
      </c>
      <c r="F24" s="32">
        <f t="shared" si="5"/>
        <v>0.51100000000000001</v>
      </c>
      <c r="G24" s="32">
        <f t="shared" si="5"/>
        <v>0.51100000000000001</v>
      </c>
      <c r="H24" s="32">
        <f t="shared" si="5"/>
        <v>0.51100000000000001</v>
      </c>
      <c r="I24" s="32">
        <f t="shared" si="5"/>
        <v>0.51100000000000001</v>
      </c>
      <c r="J24" s="32">
        <f t="shared" si="5"/>
        <v>0.51100000000000001</v>
      </c>
      <c r="K24" s="32">
        <f t="shared" si="5"/>
        <v>0.51100000000000001</v>
      </c>
      <c r="L24" s="32">
        <f t="shared" si="5"/>
        <v>0.51100000000000001</v>
      </c>
      <c r="M24" s="32">
        <f t="shared" si="5"/>
        <v>0.51100000000000001</v>
      </c>
      <c r="N24" s="32">
        <f t="shared" si="5"/>
        <v>0.51100000000000001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6">$E$5</f>
        <v>0.52300000000000002</v>
      </c>
      <c r="C25" s="32">
        <f t="shared" si="6"/>
        <v>0.52300000000000002</v>
      </c>
      <c r="D25" s="32">
        <f t="shared" si="6"/>
        <v>0.52300000000000002</v>
      </c>
      <c r="E25" s="32">
        <f t="shared" si="6"/>
        <v>0.52300000000000002</v>
      </c>
      <c r="F25" s="32">
        <f t="shared" si="6"/>
        <v>0.52300000000000002</v>
      </c>
      <c r="G25" s="32">
        <f t="shared" si="6"/>
        <v>0.52300000000000002</v>
      </c>
      <c r="H25" s="32">
        <f t="shared" si="6"/>
        <v>0.52300000000000002</v>
      </c>
      <c r="I25" s="32">
        <f t="shared" si="6"/>
        <v>0.52300000000000002</v>
      </c>
      <c r="J25" s="32">
        <f t="shared" si="6"/>
        <v>0.52300000000000002</v>
      </c>
      <c r="K25" s="32">
        <f t="shared" si="6"/>
        <v>0.52300000000000002</v>
      </c>
      <c r="L25" s="32">
        <f t="shared" si="6"/>
        <v>0.52300000000000002</v>
      </c>
      <c r="M25" s="32">
        <f t="shared" si="6"/>
        <v>0.52300000000000002</v>
      </c>
      <c r="N25" s="32">
        <f t="shared" si="6"/>
        <v>0.52300000000000002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7">$F$5</f>
        <v>0.499</v>
      </c>
      <c r="C26" s="32">
        <f t="shared" si="7"/>
        <v>0.499</v>
      </c>
      <c r="D26" s="32">
        <f t="shared" si="7"/>
        <v>0.499</v>
      </c>
      <c r="E26" s="32">
        <f t="shared" si="7"/>
        <v>0.499</v>
      </c>
      <c r="F26" s="32">
        <f t="shared" si="7"/>
        <v>0.499</v>
      </c>
      <c r="G26" s="32">
        <f t="shared" si="7"/>
        <v>0.499</v>
      </c>
      <c r="H26" s="32">
        <f t="shared" si="7"/>
        <v>0.499</v>
      </c>
      <c r="I26" s="32">
        <f t="shared" si="7"/>
        <v>0.499</v>
      </c>
      <c r="J26" s="32">
        <f t="shared" si="7"/>
        <v>0.499</v>
      </c>
      <c r="K26" s="32">
        <f t="shared" si="7"/>
        <v>0.499</v>
      </c>
      <c r="L26" s="32">
        <f t="shared" si="7"/>
        <v>0.499</v>
      </c>
      <c r="M26" s="32">
        <f t="shared" si="7"/>
        <v>0.499</v>
      </c>
      <c r="N26" s="32">
        <f t="shared" si="7"/>
        <v>0.499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2.6649904620929311E-3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1.5293661679355528</v>
      </c>
      <c r="Q37" s="40">
        <v>8</v>
      </c>
      <c r="R37" s="41">
        <f>ROUND(Q37/5,5)</f>
        <v>1.6</v>
      </c>
      <c r="T37" s="20">
        <v>0.50862857142857143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1.9785623555271083E-3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1.6221494362095865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J85"/>
  <sheetViews>
    <sheetView showGridLines="0" topLeftCell="A16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148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0.91495377874406525</v>
      </c>
      <c r="R2" s="7">
        <f>IF(N19="","",(ABS(N19-AVERAGE(B19:M19))/STDEV(B19:M19)))</f>
        <v>3.2842238467981693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0.72012956091022495</v>
      </c>
      <c r="V2" s="7">
        <f>IF(AR19="","",(ABS(AR19-AVERAGE(AF19:AQ19))/STDEV(AF19:AQ19)))</f>
        <v>3.3988315414792543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0.18144414578891047</v>
      </c>
      <c r="R3" s="7">
        <f>IF(N20="","",(ABS(N20-AVERAGE(B20:M20))/STDEV(B20:M20)))</f>
        <v>1.2609840783827073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1.3242197802568885</v>
      </c>
      <c r="V3" s="7">
        <f>IF(AR20="","",(ABS(AR20-AVERAGE(AF20:AQ20))/STDEV(AF20:AQ20)))</f>
        <v>6.1727080762811866E-2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2.0821350802530869</v>
      </c>
      <c r="R4" s="7">
        <f>IF(N23="","",(ABS(N23-AVERAGE(B23:M23))/STDEV(B23:M23)))</f>
        <v>0.60869997598710202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1.5549920010181784</v>
      </c>
      <c r="V4" s="7">
        <f>IF(AR23="","",(ABS(AR23-AVERAGE(AF23:AQ23))/STDEV(AF23:AQ23)))</f>
        <v>0.77893388733389801</v>
      </c>
    </row>
    <row r="5" spans="1:44" ht="25.5" customHeight="1" x14ac:dyDescent="0.2">
      <c r="C5" s="42" t="s">
        <v>271</v>
      </c>
      <c r="D5" s="12">
        <v>0.51100000000000001</v>
      </c>
      <c r="E5" s="12">
        <v>0.52300000000000002</v>
      </c>
      <c r="F5" s="12">
        <v>0.499</v>
      </c>
      <c r="G5" s="13">
        <v>0.52300000000000002</v>
      </c>
      <c r="H5" s="13">
        <v>0.499</v>
      </c>
      <c r="I5" s="13">
        <v>1.2E-2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7.8049539170543802E-4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0.51202314090019541</v>
      </c>
      <c r="C9" s="20">
        <v>0.51118864795918406</v>
      </c>
      <c r="D9" s="20">
        <v>0.51247946428571356</v>
      </c>
      <c r="E9" s="20">
        <v>0.51222491883116916</v>
      </c>
      <c r="F9" s="20">
        <v>0.51250591836734705</v>
      </c>
      <c r="G9" s="20">
        <v>0.51283507326007371</v>
      </c>
      <c r="H9" s="20">
        <v>0.51148196428571435</v>
      </c>
      <c r="I9" s="20">
        <v>0.51233824404761863</v>
      </c>
      <c r="J9" s="20">
        <v>0.51333092105263123</v>
      </c>
      <c r="K9" s="20">
        <v>0.5117677489177489</v>
      </c>
      <c r="L9" s="20">
        <v>0.51208821428571449</v>
      </c>
      <c r="M9" s="20">
        <v>0.51297551020408139</v>
      </c>
      <c r="N9" s="20">
        <v>0.51283435960591084</v>
      </c>
      <c r="P9" s="19" t="s">
        <v>18</v>
      </c>
      <c r="Q9" s="20"/>
      <c r="R9" s="20"/>
      <c r="S9" s="20"/>
      <c r="T9" s="20">
        <v>0.51335223214285708</v>
      </c>
      <c r="U9" s="20"/>
      <c r="V9" s="20"/>
      <c r="W9" s="20"/>
      <c r="X9" s="20">
        <v>0.51170079365079357</v>
      </c>
      <c r="Y9" s="20">
        <v>0.51275982142857146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0.51323690476190476</v>
      </c>
      <c r="AJ9" s="20">
        <v>0.51176567460317435</v>
      </c>
      <c r="AK9" s="20">
        <v>0.51210244360902257</v>
      </c>
      <c r="AL9" s="20">
        <v>0.51251071428571449</v>
      </c>
      <c r="AM9" s="20">
        <v>0.51180561224489785</v>
      </c>
      <c r="AN9" s="20">
        <v>0.5116029017857141</v>
      </c>
      <c r="AO9" s="20">
        <v>0.51220261904761866</v>
      </c>
      <c r="AP9" s="20">
        <v>0.51135292207792205</v>
      </c>
      <c r="AQ9" s="20">
        <v>0.51165821428571434</v>
      </c>
      <c r="AR9" s="20">
        <v>0.51243870967741978</v>
      </c>
    </row>
    <row r="10" spans="1:44" x14ac:dyDescent="0.2">
      <c r="A10" s="21" t="s">
        <v>8</v>
      </c>
      <c r="B10" s="22">
        <v>2.4334887641124497E-3</v>
      </c>
      <c r="C10" s="22">
        <v>2.4807274936236644E-3</v>
      </c>
      <c r="D10" s="22">
        <v>2.3275600736861208E-3</v>
      </c>
      <c r="E10" s="22">
        <v>2.4373023454004436E-3</v>
      </c>
      <c r="F10" s="22">
        <v>2.2826533477278495E-3</v>
      </c>
      <c r="G10" s="22">
        <v>2.28196746726754E-3</v>
      </c>
      <c r="H10" s="22">
        <v>2.6550818183343353E-3</v>
      </c>
      <c r="I10" s="22">
        <v>2.3280724224425202E-3</v>
      </c>
      <c r="J10" s="22">
        <v>2.2117008386293969E-3</v>
      </c>
      <c r="K10" s="22">
        <v>2.6383780840011297E-3</v>
      </c>
      <c r="L10" s="22">
        <v>2.4751943651787783E-3</v>
      </c>
      <c r="M10" s="22">
        <v>2.1786601022940424E-3</v>
      </c>
      <c r="N10" s="22">
        <v>2.422060389717109E-3</v>
      </c>
      <c r="P10" s="21" t="s">
        <v>8</v>
      </c>
      <c r="Q10" s="22"/>
      <c r="R10" s="22"/>
      <c r="S10" s="22"/>
      <c r="T10" s="22">
        <v>2.0856104094362326E-3</v>
      </c>
      <c r="U10" s="22"/>
      <c r="V10" s="22"/>
      <c r="W10" s="22"/>
      <c r="X10" s="22">
        <v>2.3542280700594698E-3</v>
      </c>
      <c r="Y10" s="22">
        <v>2.2463768554795015E-3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2.1818401156538884E-3</v>
      </c>
      <c r="AJ10" s="22">
        <v>2.4618828441741996E-3</v>
      </c>
      <c r="AK10" s="22">
        <v>2.2480654262400537E-3</v>
      </c>
      <c r="AL10" s="22">
        <v>2.513555849001431E-3</v>
      </c>
      <c r="AM10" s="22">
        <v>2.4169942087790938E-3</v>
      </c>
      <c r="AN10" s="22">
        <v>2.3688820779129574E-3</v>
      </c>
      <c r="AO10" s="22">
        <v>2.3922643426423059E-3</v>
      </c>
      <c r="AP10" s="22">
        <v>2.3693807999171281E-3</v>
      </c>
      <c r="AQ10" s="22">
        <v>2.175063223357354E-3</v>
      </c>
      <c r="AR10" s="22">
        <v>2.5066553522926326E-3</v>
      </c>
    </row>
    <row r="11" spans="1:44" x14ac:dyDescent="0.2">
      <c r="A11" s="21" t="s">
        <v>19</v>
      </c>
      <c r="B11" s="22">
        <v>0.51880000000000004</v>
      </c>
      <c r="C11" s="22">
        <v>0.51849999999999996</v>
      </c>
      <c r="D11" s="22">
        <v>0.52</v>
      </c>
      <c r="E11" s="22">
        <v>0.51819999999999999</v>
      </c>
      <c r="F11" s="23">
        <v>0.51910000000000001</v>
      </c>
      <c r="G11" s="23">
        <v>0.51880000000000004</v>
      </c>
      <c r="H11" s="23">
        <v>0.51780000000000004</v>
      </c>
      <c r="I11" s="23">
        <v>0.51849999999999996</v>
      </c>
      <c r="J11" s="23">
        <v>0.51849999999999996</v>
      </c>
      <c r="K11" s="23">
        <v>0.51890000000000003</v>
      </c>
      <c r="L11" s="23">
        <v>0.51800000000000002</v>
      </c>
      <c r="M11" s="23">
        <v>0.51839999999999997</v>
      </c>
      <c r="N11" s="23">
        <v>0.51839999999999997</v>
      </c>
      <c r="P11" s="21" t="s">
        <v>19</v>
      </c>
      <c r="Q11" s="22"/>
      <c r="R11" s="22"/>
      <c r="S11" s="22"/>
      <c r="T11" s="22">
        <v>0.51860000000000006</v>
      </c>
      <c r="U11" s="23"/>
      <c r="V11" s="23"/>
      <c r="W11" s="23"/>
      <c r="X11" s="23">
        <v>0.51839999999999997</v>
      </c>
      <c r="Y11" s="23">
        <v>0.51729999999999998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0.51819999999999999</v>
      </c>
      <c r="AJ11" s="23">
        <v>0.51790000000000003</v>
      </c>
      <c r="AK11" s="23">
        <v>0.51729999999999998</v>
      </c>
      <c r="AL11" s="23">
        <v>0.51749999999999996</v>
      </c>
      <c r="AM11" s="23">
        <v>0.51849999999999996</v>
      </c>
      <c r="AN11" s="23">
        <v>0.5181</v>
      </c>
      <c r="AO11" s="23">
        <v>0.51829999999999998</v>
      </c>
      <c r="AP11" s="23">
        <v>0.51670000000000005</v>
      </c>
      <c r="AQ11" s="23">
        <v>0.5182000000000001</v>
      </c>
      <c r="AR11" s="23">
        <v>0.51859999999999995</v>
      </c>
    </row>
    <row r="12" spans="1:44" x14ac:dyDescent="0.2">
      <c r="A12" s="21" t="s">
        <v>20</v>
      </c>
      <c r="B12" s="22">
        <v>0.50419999999999998</v>
      </c>
      <c r="C12" s="22">
        <v>0.50380000000000003</v>
      </c>
      <c r="D12" s="22">
        <v>0.50419999999999998</v>
      </c>
      <c r="E12" s="22">
        <v>0.50470000000000004</v>
      </c>
      <c r="F12" s="23">
        <v>0.50360000000000005</v>
      </c>
      <c r="G12" s="23">
        <v>0.50580000000000003</v>
      </c>
      <c r="H12" s="23">
        <v>0.50460000000000005</v>
      </c>
      <c r="I12" s="23">
        <v>0.505</v>
      </c>
      <c r="J12" s="23">
        <v>0.50639999999999996</v>
      </c>
      <c r="K12" s="23">
        <v>0.50549999999999995</v>
      </c>
      <c r="L12" s="23">
        <v>0.50380000000000003</v>
      </c>
      <c r="M12" s="23">
        <v>0.50549999999999995</v>
      </c>
      <c r="N12" s="23">
        <v>0.50239999999999996</v>
      </c>
      <c r="P12" s="21" t="s">
        <v>20</v>
      </c>
      <c r="Q12" s="22"/>
      <c r="R12" s="22"/>
      <c r="S12" s="22"/>
      <c r="T12" s="22">
        <v>0.505</v>
      </c>
      <c r="U12" s="23"/>
      <c r="V12" s="23"/>
      <c r="W12" s="23"/>
      <c r="X12" s="23">
        <v>0.50609999999999999</v>
      </c>
      <c r="Y12" s="23">
        <v>0.50690000000000002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0.50749999999999995</v>
      </c>
      <c r="AJ12" s="23">
        <v>0.50229999999999997</v>
      </c>
      <c r="AK12" s="23">
        <v>0.50529999999999997</v>
      </c>
      <c r="AL12" s="23">
        <v>0.50490000000000002</v>
      </c>
      <c r="AM12" s="23">
        <v>0.50429999999999997</v>
      </c>
      <c r="AN12" s="23">
        <v>0.50460000000000005</v>
      </c>
      <c r="AO12" s="23">
        <v>0.50519999999999998</v>
      </c>
      <c r="AP12" s="23">
        <v>0.50409999999999977</v>
      </c>
      <c r="AQ12" s="23">
        <v>0.50619999999999987</v>
      </c>
      <c r="AR12" s="23">
        <v>0.50480000000000003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1.5035832863615914</v>
      </c>
      <c r="C13" s="25">
        <f>IFERROR(IF(C8="","",IF($C$25=0,((C9-$C$26)/3/C10),IF($C$26=0,(($C$25-C9)/3/C10),MIN(((($C$25)-C9)/(3*C10)),((C9-($C$26))/(3*C10)))))),"")</f>
        <v>1.587081756080996</v>
      </c>
      <c r="D13" s="25">
        <f>IFERROR(IF(D8="","",IF($D$25=0,((D9-$D$26)/3/D10),IF($D$26=0,(($D$25-D9)/3/D10),MIN(((($D$25)-D9)/(3*D10)),((D9-($D$26))/(3*D10)))))),"")</f>
        <v>1.5066615370067551</v>
      </c>
      <c r="E13" s="25">
        <f>IFERROR(IF(E8="","",IF($E$25=0,((E9-$E$26)/3/E10),IF($E$26=0,(($E$25-E9)/3/E10),MIN(((($E$25)-E9)/(3*E10)),((E9-($E$26))/(3*E10)))))),"")</f>
        <v>1.4736348691912129</v>
      </c>
      <c r="F13" s="25">
        <f>IFERROR(IF(F8="","",IF($K$25=0,((F9-$K$26)/3/F10),IF($K$26=0,(($K$25-F9)/3/F10),MIN(((($K$25)-F9)/(3*F10)),((F9-($K$26))/(3*F10)))))),"")</f>
        <v>1.5324390864544792</v>
      </c>
      <c r="G13" s="25">
        <f>IFERROR(IF(G8="","",IF($G$25=0,((G9-$G$26)/3/G10),IF($G$26=0,(($G$25-G9)/3/G10),MIN(((($G$25)-G9)/(3*G10)),((G9-($G$26))/(3*G10)))))),"")</f>
        <v>1.4848191141681688</v>
      </c>
      <c r="H13" s="25">
        <f>IFERROR(IF(H8="","",IF($H$25=0,((H9-$H$26)/3/H10),IF($H$26=0,(($H$25-H9)/3/H10),MIN(((($H$25)-H9)/(3*H10)),((H9-($H$26))/(3*H10)))))),"")</f>
        <v>1.4460365068914653</v>
      </c>
      <c r="I13" s="25">
        <f>IFERROR(IF(I8="","",IF($I$25=0,((I9-$I$26)/3/I10),IF($I$26=0,(($I$25-I9)/3/I10),MIN(((($I$25)-I9)/(3*I10)),((I9-($I$26))/(3*I10)))))),"")</f>
        <v>1.5265498686957377</v>
      </c>
      <c r="J13" s="25">
        <f>IFERROR(IF(J8="","",IF($J$25=0,((J9-$J$26)/3/J10),IF($J$26=0,(($J$25-J9)/3/J10),MIN(((($J$25)-J9)/(3*J10)),((J9-($J$26))/(3*J10)))))),"")</f>
        <v>1.4572614250067042</v>
      </c>
      <c r="K13" s="25">
        <f>IFERROR(IF(K8="","",IF($K$25=0,((K9-$K$26)/3/K10),IF($K$26=0,(($K$25-K9)/3/K10),MIN(((($K$25)-K9)/(3*K10)),((K9-($K$26))/(3*K10)))))),"")</f>
        <v>1.4190853527731562</v>
      </c>
      <c r="L13" s="25">
        <f>IFERROR(IF(L8="","",IF($L$25=0,((L9-$L$26)/3/L10),IF($L$26=0,(($L$25-L9)/3/L10),MIN(((($L$25)-L9)/(3*L10)),((L9-($L$26))/(3*L10)))))),"")</f>
        <v>1.4694853688789526</v>
      </c>
      <c r="M13" s="25">
        <f>IFERROR(IF(M8="","",IF($M$25=0,((M9-$M$26)/3/M10),IF($M$26=0,(($M$25-M9)/3/M10),MIN(((($M$25)-M9)/(3*M10)),((M9-($M$26))/(3*M10)))))),"")</f>
        <v>1.5337392900898499</v>
      </c>
      <c r="N13" s="25">
        <f>IFERROR(IF(N8="","",IF($N$25=0,((N9-$N$26)/3/N10),IF($N$26=0,(($N$25-N9)/3/N10),MIN(((($N$25)-N9)/(3*N10)),((N9-($N$26))/(3*N10)))))),"")</f>
        <v>1.3990348103688288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1.5419575029436838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1.5998458961144775</v>
      </c>
      <c r="Y13" s="25">
        <f>IFERROR(IF(Y8="","",IF($J$25=0,((Y9-$J$26)/3/Y10),IF($J$26=0,(($J$25-Y9)/3/Y10),MIN(((($J$25)-Y9)/(3*Y10)),((Y9-($J$26))/(3*Y10)))))),"")</f>
        <v>1.5195103389783837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1.4915689999538617</v>
      </c>
      <c r="AJ13" s="25">
        <f t="shared" si="2"/>
        <v>1.5211020870212657</v>
      </c>
      <c r="AK13" s="25">
        <f t="shared" si="2"/>
        <v>1.6158421167785861</v>
      </c>
      <c r="AL13" s="25">
        <f t="shared" si="2"/>
        <v>1.3910287980342866</v>
      </c>
      <c r="AM13" s="25">
        <f t="shared" si="2"/>
        <v>1.5438442390472036</v>
      </c>
      <c r="AN13" s="25">
        <f t="shared" si="2"/>
        <v>1.6037238719127571</v>
      </c>
      <c r="AO13" s="25">
        <f t="shared" si="2"/>
        <v>1.5044854868136397</v>
      </c>
      <c r="AP13" s="25">
        <f t="shared" si="2"/>
        <v>1.6385543883427751</v>
      </c>
      <c r="AQ13" s="25">
        <f>IFERROR(IF(AQ8="","",IF($M$25=0,((AQ9-$M$26)/3/AQ10),IF($M$26=0,(($M$25-AQ9)/3/AQ10),MIN(((($M$25)-AQ9)/(3*AQ10)),((AQ9-($M$26))/(3*AQ10)))))),"")</f>
        <v>1.7381541821389577</v>
      </c>
      <c r="AR13" s="25">
        <f>IFERROR(IF(AR8="","",IF($M$25=0,((AR9-$M$26)/3/AR10),IF($M$26=0,(($M$25-AR9)/3/AR10),MIN(((($M$25)-AR9)/(3*AR10)),((AR9-($M$26))/(3*AR10)))))),"")</f>
        <v>1.4044332438070906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8.1737132352899255E-4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0.51085039682539723</v>
      </c>
      <c r="C19" s="30">
        <v>0.51003265306122447</v>
      </c>
      <c r="D19" s="30">
        <v>0.51123070175438523</v>
      </c>
      <c r="E19" s="30">
        <v>0.51068102678571425</v>
      </c>
      <c r="F19" s="30">
        <v>0.51087194285714255</v>
      </c>
      <c r="G19" s="30">
        <v>0.51073183890577634</v>
      </c>
      <c r="H19" s="30">
        <v>0.51111148648648608</v>
      </c>
      <c r="I19" s="30">
        <v>0.51088824404761901</v>
      </c>
      <c r="J19" s="30">
        <v>0.51052711640211645</v>
      </c>
      <c r="K19" s="30">
        <v>0.51146893939393889</v>
      </c>
      <c r="L19" s="30">
        <v>0.51143104591836719</v>
      </c>
      <c r="M19" s="30">
        <v>0.51088061224489767</v>
      </c>
      <c r="N19" s="30">
        <v>0.51219475446428542</v>
      </c>
      <c r="P19" s="30" t="s">
        <v>18</v>
      </c>
      <c r="Q19" s="30"/>
      <c r="R19" s="30"/>
      <c r="S19" s="30"/>
      <c r="T19" s="30">
        <v>0.51235416666666667</v>
      </c>
      <c r="U19" s="30"/>
      <c r="V19" s="30"/>
      <c r="W19" s="30"/>
      <c r="X19" s="30">
        <v>0.51140357142857151</v>
      </c>
      <c r="Y19" s="30">
        <v>0.51073750000000007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0.51104404761904754</v>
      </c>
      <c r="AJ19" s="20">
        <v>0.51017500000000027</v>
      </c>
      <c r="AK19" s="20">
        <v>0.51003613445378182</v>
      </c>
      <c r="AL19" s="20">
        <v>0.51028714285714316</v>
      </c>
      <c r="AM19" s="20">
        <v>0.51089833333333323</v>
      </c>
      <c r="AN19" s="20">
        <v>0.51011571428571401</v>
      </c>
      <c r="AO19" s="20">
        <v>0.50992366071428574</v>
      </c>
      <c r="AP19" s="20">
        <v>0.51036655844155832</v>
      </c>
      <c r="AQ19" s="20">
        <v>0.51144040178571415</v>
      </c>
      <c r="AR19" s="20">
        <v>0.51225777310924314</v>
      </c>
      <c r="BD19" s="32"/>
      <c r="BE19" s="32"/>
      <c r="BF19" s="32"/>
      <c r="BG19" s="32">
        <f>I5/3</f>
        <v>4.0000000000000001E-3</v>
      </c>
      <c r="BH19" s="32"/>
      <c r="BI19" s="32"/>
      <c r="BJ19" s="32"/>
    </row>
    <row r="20" spans="1:62" x14ac:dyDescent="0.2">
      <c r="A20" s="21" t="s">
        <v>8</v>
      </c>
      <c r="B20" s="22">
        <v>2.5926072269418067E-3</v>
      </c>
      <c r="C20" s="22">
        <v>2.3613818749899517E-3</v>
      </c>
      <c r="D20" s="22">
        <v>2.3595806989018492E-3</v>
      </c>
      <c r="E20" s="22">
        <v>2.4614156473919389E-3</v>
      </c>
      <c r="F20" s="22">
        <v>2.3373396704217905E-3</v>
      </c>
      <c r="G20" s="22">
        <v>2.5576420863188667E-3</v>
      </c>
      <c r="H20" s="22">
        <v>2.6523953827594909E-3</v>
      </c>
      <c r="I20" s="22">
        <v>2.491038222846919E-3</v>
      </c>
      <c r="J20" s="22">
        <v>2.3209538213280387E-3</v>
      </c>
      <c r="K20" s="22">
        <v>2.5139779462867392E-3</v>
      </c>
      <c r="L20" s="22">
        <v>2.4599494181082901E-3</v>
      </c>
      <c r="M20" s="22">
        <v>2.4630253718157945E-3</v>
      </c>
      <c r="N20" s="22">
        <v>2.3314812578800522E-3</v>
      </c>
      <c r="P20" s="21" t="s">
        <v>8</v>
      </c>
      <c r="Q20" s="22"/>
      <c r="R20" s="22"/>
      <c r="S20" s="22"/>
      <c r="T20" s="22">
        <v>2.3329160947170922E-3</v>
      </c>
      <c r="U20" s="22"/>
      <c r="V20" s="22"/>
      <c r="W20" s="22"/>
      <c r="X20" s="22">
        <v>2.4458341045937768E-3</v>
      </c>
      <c r="Y20" s="22">
        <v>2.2948483237087381E-3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2.2258067872136314E-3</v>
      </c>
      <c r="AJ20" s="22">
        <v>2.3218519375808014E-3</v>
      </c>
      <c r="AK20" s="22">
        <v>2.4208821738735766E-3</v>
      </c>
      <c r="AL20" s="22">
        <v>2.2995197521721365E-3</v>
      </c>
      <c r="AM20" s="22">
        <v>2.376620830339007E-3</v>
      </c>
      <c r="AN20" s="22">
        <v>2.6373109025016614E-3</v>
      </c>
      <c r="AO20" s="22">
        <v>2.3451931878220814E-3</v>
      </c>
      <c r="AP20" s="22">
        <v>2.6838675675882342E-3</v>
      </c>
      <c r="AQ20" s="22">
        <v>2.2726753138218093E-3</v>
      </c>
      <c r="AR20" s="22">
        <v>2.4080397091916488E-3</v>
      </c>
      <c r="AS20" s="29"/>
      <c r="AT20" s="29"/>
      <c r="AU20" s="29"/>
      <c r="AV20" s="29"/>
      <c r="BD20" s="32">
        <f>F5</f>
        <v>0.499</v>
      </c>
      <c r="BE20" s="32"/>
      <c r="BF20" s="32"/>
      <c r="BG20" s="32"/>
      <c r="BH20" s="32"/>
      <c r="BI20" s="32"/>
      <c r="BJ20" s="32">
        <f>E5</f>
        <v>0.52300000000000002</v>
      </c>
    </row>
    <row r="21" spans="1:62" x14ac:dyDescent="0.2">
      <c r="A21" s="21" t="s">
        <v>19</v>
      </c>
      <c r="B21" s="22">
        <v>0.51839999999999997</v>
      </c>
      <c r="C21" s="22">
        <v>0.51680000000000004</v>
      </c>
      <c r="D21" s="22">
        <v>0.51759999999999995</v>
      </c>
      <c r="E21" s="22">
        <v>0.51729999999999998</v>
      </c>
      <c r="F21" s="22">
        <v>0.5171</v>
      </c>
      <c r="G21" s="22">
        <v>0.51839999999999997</v>
      </c>
      <c r="H21" s="22">
        <v>0.51759999999999995</v>
      </c>
      <c r="I21" s="22">
        <v>0.51770000000000005</v>
      </c>
      <c r="J21" s="22">
        <v>0.51739999999999997</v>
      </c>
      <c r="K21" s="22">
        <v>0.51929999999999998</v>
      </c>
      <c r="L21" s="22">
        <v>0.51919999999999999</v>
      </c>
      <c r="M21" s="22">
        <v>0.51670000000000016</v>
      </c>
      <c r="N21" s="22">
        <v>0.51859999999999995</v>
      </c>
      <c r="P21" s="21" t="s">
        <v>19</v>
      </c>
      <c r="Q21" s="22"/>
      <c r="R21" s="22"/>
      <c r="S21" s="22"/>
      <c r="T21" s="22">
        <v>0.51739999999999997</v>
      </c>
      <c r="U21" s="22"/>
      <c r="V21" s="22"/>
      <c r="W21" s="22"/>
      <c r="X21" s="22">
        <v>0.51800000000000002</v>
      </c>
      <c r="Y21" s="22">
        <v>0.51549999999999996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0.51770000000000005</v>
      </c>
      <c r="AJ21" s="23">
        <v>0.51670000000000005</v>
      </c>
      <c r="AK21" s="23">
        <v>0.51600000000000001</v>
      </c>
      <c r="AL21" s="23">
        <v>0.51580000000000004</v>
      </c>
      <c r="AM21" s="23">
        <v>0.51619999999999999</v>
      </c>
      <c r="AN21" s="23">
        <v>0.51670000000000005</v>
      </c>
      <c r="AO21" s="23">
        <v>0.5161</v>
      </c>
      <c r="AP21" s="23">
        <v>0.51929999999999998</v>
      </c>
      <c r="AQ21" s="23">
        <v>0.51739999999999997</v>
      </c>
      <c r="AR21" s="23">
        <v>0.51880000000000004</v>
      </c>
      <c r="BD21" s="33">
        <f>BE21-$BG$22</f>
        <v>0.45099999999999996</v>
      </c>
      <c r="BE21" s="32">
        <f>BF21-$BG$22</f>
        <v>0.47099999999999997</v>
      </c>
      <c r="BF21" s="32">
        <f>BG21-$BG$22</f>
        <v>0.49099999999999999</v>
      </c>
      <c r="BG21" s="33">
        <f>D5</f>
        <v>0.51100000000000001</v>
      </c>
      <c r="BH21" s="32">
        <f>BG21+$BG$22</f>
        <v>0.53100000000000003</v>
      </c>
      <c r="BI21" s="32">
        <f>BH21+$BG$22</f>
        <v>0.55100000000000005</v>
      </c>
      <c r="BJ21" s="33">
        <f>BI21+$BG$22</f>
        <v>0.57100000000000006</v>
      </c>
    </row>
    <row r="22" spans="1:62" x14ac:dyDescent="0.2">
      <c r="A22" s="21" t="s">
        <v>20</v>
      </c>
      <c r="B22" s="22">
        <v>0.50370000000000004</v>
      </c>
      <c r="C22" s="22">
        <v>0.50309999999999999</v>
      </c>
      <c r="D22" s="22">
        <v>0.50249999999999995</v>
      </c>
      <c r="E22" s="22">
        <v>0.504</v>
      </c>
      <c r="F22" s="22">
        <v>0.50280000000000002</v>
      </c>
      <c r="G22" s="22">
        <v>0.50349999999999995</v>
      </c>
      <c r="H22" s="22">
        <v>0.50229999999999997</v>
      </c>
      <c r="I22" s="22">
        <v>0.50460000000000005</v>
      </c>
      <c r="J22" s="22">
        <v>0.50329999999999997</v>
      </c>
      <c r="K22" s="22">
        <v>0.50419999999999998</v>
      </c>
      <c r="L22" s="22">
        <v>0.50329999999999997</v>
      </c>
      <c r="M22" s="22">
        <v>0.50270000000000004</v>
      </c>
      <c r="N22" s="22">
        <v>0.50470000000000004</v>
      </c>
      <c r="P22" s="21" t="s">
        <v>20</v>
      </c>
      <c r="Q22" s="22"/>
      <c r="R22" s="22"/>
      <c r="S22" s="22"/>
      <c r="T22" s="22">
        <v>0.50560000000000005</v>
      </c>
      <c r="U22" s="22"/>
      <c r="V22" s="22"/>
      <c r="W22" s="22"/>
      <c r="X22" s="22">
        <v>0.50529999999999997</v>
      </c>
      <c r="Y22" s="22">
        <v>0.50270000000000004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0.50549999999999995</v>
      </c>
      <c r="AJ22" s="23">
        <v>0.50329999999999997</v>
      </c>
      <c r="AK22" s="23">
        <v>0.504</v>
      </c>
      <c r="AL22" s="23">
        <v>0.50409999999999999</v>
      </c>
      <c r="AM22" s="23">
        <v>0.50409999999999999</v>
      </c>
      <c r="AN22" s="23">
        <v>0.50409999999999999</v>
      </c>
      <c r="AO22" s="23">
        <v>0.50270000000000004</v>
      </c>
      <c r="AP22" s="23">
        <v>0.50429999999999997</v>
      </c>
      <c r="AQ22" s="23">
        <v>0.50509999999999999</v>
      </c>
      <c r="AR22" s="23">
        <v>0.50560000000000005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1.523613848670752</v>
      </c>
      <c r="C23" s="25">
        <f>IFERROR(IF(C18="","",IF($C$25=0,((C19-$C$26)/3/C20),IF($C$26=0,(($C$25-C19)/3/C20),MIN(((($C$25)-C19)/(3*C20)),((C19-($C$26))/(3*C20)))))),"")</f>
        <v>1.557372426441533</v>
      </c>
      <c r="D23" s="25">
        <f>IFERROR(IF(D18="","",IF($D$25=0,((D19-$D$26)/3/D20),IF($D$26=0,(($D$25-D19)/3/D20),MIN(((($D$25)-D19)/(3*D20)),((D19-($D$26))/(3*D20)))))),"")</f>
        <v>1.6626256593091917</v>
      </c>
      <c r="E23" s="25">
        <f>IFERROR(IF(E18="","",IF($E$25=0,((E19-$E$26)/3/E20),IF($E$26=0,(($E$25-E19)/3/E20),MIN(((($E$25)-E19)/(3*E20)),((E19-($E$26))/(3*E20)))))),"")</f>
        <v>1.581884635926377</v>
      </c>
      <c r="F23" s="25">
        <f>IFERROR(IF(F18="","",IF($K$25=0,((F19-$K$26)/3/F20),IF($K$26=0,(($K$25-F19)/3/F20),MIN(((($K$25)-F19)/(3*F20)),((F19-($K$26))/(3*F20)))))),"")</f>
        <v>1.6930848073956044</v>
      </c>
      <c r="G23" s="25">
        <f>IFERROR(IF(G18="","",IF($G$25=0,((G19-$G$26)/3/G20),IF($G$26=0,(($G$25-G19)/3/G20),MIN(((($G$25)-G19)/(3*G20)),((G19-($G$26))/(3*G20)))))),"")</f>
        <v>1.5289914838008214</v>
      </c>
      <c r="H23" s="25">
        <f>IFERROR(IF(H18="","",IF($H$25=0,((H19-$H$26)/3/H20),IF($H$26=0,(($H$25-H19)/3/H20),MIN(((($H$25)-H19)/(3*H20)),((H19-($H$26))/(3*H20)))))),"")</f>
        <v>1.494059997086534</v>
      </c>
      <c r="I23" s="25">
        <f>IFERROR(IF(I18="","",IF($I$25=0,((I19-$I$26)/3/I20),IF($I$26=0,(($I$25-I19)/3/I20),MIN(((($I$25)-I19)/(3*I20)),((I19-($I$26))/(3*I20)))))),"")</f>
        <v>1.5908017707348225</v>
      </c>
      <c r="J23" s="25">
        <f>IFERROR(IF(J18="","",IF($J$25=0,((J19-$J$26)/3/J20),IF($J$26=0,(($J$25-J19)/3/J20),MIN(((($J$25)-J19)/(3*J20)),((J19-($J$26))/(3*J20)))))),"")</f>
        <v>1.655514253980388</v>
      </c>
      <c r="K23" s="25">
        <f>IFERROR(IF(K18="","",IF($K$25=0,((K19-$K$26)/3/K20),IF($K$26=0,(($K$25-K19)/3/K20),MIN(((($K$25)-K19)/(3*K20)),((K19-($K$26))/(3*K20)))))),"")</f>
        <v>1.5289262478870764</v>
      </c>
      <c r="L23" s="25">
        <f>IFERROR(IF(L18="","",IF($L$25=0,((L19-$L$26)/3/L20),IF($L$26=0,(($L$25-L19)/3/L20),MIN(((($L$25)-L19)/(3*L20)),((L19-($L$26))/(3*L20)))))),"")</f>
        <v>1.5676411875885101</v>
      </c>
      <c r="M23" s="25">
        <f>IFERROR(IF(M18="","",IF($M$25=0,((M19-$M$26)/3/M20),IF($M$26=0,(($M$25-M19)/3/M20),MIN(((($M$25)-M19)/(3*M20)),((M19-($M$26))/(3*M20)))))),"")</f>
        <v>1.6078616675852633</v>
      </c>
      <c r="N23" s="25">
        <f>IFERROR(IF(N18="","",IF($N$25=0,((N19-$N$26)/3/N20),IF($N$26=0,(($N$25-N19)/3/N20),MIN(((($N$25)-N19)/(3*N20)),((N19-($N$26))/(3*N20)))))),"")</f>
        <v>1.5448327108491673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1.5211053321407391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1.5804326970566052</v>
      </c>
      <c r="Y23" s="25">
        <f>IFERROR(IF(Y18="","",IF($J$25=0,((Y19-$J$26)/3/Y20),IF($J$26=0,(($J$25-Y19)/3/Y20),MIN(((($J$25)-Y19)/(3*Y20)),((Y19-($J$26))/(3*Y20)))))),"")</f>
        <v>1.7049057053483054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1.790504675972572</v>
      </c>
      <c r="AJ23" s="25">
        <f t="shared" si="4"/>
        <v>1.6043227992743003</v>
      </c>
      <c r="AK23" s="25">
        <f t="shared" si="4"/>
        <v>1.5195747749704607</v>
      </c>
      <c r="AL23" s="25">
        <f t="shared" si="4"/>
        <v>1.6361594410428928</v>
      </c>
      <c r="AM23" s="25">
        <f t="shared" si="4"/>
        <v>1.6688026379644842</v>
      </c>
      <c r="AN23" s="25">
        <f t="shared" si="4"/>
        <v>1.4049303370806006</v>
      </c>
      <c r="AO23" s="25">
        <f t="shared" si="4"/>
        <v>1.5526312531534991</v>
      </c>
      <c r="AP23" s="25">
        <f t="shared" si="4"/>
        <v>1.4117137744085844</v>
      </c>
      <c r="AQ23" s="25">
        <f>IFERROR(IF(AQ18="","",IF($M$25=0,((AQ19-$M$26)/3/AQ20),IF($M$26=0,(($M$25-AQ19)/3/AQ20),MIN(((($M$25)-AQ19)/(3*AQ20)),((AQ19-($M$26))/(3*AQ20)))))),"")</f>
        <v>1.6954464992547851</v>
      </c>
      <c r="AR23" s="25">
        <f>IFERROR(IF(AR18="","",IF($M$25=0,((AR19-$M$26)/3/AR20),IF($M$26=0,(($M$25-AR19)/3/AR20),MIN(((($M$25)-AR19)/(3*AR20)),((AR19-($M$26))/(3*AR20)))))),"")</f>
        <v>1.486994704967292</v>
      </c>
    </row>
    <row r="24" spans="1:62" x14ac:dyDescent="0.2">
      <c r="A24" s="35" t="s">
        <v>10</v>
      </c>
      <c r="B24" s="32">
        <f t="shared" ref="B24:N24" si="5">$D$5</f>
        <v>0.51100000000000001</v>
      </c>
      <c r="C24" s="32">
        <f t="shared" si="5"/>
        <v>0.51100000000000001</v>
      </c>
      <c r="D24" s="32">
        <f t="shared" si="5"/>
        <v>0.51100000000000001</v>
      </c>
      <c r="E24" s="32">
        <f t="shared" si="5"/>
        <v>0.51100000000000001</v>
      </c>
      <c r="F24" s="32">
        <f t="shared" si="5"/>
        <v>0.51100000000000001</v>
      </c>
      <c r="G24" s="32">
        <f t="shared" si="5"/>
        <v>0.51100000000000001</v>
      </c>
      <c r="H24" s="32">
        <f t="shared" si="5"/>
        <v>0.51100000000000001</v>
      </c>
      <c r="I24" s="32">
        <f t="shared" si="5"/>
        <v>0.51100000000000001</v>
      </c>
      <c r="J24" s="32">
        <f t="shared" si="5"/>
        <v>0.51100000000000001</v>
      </c>
      <c r="K24" s="32">
        <f t="shared" si="5"/>
        <v>0.51100000000000001</v>
      </c>
      <c r="L24" s="32">
        <f t="shared" si="5"/>
        <v>0.51100000000000001</v>
      </c>
      <c r="M24" s="32">
        <f t="shared" si="5"/>
        <v>0.51100000000000001</v>
      </c>
      <c r="N24" s="32">
        <f t="shared" si="5"/>
        <v>0.51100000000000001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6">$E$5</f>
        <v>0.52300000000000002</v>
      </c>
      <c r="C25" s="32">
        <f t="shared" si="6"/>
        <v>0.52300000000000002</v>
      </c>
      <c r="D25" s="32">
        <f t="shared" si="6"/>
        <v>0.52300000000000002</v>
      </c>
      <c r="E25" s="32">
        <f t="shared" si="6"/>
        <v>0.52300000000000002</v>
      </c>
      <c r="F25" s="32">
        <f t="shared" si="6"/>
        <v>0.52300000000000002</v>
      </c>
      <c r="G25" s="32">
        <f t="shared" si="6"/>
        <v>0.52300000000000002</v>
      </c>
      <c r="H25" s="32">
        <f t="shared" si="6"/>
        <v>0.52300000000000002</v>
      </c>
      <c r="I25" s="32">
        <f t="shared" si="6"/>
        <v>0.52300000000000002</v>
      </c>
      <c r="J25" s="32">
        <f t="shared" si="6"/>
        <v>0.52300000000000002</v>
      </c>
      <c r="K25" s="32">
        <f t="shared" si="6"/>
        <v>0.52300000000000002</v>
      </c>
      <c r="L25" s="32">
        <f t="shared" si="6"/>
        <v>0.52300000000000002</v>
      </c>
      <c r="M25" s="32">
        <f t="shared" si="6"/>
        <v>0.52300000000000002</v>
      </c>
      <c r="N25" s="32">
        <f t="shared" si="6"/>
        <v>0.52300000000000002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7">$F$5</f>
        <v>0.499</v>
      </c>
      <c r="C26" s="32">
        <f t="shared" si="7"/>
        <v>0.499</v>
      </c>
      <c r="D26" s="32">
        <f t="shared" si="7"/>
        <v>0.499</v>
      </c>
      <c r="E26" s="32">
        <f t="shared" si="7"/>
        <v>0.499</v>
      </c>
      <c r="F26" s="32">
        <f t="shared" si="7"/>
        <v>0.499</v>
      </c>
      <c r="G26" s="32">
        <f t="shared" si="7"/>
        <v>0.499</v>
      </c>
      <c r="H26" s="32">
        <f t="shared" si="7"/>
        <v>0.499</v>
      </c>
      <c r="I26" s="32">
        <f t="shared" si="7"/>
        <v>0.499</v>
      </c>
      <c r="J26" s="32">
        <f t="shared" si="7"/>
        <v>0.499</v>
      </c>
      <c r="K26" s="32">
        <f t="shared" si="7"/>
        <v>0.499</v>
      </c>
      <c r="L26" s="32">
        <f t="shared" si="7"/>
        <v>0.499</v>
      </c>
      <c r="M26" s="32">
        <f t="shared" si="7"/>
        <v>0.499</v>
      </c>
      <c r="N26" s="32">
        <f t="shared" si="7"/>
        <v>0.499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2.6550818183343353E-3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1.587081756080996</v>
      </c>
      <c r="Q37" s="40">
        <v>8</v>
      </c>
      <c r="R37" s="41">
        <f>ROUND(Q37/5,5)</f>
        <v>1.6</v>
      </c>
      <c r="T37" s="20">
        <v>0.51280357142857158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2.1958685353041219E-3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1.54782013092544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J85"/>
  <sheetViews>
    <sheetView showGridLines="0" topLeftCell="A20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270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0.63278456840988306</v>
      </c>
      <c r="R2" s="7">
        <f>IF(N19="","",(ABS(N19-AVERAGE(B19:M19))/STDEV(B19:M19)))</f>
        <v>0.95249419051691919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1.0042136009239515</v>
      </c>
      <c r="V2" s="7">
        <f>IF(AR19="","",(ABS(AR19-AVERAGE(AF19:AQ19))/STDEV(AF19:AQ19)))</f>
        <v>2.2871574778867268E-2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0.66976203906599352</v>
      </c>
      <c r="R3" s="7">
        <f>IF(N20="","",(ABS(N20-AVERAGE(B20:M20))/STDEV(B20:M20)))</f>
        <v>0.93230686760499404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1.4302615993762948</v>
      </c>
      <c r="V3" s="7">
        <f>IF(AR20="","",(ABS(AR20-AVERAGE(AF20:AQ20))/STDEV(AF20:AQ20)))</f>
        <v>0.28927640074070338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1.0037156922937778</v>
      </c>
      <c r="R4" s="7">
        <f>IF(N23="","",(ABS(N23-AVERAGE(B23:M23))/STDEV(B23:M23)))</f>
        <v>0.49782818236857718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2.169332396155871</v>
      </c>
      <c r="V4" s="7">
        <f>IF(AR23="","",(ABS(AR23-AVERAGE(AF23:AQ23))/STDEV(AF23:AQ23)))</f>
        <v>0.3163977000889992</v>
      </c>
    </row>
    <row r="5" spans="1:44" ht="25.5" customHeight="1" x14ac:dyDescent="0.2">
      <c r="C5" s="42" t="s">
        <v>276</v>
      </c>
      <c r="D5" s="12">
        <v>0.25</v>
      </c>
      <c r="E5" s="12">
        <v>0.35</v>
      </c>
      <c r="F5" s="12">
        <v>0.15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7.1952903225805942E-3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0.262657808219178</v>
      </c>
      <c r="C9" s="20">
        <v>0.25985285714285705</v>
      </c>
      <c r="D9" s="20">
        <v>0.26331250000000023</v>
      </c>
      <c r="E9" s="20">
        <v>0.25878636363636376</v>
      </c>
      <c r="F9" s="20">
        <v>0.25914685714285707</v>
      </c>
      <c r="G9" s="20">
        <v>0.25223384615384609</v>
      </c>
      <c r="H9" s="20">
        <v>0.25346599999999997</v>
      </c>
      <c r="I9" s="20">
        <v>0.25282249999999989</v>
      </c>
      <c r="J9" s="20">
        <v>0.25221315789473692</v>
      </c>
      <c r="K9" s="20">
        <v>0.25724727272727266</v>
      </c>
      <c r="L9" s="20">
        <v>0.26018499999999989</v>
      </c>
      <c r="M9" s="20">
        <v>0.25581142857142863</v>
      </c>
      <c r="N9" s="20">
        <v>0.25479586206896554</v>
      </c>
      <c r="P9" s="19" t="s">
        <v>18</v>
      </c>
      <c r="Q9" s="20"/>
      <c r="R9" s="20"/>
      <c r="S9" s="20"/>
      <c r="T9" s="20">
        <v>0.24661499999999995</v>
      </c>
      <c r="U9" s="20"/>
      <c r="V9" s="20"/>
      <c r="W9" s="20"/>
      <c r="X9" s="20">
        <v>0.23966444444444435</v>
      </c>
      <c r="Y9" s="20">
        <v>0.23876500000000003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0.26258333333333339</v>
      </c>
      <c r="AJ9" s="20">
        <v>0.26012888888888885</v>
      </c>
      <c r="AK9" s="20">
        <v>0.25763789473684207</v>
      </c>
      <c r="AL9" s="20">
        <v>0.25670727272727267</v>
      </c>
      <c r="AM9" s="20">
        <v>0.26017428571428575</v>
      </c>
      <c r="AN9" s="20">
        <v>0.26471250000000013</v>
      </c>
      <c r="AO9" s="20">
        <v>0.26591866666666675</v>
      </c>
      <c r="AP9" s="20">
        <v>0.26708363636363636</v>
      </c>
      <c r="AQ9" s="20">
        <v>0.24680600000000003</v>
      </c>
      <c r="AR9" s="20">
        <v>0.25400129032258062</v>
      </c>
    </row>
    <row r="10" spans="1:44" x14ac:dyDescent="0.2">
      <c r="A10" s="21" t="s">
        <v>8</v>
      </c>
      <c r="B10" s="22">
        <v>1.6033919252992093E-2</v>
      </c>
      <c r="C10" s="22">
        <v>1.611792622314796E-2</v>
      </c>
      <c r="D10" s="22">
        <v>1.6382115680146633E-2</v>
      </c>
      <c r="E10" s="22">
        <v>1.5547922542651124E-2</v>
      </c>
      <c r="F10" s="22">
        <v>1.696608784067221E-2</v>
      </c>
      <c r="G10" s="22">
        <v>1.5973776289446451E-2</v>
      </c>
      <c r="H10" s="22">
        <v>1.6975110835537655E-2</v>
      </c>
      <c r="I10" s="22">
        <v>1.9619624297193491E-2</v>
      </c>
      <c r="J10" s="22">
        <v>1.7111213734787575E-2</v>
      </c>
      <c r="K10" s="22">
        <v>2.058575923715927E-2</v>
      </c>
      <c r="L10" s="22">
        <v>1.9012629375169961E-2</v>
      </c>
      <c r="M10" s="22">
        <v>1.7818485295317939E-2</v>
      </c>
      <c r="N10" s="22">
        <v>1.6271515140909364E-2</v>
      </c>
      <c r="P10" s="21" t="s">
        <v>8</v>
      </c>
      <c r="Q10" s="22"/>
      <c r="R10" s="22"/>
      <c r="S10" s="22"/>
      <c r="T10" s="22">
        <v>1.9789061339991563E-2</v>
      </c>
      <c r="U10" s="22"/>
      <c r="V10" s="22"/>
      <c r="W10" s="22"/>
      <c r="X10" s="22">
        <v>1.4779748976149075E-2</v>
      </c>
      <c r="Y10" s="22">
        <v>2.0621916675431042E-2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1.2922316524826966E-2</v>
      </c>
      <c r="AJ10" s="22">
        <v>1.5639464949930352E-2</v>
      </c>
      <c r="AK10" s="22">
        <v>1.8579977663840234E-2</v>
      </c>
      <c r="AL10" s="22">
        <v>1.974303303789348E-2</v>
      </c>
      <c r="AM10" s="22">
        <v>1.7317584978350811E-2</v>
      </c>
      <c r="AN10" s="22">
        <v>1.7945454450724787E-2</v>
      </c>
      <c r="AO10" s="22">
        <v>1.8526611199097435E-2</v>
      </c>
      <c r="AP10" s="22">
        <v>1.6718261955965482E-2</v>
      </c>
      <c r="AQ10" s="22">
        <v>1.9270527459605991E-2</v>
      </c>
      <c r="AR10" s="22">
        <v>1.439124006234517E-2</v>
      </c>
    </row>
    <row r="11" spans="1:44" x14ac:dyDescent="0.2">
      <c r="A11" s="21" t="s">
        <v>19</v>
      </c>
      <c r="B11" s="22">
        <v>0.30249999999999999</v>
      </c>
      <c r="C11" s="22">
        <v>0.2979</v>
      </c>
      <c r="D11" s="22">
        <v>0.29920000000000002</v>
      </c>
      <c r="E11" s="22">
        <v>0.29970000000000002</v>
      </c>
      <c r="F11" s="23">
        <v>0.30159999999999998</v>
      </c>
      <c r="G11" s="23">
        <v>0.29749999999999999</v>
      </c>
      <c r="H11" s="23">
        <v>0.28899999999999998</v>
      </c>
      <c r="I11" s="23">
        <v>0.30270000000000002</v>
      </c>
      <c r="J11" s="23">
        <v>0.29089999999999999</v>
      </c>
      <c r="K11" s="23">
        <v>0.30530000000000002</v>
      </c>
      <c r="L11" s="23">
        <v>0.30819999999999997</v>
      </c>
      <c r="M11" s="23">
        <v>0.30209999999999998</v>
      </c>
      <c r="N11" s="23">
        <v>0.28699999999999998</v>
      </c>
      <c r="P11" s="21" t="s">
        <v>19</v>
      </c>
      <c r="Q11" s="22"/>
      <c r="R11" s="22"/>
      <c r="S11" s="22"/>
      <c r="T11" s="22">
        <v>0.2823</v>
      </c>
      <c r="U11" s="23"/>
      <c r="V11" s="23"/>
      <c r="W11" s="23"/>
      <c r="X11" s="23">
        <v>0.28259999999999996</v>
      </c>
      <c r="Y11" s="23">
        <v>0.26629999999999998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0.2878</v>
      </c>
      <c r="AJ11" s="23">
        <v>0.29349999999999998</v>
      </c>
      <c r="AK11" s="23">
        <v>0.2979</v>
      </c>
      <c r="AL11" s="23">
        <v>0.29449999999999998</v>
      </c>
      <c r="AM11" s="23">
        <v>0.29820000000000002</v>
      </c>
      <c r="AN11" s="23">
        <v>0.30859999999999999</v>
      </c>
      <c r="AO11" s="23">
        <v>0.30449999999999999</v>
      </c>
      <c r="AP11" s="23">
        <v>0.31119999999999998</v>
      </c>
      <c r="AQ11" s="23">
        <v>0.2868</v>
      </c>
      <c r="AR11" s="23">
        <v>0.2893</v>
      </c>
    </row>
    <row r="12" spans="1:44" x14ac:dyDescent="0.2">
      <c r="A12" s="21" t="s">
        <v>20</v>
      </c>
      <c r="B12" s="22">
        <v>0.215</v>
      </c>
      <c r="C12" s="22">
        <v>0.2142</v>
      </c>
      <c r="D12" s="22">
        <v>0.22270000000000001</v>
      </c>
      <c r="E12" s="22">
        <v>0.2203</v>
      </c>
      <c r="F12" s="23">
        <v>0.21890000000000001</v>
      </c>
      <c r="G12" s="23">
        <v>0.2094</v>
      </c>
      <c r="H12" s="23">
        <v>0.2089</v>
      </c>
      <c r="I12" s="23">
        <v>0.2114</v>
      </c>
      <c r="J12" s="23">
        <v>0.20180000000000001</v>
      </c>
      <c r="K12" s="23">
        <v>0.21390000000000001</v>
      </c>
      <c r="L12" s="23">
        <v>0.21110000000000001</v>
      </c>
      <c r="M12" s="23">
        <v>0.22509999999999999</v>
      </c>
      <c r="N12" s="23">
        <v>0.2029</v>
      </c>
      <c r="P12" s="21" t="s">
        <v>20</v>
      </c>
      <c r="Q12" s="22"/>
      <c r="R12" s="22"/>
      <c r="S12" s="22"/>
      <c r="T12" s="22">
        <v>0.19719999999999999</v>
      </c>
      <c r="U12" s="23"/>
      <c r="V12" s="23"/>
      <c r="W12" s="23"/>
      <c r="X12" s="23">
        <v>0.2059</v>
      </c>
      <c r="Y12" s="23">
        <v>0.2039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0.24210000000000001</v>
      </c>
      <c r="AJ12" s="23">
        <v>0.22369999999999998</v>
      </c>
      <c r="AK12" s="23">
        <v>0.2127</v>
      </c>
      <c r="AL12" s="23">
        <v>0.21129999999999999</v>
      </c>
      <c r="AM12" s="23">
        <v>0.22140000000000001</v>
      </c>
      <c r="AN12" s="23">
        <v>0.21709999999999999</v>
      </c>
      <c r="AO12" s="23">
        <v>0.22450000000000001</v>
      </c>
      <c r="AP12" s="23">
        <v>0.2356</v>
      </c>
      <c r="AQ12" s="23">
        <v>0.20319999999999999</v>
      </c>
      <c r="AR12" s="23">
        <v>0.2205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1.8157796273988143</v>
      </c>
      <c r="C13" s="25">
        <f>IFERROR(IF(C8="","",IF($C$25=0,((C9-$C$26)/3/C10),IF($C$26=0,(($C$25-C9)/3/C10),MIN(((($C$25)-C9)/(3*C10)),((C9-($C$26))/(3*C10)))))),"")</f>
        <v>1.8643246781892036</v>
      </c>
      <c r="D13" s="25">
        <f>IFERROR(IF(D8="","",IF($D$25=0,((D9-$D$26)/3/D10),IF($D$26=0,(($D$25-D9)/3/D10),MIN(((($D$25)-D9)/(3*D10)),((D9-($D$26))/(3*D10)))))),"")</f>
        <v>1.7638645641082795</v>
      </c>
      <c r="E13" s="25">
        <f>IFERROR(IF(E8="","",IF($E$25=0,((E9-$E$26)/3/E10),IF($E$26=0,(($E$25-E9)/3/E10),MIN(((($E$25)-E9)/(3*E10)),((E9-($E$26))/(3*E10)))))),"")</f>
        <v>1.9555374919793647</v>
      </c>
      <c r="F13" s="25">
        <f>IFERROR(IF(F8="","",IF($K$25=0,((F9-$K$26)/3/F10),IF($K$26=0,(($K$25-F9)/3/F10),MIN(((($K$25)-F9)/(3*F10)),((F9-($K$26))/(3*F10)))))),"")</f>
        <v>1.784994940305642</v>
      </c>
      <c r="G13" s="25">
        <f>IFERROR(IF(G8="","",IF($G$25=0,((G9-$G$26)/3/G10),IF($G$26=0,(($G$25-G9)/3/G10),MIN(((($G$25)-G9)/(3*G10)),((G9-($G$26))/(3*G10)))))),"")</f>
        <v>2.0401386220895472</v>
      </c>
      <c r="H13" s="25">
        <f>IFERROR(IF(H8="","",IF($H$25=0,((H9-$H$26)/3/H10),IF($H$26=0,(($H$25-H9)/3/H10),MIN(((($H$25)-H9)/(3*H10)),((H9-($H$26))/(3*H10)))))),"")</f>
        <v>1.8955988159225958</v>
      </c>
      <c r="I13" s="25">
        <f>IFERROR(IF(I8="","",IF($I$25=0,((I9-$I$26)/3/I10),IF($I$26=0,(($I$25-I9)/3/I10),MIN(((($I$25)-I9)/(3*I10)),((I9-($I$26))/(3*I10)))))),"")</f>
        <v>1.651025499231076</v>
      </c>
      <c r="J13" s="25">
        <f>IFERROR(IF(J8="","",IF($J$25=0,((J9-$J$26)/3/J10),IF($J$26=0,(($J$25-J9)/3/J10),MIN(((($J$25)-J9)/(3*J10)),((J9-($J$26))/(3*J10)))))),"")</f>
        <v>1.9049270577936792</v>
      </c>
      <c r="K13" s="25">
        <f>IFERROR(IF(K8="","",IF($K$25=0,((K9-$K$26)/3/K10),IF($K$26=0,(($K$25-K9)/3/K10),MIN(((($K$25)-K9)/(3*K10)),((K9-($K$26))/(3*K10)))))),"")</f>
        <v>1.5018914484225865</v>
      </c>
      <c r="L13" s="25">
        <f>IFERROR(IF(L8="","",IF($L$25=0,((L9-$L$26)/3/L10),IF($L$26=0,(($L$25-L9)/3/L10),MIN(((($L$25)-L9)/(3*L10)),((L9-($L$26))/(3*L10)))))),"")</f>
        <v>1.5746550749278325</v>
      </c>
      <c r="M13" s="25">
        <f>IFERROR(IF(M8="","",IF($M$25=0,((M9-$M$26)/3/M10),IF($M$26=0,(($M$25-M9)/3/M10),MIN(((($M$25)-M9)/(3*M10)),((M9-($M$26))/(3*M10)))))),"")</f>
        <v>1.7620010879622998</v>
      </c>
      <c r="N13" s="25">
        <f>IFERROR(IF(N8="","",IF($N$25=0,((N9-$N$26)/3/N10),IF($N$26=0,(($N$25-N9)/3/N10),MIN(((($N$25)-N9)/(3*N10)),((N9-($N$26))/(3*N10)))))),"")</f>
        <v>1.9503231486963171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1.6274142288354598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2.0222365208218576</v>
      </c>
      <c r="Y13" s="25">
        <f>IFERROR(IF(Y8="","",IF($J$25=0,((Y9-$J$26)/3/Y10),IF($J$26=0,(($J$25-Y9)/3/Y10),MIN(((($J$25)-Y9)/(3*Y10)),((Y9-($J$26))/(3*Y10)))))),"")</f>
        <v>1.4348003533825202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2.2549276542565604</v>
      </c>
      <c r="AJ13" s="25">
        <f t="shared" si="2"/>
        <v>1.9154771044242436</v>
      </c>
      <c r="AK13" s="25">
        <f t="shared" si="2"/>
        <v>1.6570185916299587</v>
      </c>
      <c r="AL13" s="25">
        <f t="shared" si="2"/>
        <v>1.5751164321048912</v>
      </c>
      <c r="AM13" s="25">
        <f t="shared" si="2"/>
        <v>1.7289884703517231</v>
      </c>
      <c r="AN13" s="25">
        <f t="shared" si="2"/>
        <v>1.5841987587847579</v>
      </c>
      <c r="AO13" s="25">
        <f t="shared" si="2"/>
        <v>1.5128028979458736</v>
      </c>
      <c r="AP13" s="25">
        <f t="shared" si="2"/>
        <v>1.6532094036800091</v>
      </c>
      <c r="AQ13" s="25">
        <f>IFERROR(IF(AQ8="","",IF($M$25=0,((AQ9-$M$26)/3/AQ10),IF($M$26=0,(($M$25-AQ9)/3/AQ10),MIN(((($M$25)-AQ9)/(3*AQ10)),((AQ9-($M$26))/(3*AQ10)))))),"")</f>
        <v>1.6745087405784194</v>
      </c>
      <c r="AR13" s="25">
        <f>IFERROR(IF(AR8="","",IF($M$25=0,((AR9-$M$26)/3/AR10),IF($M$26=0,(($M$25-AR9)/3/AR10),MIN(((($M$25)-AR9)/(3*AR10)),((AR9-($M$26))/(3*AR10)))))),"")</f>
        <v>2.2235450005590782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6.7136764705883201E-3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0.26310977777777766</v>
      </c>
      <c r="C19" s="30">
        <v>0.2644933333333333</v>
      </c>
      <c r="D19" s="30">
        <v>0.2613940350877193</v>
      </c>
      <c r="E19" s="30">
        <v>0.26146062499999995</v>
      </c>
      <c r="F19" s="30">
        <v>0.25772080000000008</v>
      </c>
      <c r="G19" s="30">
        <v>0.2562093617021276</v>
      </c>
      <c r="H19" s="30">
        <v>0.25645027027027012</v>
      </c>
      <c r="I19" s="30">
        <v>0.25784750000000001</v>
      </c>
      <c r="J19" s="30">
        <v>0.25541925925925918</v>
      </c>
      <c r="K19" s="30">
        <v>0.26001030303030304</v>
      </c>
      <c r="L19" s="30">
        <v>0.26053499999999974</v>
      </c>
      <c r="M19" s="30">
        <v>0.25243142857142853</v>
      </c>
      <c r="N19" s="30">
        <v>0.26226500000000008</v>
      </c>
      <c r="P19" s="30" t="s">
        <v>18</v>
      </c>
      <c r="Q19" s="30"/>
      <c r="R19" s="30"/>
      <c r="S19" s="30"/>
      <c r="T19" s="30">
        <v>0.23355666666666666</v>
      </c>
      <c r="U19" s="30"/>
      <c r="V19" s="30"/>
      <c r="W19" s="30"/>
      <c r="X19" s="30">
        <v>0.23849090909090903</v>
      </c>
      <c r="Y19" s="30">
        <v>0.25366500000000003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0.25790666666666662</v>
      </c>
      <c r="AJ19" s="20">
        <v>0.25923599999999997</v>
      </c>
      <c r="AK19" s="20">
        <v>0.25401058823529415</v>
      </c>
      <c r="AL19" s="20">
        <v>0.25473799999999985</v>
      </c>
      <c r="AM19" s="20">
        <v>0.27029600000000004</v>
      </c>
      <c r="AN19" s="20">
        <v>0.25701333333333337</v>
      </c>
      <c r="AO19" s="20">
        <v>0.25040000000000001</v>
      </c>
      <c r="AP19" s="20">
        <v>0.24495454545454545</v>
      </c>
      <c r="AQ19" s="20">
        <v>0.2483274999999999</v>
      </c>
      <c r="AR19" s="20">
        <v>0.25504117647058822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1.6069844553331991E-2</v>
      </c>
      <c r="C20" s="22">
        <v>1.7277192791353611E-2</v>
      </c>
      <c r="D20" s="22">
        <v>1.601651215082853E-2</v>
      </c>
      <c r="E20" s="22">
        <v>1.7798134652013256E-2</v>
      </c>
      <c r="F20" s="22">
        <v>1.5095017849309344E-2</v>
      </c>
      <c r="G20" s="22">
        <v>1.7866891431356904E-2</v>
      </c>
      <c r="H20" s="22">
        <v>1.5061800675897621E-2</v>
      </c>
      <c r="I20" s="22">
        <v>1.7277857605773297E-2</v>
      </c>
      <c r="J20" s="22">
        <v>1.8159227317279803E-2</v>
      </c>
      <c r="K20" s="22">
        <v>1.8420612871621538E-2</v>
      </c>
      <c r="L20" s="22">
        <v>1.7117641726399738E-2</v>
      </c>
      <c r="M20" s="22">
        <v>2.0292026417646263E-2</v>
      </c>
      <c r="N20" s="22">
        <v>1.5813799403442779E-2</v>
      </c>
      <c r="P20" s="21" t="s">
        <v>8</v>
      </c>
      <c r="Q20" s="22"/>
      <c r="R20" s="22"/>
      <c r="S20" s="22"/>
      <c r="T20" s="22">
        <v>1.8573389999996071E-2</v>
      </c>
      <c r="U20" s="22"/>
      <c r="V20" s="22"/>
      <c r="W20" s="22"/>
      <c r="X20" s="22">
        <v>2.2498611255308811E-2</v>
      </c>
      <c r="Y20" s="22">
        <v>1.544584001225607E-2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1.2361869441631958E-2</v>
      </c>
      <c r="AJ20" s="22">
        <v>1.6020853302509838E-2</v>
      </c>
      <c r="AK20" s="22">
        <v>1.8237925056435164E-2</v>
      </c>
      <c r="AL20" s="22">
        <v>1.8265333396399654E-2</v>
      </c>
      <c r="AM20" s="22">
        <v>1.4614805895096632E-2</v>
      </c>
      <c r="AN20" s="22">
        <v>2.003673877907533E-2</v>
      </c>
      <c r="AO20" s="22">
        <v>1.7207799232626452E-2</v>
      </c>
      <c r="AP20" s="22">
        <v>1.644816569961997E-2</v>
      </c>
      <c r="AQ20" s="22">
        <v>1.958329160602431E-2</v>
      </c>
      <c r="AR20" s="22">
        <v>1.6270088638779E-2</v>
      </c>
      <c r="AS20" s="29"/>
      <c r="AT20" s="29"/>
      <c r="AU20" s="29"/>
      <c r="AV20" s="29"/>
      <c r="BD20" s="32">
        <f>F5</f>
        <v>0.15</v>
      </c>
      <c r="BE20" s="32"/>
      <c r="BF20" s="32"/>
      <c r="BG20" s="32"/>
      <c r="BH20" s="32"/>
      <c r="BI20" s="32"/>
      <c r="BJ20" s="32">
        <f>E5</f>
        <v>0.35</v>
      </c>
    </row>
    <row r="21" spans="1:62" x14ac:dyDescent="0.2">
      <c r="A21" s="21" t="s">
        <v>19</v>
      </c>
      <c r="B21" s="22">
        <v>0.29669999999999996</v>
      </c>
      <c r="C21" s="22">
        <v>0.30680000000000002</v>
      </c>
      <c r="D21" s="22">
        <v>0.30199999999999999</v>
      </c>
      <c r="E21" s="22">
        <v>0.3029</v>
      </c>
      <c r="F21" s="22">
        <v>0.29730000000000001</v>
      </c>
      <c r="G21" s="22">
        <v>0.29549999999999998</v>
      </c>
      <c r="H21" s="22">
        <v>0.29709999999999998</v>
      </c>
      <c r="I21" s="22">
        <v>0.29330000000000001</v>
      </c>
      <c r="J21" s="22">
        <v>0.29809999999999998</v>
      </c>
      <c r="K21" s="22">
        <v>0.30209999999999998</v>
      </c>
      <c r="L21" s="22">
        <v>0.30270000000000002</v>
      </c>
      <c r="M21" s="22">
        <v>0.2964</v>
      </c>
      <c r="N21" s="22">
        <v>0.29649999999999999</v>
      </c>
      <c r="P21" s="21" t="s">
        <v>19</v>
      </c>
      <c r="Q21" s="22"/>
      <c r="R21" s="22"/>
      <c r="S21" s="22"/>
      <c r="T21" s="22">
        <v>0.27529999999999999</v>
      </c>
      <c r="U21" s="22"/>
      <c r="V21" s="22"/>
      <c r="W21" s="22"/>
      <c r="X21" s="22">
        <v>0.29389999999999999</v>
      </c>
      <c r="Y21" s="22">
        <v>0.27550000000000002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0.28270000000000001</v>
      </c>
      <c r="AJ21" s="23">
        <v>0.29399999999999998</v>
      </c>
      <c r="AK21" s="23">
        <v>0.29649999999999999</v>
      </c>
      <c r="AL21" s="23">
        <v>0.28999999999999998</v>
      </c>
      <c r="AM21" s="23">
        <v>0.29480000000000001</v>
      </c>
      <c r="AN21" s="23">
        <v>0.2984</v>
      </c>
      <c r="AO21" s="23">
        <v>0.29289999999999999</v>
      </c>
      <c r="AP21" s="23">
        <v>0.29720000000000002</v>
      </c>
      <c r="AQ21" s="23">
        <v>0.30509999999999998</v>
      </c>
      <c r="AR21" s="23">
        <v>0.28760000000000002</v>
      </c>
      <c r="BD21" s="33">
        <f>BE21-$BG$22</f>
        <v>0.19000000000000003</v>
      </c>
      <c r="BE21" s="32">
        <f>BF21-$BG$22</f>
        <v>0.21000000000000002</v>
      </c>
      <c r="BF21" s="32">
        <f>BG21-$BG$22</f>
        <v>0.23</v>
      </c>
      <c r="BG21" s="33">
        <f>D5</f>
        <v>0.25</v>
      </c>
      <c r="BH21" s="32">
        <f>BG21+$BG$22</f>
        <v>0.27</v>
      </c>
      <c r="BI21" s="32">
        <f>BH21+$BG$22</f>
        <v>0.29000000000000004</v>
      </c>
      <c r="BJ21" s="33">
        <f>BI21+$BG$22</f>
        <v>0.31000000000000005</v>
      </c>
    </row>
    <row r="22" spans="1:62" x14ac:dyDescent="0.2">
      <c r="A22" s="21" t="s">
        <v>20</v>
      </c>
      <c r="B22" s="22">
        <v>0.21210000000000001</v>
      </c>
      <c r="C22" s="22">
        <v>0.21640000000000001</v>
      </c>
      <c r="D22" s="22">
        <v>0.2132</v>
      </c>
      <c r="E22" s="22">
        <v>0.21890000000000001</v>
      </c>
      <c r="F22" s="22">
        <v>0.2185</v>
      </c>
      <c r="G22" s="22">
        <v>0.21190000000000001</v>
      </c>
      <c r="H22" s="22">
        <v>0.22270000000000001</v>
      </c>
      <c r="I22" s="22">
        <v>0.21640000000000001</v>
      </c>
      <c r="J22" s="22">
        <v>0.2114</v>
      </c>
      <c r="K22" s="22">
        <v>0.20069999999999999</v>
      </c>
      <c r="L22" s="22">
        <v>0.22270000000000001</v>
      </c>
      <c r="M22" s="22">
        <v>0.2072</v>
      </c>
      <c r="N22" s="22">
        <v>0.22500000000000001</v>
      </c>
      <c r="P22" s="21" t="s">
        <v>20</v>
      </c>
      <c r="Q22" s="22"/>
      <c r="R22" s="22"/>
      <c r="S22" s="22"/>
      <c r="T22" s="22">
        <v>0.20269999999999999</v>
      </c>
      <c r="U22" s="22"/>
      <c r="V22" s="22"/>
      <c r="W22" s="22"/>
      <c r="X22" s="22">
        <v>0.19370000000000001</v>
      </c>
      <c r="Y22" s="22">
        <v>0.22059999999999999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0.22919999999999996</v>
      </c>
      <c r="AJ22" s="23">
        <v>0.23179999999999995</v>
      </c>
      <c r="AK22" s="23">
        <v>0.21410000000000001</v>
      </c>
      <c r="AL22" s="23">
        <v>0.2147</v>
      </c>
      <c r="AM22" s="23">
        <v>0.2266</v>
      </c>
      <c r="AN22" s="23">
        <v>0.21429999999999999</v>
      </c>
      <c r="AO22" s="23">
        <v>0.21390000000000001</v>
      </c>
      <c r="AP22" s="23">
        <v>0.21260000000000001</v>
      </c>
      <c r="AQ22" s="23">
        <v>0.20080000000000001</v>
      </c>
      <c r="AR22" s="23">
        <v>0.2107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1.8023452131901325</v>
      </c>
      <c r="C23" s="25">
        <f>IFERROR(IF(C18="","",IF($C$25=0,((C19-$C$26)/3/C20),IF($C$26=0,(($C$25-C19)/3/C20),MIN(((($C$25)-C19)/(3*C20)),((C19-($C$26))/(3*C20)))))),"")</f>
        <v>1.6497021574295445</v>
      </c>
      <c r="D23" s="25">
        <f>IFERROR(IF(D18="","",IF($D$25=0,((D19-$D$26)/3/D20),IF($D$26=0,(($D$25-D19)/3/D20),MIN(((($D$25)-D19)/(3*D20)),((D19-($D$26))/(3*D20)))))),"")</f>
        <v>1.844054520690326</v>
      </c>
      <c r="E23" s="25">
        <f>IFERROR(IF(E18="","",IF($E$25=0,((E19-$E$26)/3/E20),IF($E$26=0,(($E$25-E19)/3/E20),MIN(((($E$25)-E19)/(3*E20)),((E19-($E$26))/(3*E20)))))),"")</f>
        <v>1.6582145026451747</v>
      </c>
      <c r="F23" s="25">
        <f>IFERROR(IF(F18="","",IF($K$25=0,((F19-$K$26)/3/F20),IF($K$26=0,(($K$25-F19)/3/F20),MIN(((($K$25)-F19)/(3*F20)),((F19-($K$26))/(3*F20)))))),"")</f>
        <v>2.0377407725119503</v>
      </c>
      <c r="G23" s="25">
        <f>IFERROR(IF(G18="","",IF($G$25=0,((G19-$G$26)/3/G20),IF($G$26=0,(($G$25-G19)/3/G20),MIN(((($G$25)-G19)/(3*G20)),((G19-($G$26))/(3*G20)))))),"")</f>
        <v>1.7498033286541594</v>
      </c>
      <c r="H23" s="25">
        <f>IFERROR(IF(H18="","",IF($H$25=0,((H19-$H$26)/3/H20),IF($H$26=0,(($H$25-H19)/3/H20),MIN(((($H$25)-H19)/(3*H20)),((H19-($H$26))/(3*H20)))))),"")</f>
        <v>2.0703529354988555</v>
      </c>
      <c r="I23" s="25">
        <f>IFERROR(IF(I18="","",IF($I$25=0,((I19-$I$26)/3/I20),IF($I$26=0,(($I$25-I19)/3/I20),MIN(((($I$25)-I19)/(3*I20)),((I19-($I$26))/(3*I20)))))),"")</f>
        <v>1.7778535221714014</v>
      </c>
      <c r="J23" s="25">
        <f>IFERROR(IF(J18="","",IF($J$25=0,((J19-$J$26)/3/J20),IF($J$26=0,(($J$25-J19)/3/J20),MIN(((($J$25)-J19)/(3*J20)),((J19-($J$26))/(3*J20)))))),"")</f>
        <v>1.7361373933706319</v>
      </c>
      <c r="K23" s="25">
        <f>IFERROR(IF(K18="","",IF($K$25=0,((K19-$K$26)/3/K20),IF($K$26=0,(($K$25-K19)/3/K20),MIN(((($K$25)-K19)/(3*K20)),((K19-($K$26))/(3*K20)))))),"")</f>
        <v>1.628423867632429</v>
      </c>
      <c r="L23" s="25">
        <f>IFERROR(IF(L18="","",IF($L$25=0,((L19-$L$26)/3/L20),IF($L$26=0,(($L$25-L19)/3/L20),MIN(((($L$25)-L19)/(3*L20)),((L19-($L$26))/(3*L20)))))),"")</f>
        <v>1.7421597637876824</v>
      </c>
      <c r="M23" s="25">
        <f>IFERROR(IF(M18="","",IF($M$25=0,((M19-$M$26)/3/M20),IF($M$26=0,(($M$25-M19)/3/M20),MIN(((($M$25)-M19)/(3*M20)),((M19-($M$26))/(3*M20)))))),"")</f>
        <v>1.6027407255184118</v>
      </c>
      <c r="N23" s="25">
        <f>IFERROR(IF(N18="","",IF($N$25=0,((N19-$N$26)/3/N20),IF($N$26=0,(($N$25-N19)/3/N20),MIN(((($N$25)-N19)/(3*N20)),((N19-($N$26))/(3*N20)))))),"")</f>
        <v>1.8493341956540259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1.4995766643691923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1.3110573520403186</v>
      </c>
      <c r="Y23" s="25">
        <f>IFERROR(IF(Y18="","",IF($J$25=0,((Y19-$J$26)/3/Y20),IF($J$26=0,(($J$25-Y19)/3/Y20),MIN(((($J$25)-Y19)/(3*Y20)),((Y19-($J$26))/(3*Y20)))))),"")</f>
        <v>2.0789848037521086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2.4832633868785794</v>
      </c>
      <c r="AJ23" s="25">
        <f t="shared" si="4"/>
        <v>1.8884553834549469</v>
      </c>
      <c r="AK23" s="25">
        <f t="shared" si="4"/>
        <v>1.7543920423636938</v>
      </c>
      <c r="AL23" s="25">
        <f t="shared" si="4"/>
        <v>1.7384845549142394</v>
      </c>
      <c r="AM23" s="25">
        <f t="shared" si="4"/>
        <v>1.8178825083755459</v>
      </c>
      <c r="AN23" s="25">
        <f t="shared" si="4"/>
        <v>1.5469361505039265</v>
      </c>
      <c r="AO23" s="25">
        <f t="shared" si="4"/>
        <v>1.9293577029334406</v>
      </c>
      <c r="AP23" s="25">
        <f t="shared" si="4"/>
        <v>1.9243188407474794</v>
      </c>
      <c r="AQ23" s="25">
        <f>IFERROR(IF(AQ18="","",IF($M$25=0,((AQ19-$M$26)/3/AQ20),IF($M$26=0,(($M$25-AQ19)/3/AQ20),MIN(((($M$25)-AQ19)/(3*AQ20)),((AQ19-($M$26))/(3*AQ20)))))),"")</f>
        <v>1.6736631406362061</v>
      </c>
      <c r="AR23" s="25">
        <f>IFERROR(IF(AR18="","",IF($M$25=0,((AR19-$M$26)/3/AR20),IF($M$26=0,(($M$25-AR19)/3/AR20),MIN(((($M$25)-AR19)/(3*AR20)),((AR19-($M$26))/(3*AR20)))))),"")</f>
        <v>1.945468268748535</v>
      </c>
    </row>
    <row r="24" spans="1:62" x14ac:dyDescent="0.2">
      <c r="A24" s="35" t="s">
        <v>10</v>
      </c>
      <c r="B24" s="32">
        <f t="shared" ref="B24:N24" si="5">$D$5</f>
        <v>0.25</v>
      </c>
      <c r="C24" s="32">
        <f t="shared" si="5"/>
        <v>0.25</v>
      </c>
      <c r="D24" s="32">
        <f t="shared" si="5"/>
        <v>0.25</v>
      </c>
      <c r="E24" s="32">
        <f t="shared" si="5"/>
        <v>0.25</v>
      </c>
      <c r="F24" s="32">
        <f t="shared" si="5"/>
        <v>0.25</v>
      </c>
      <c r="G24" s="32">
        <f t="shared" si="5"/>
        <v>0.25</v>
      </c>
      <c r="H24" s="32">
        <f t="shared" si="5"/>
        <v>0.25</v>
      </c>
      <c r="I24" s="32">
        <f t="shared" si="5"/>
        <v>0.25</v>
      </c>
      <c r="J24" s="32">
        <f t="shared" si="5"/>
        <v>0.25</v>
      </c>
      <c r="K24" s="32">
        <f t="shared" si="5"/>
        <v>0.25</v>
      </c>
      <c r="L24" s="32">
        <f t="shared" si="5"/>
        <v>0.25</v>
      </c>
      <c r="M24" s="32">
        <f t="shared" si="5"/>
        <v>0.25</v>
      </c>
      <c r="N24" s="32">
        <f t="shared" si="5"/>
        <v>0.25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6">$E$5</f>
        <v>0.35</v>
      </c>
      <c r="C25" s="32">
        <f t="shared" si="6"/>
        <v>0.35</v>
      </c>
      <c r="D25" s="32">
        <f t="shared" si="6"/>
        <v>0.35</v>
      </c>
      <c r="E25" s="32">
        <f t="shared" si="6"/>
        <v>0.35</v>
      </c>
      <c r="F25" s="32">
        <f t="shared" si="6"/>
        <v>0.35</v>
      </c>
      <c r="G25" s="32">
        <f t="shared" si="6"/>
        <v>0.35</v>
      </c>
      <c r="H25" s="32">
        <f t="shared" si="6"/>
        <v>0.35</v>
      </c>
      <c r="I25" s="32">
        <f t="shared" si="6"/>
        <v>0.35</v>
      </c>
      <c r="J25" s="32">
        <f t="shared" si="6"/>
        <v>0.35</v>
      </c>
      <c r="K25" s="32">
        <f t="shared" si="6"/>
        <v>0.35</v>
      </c>
      <c r="L25" s="32">
        <f t="shared" si="6"/>
        <v>0.35</v>
      </c>
      <c r="M25" s="32">
        <f t="shared" si="6"/>
        <v>0.35</v>
      </c>
      <c r="N25" s="32">
        <f t="shared" si="6"/>
        <v>0.35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7">$F$5</f>
        <v>0.15</v>
      </c>
      <c r="C26" s="32">
        <f t="shared" si="7"/>
        <v>0.15</v>
      </c>
      <c r="D26" s="32">
        <f t="shared" si="7"/>
        <v>0.15</v>
      </c>
      <c r="E26" s="32">
        <f t="shared" si="7"/>
        <v>0.15</v>
      </c>
      <c r="F26" s="32">
        <f t="shared" si="7"/>
        <v>0.15</v>
      </c>
      <c r="G26" s="32">
        <f t="shared" si="7"/>
        <v>0.15</v>
      </c>
      <c r="H26" s="32">
        <f t="shared" si="7"/>
        <v>0.15</v>
      </c>
      <c r="I26" s="32">
        <f t="shared" si="7"/>
        <v>0.15</v>
      </c>
      <c r="J26" s="32">
        <f t="shared" si="7"/>
        <v>0.15</v>
      </c>
      <c r="K26" s="32">
        <f t="shared" si="7"/>
        <v>0.15</v>
      </c>
      <c r="L26" s="32">
        <f t="shared" si="7"/>
        <v>0.15</v>
      </c>
      <c r="M26" s="32">
        <f t="shared" si="7"/>
        <v>0.15</v>
      </c>
      <c r="N26" s="32">
        <f t="shared" si="7"/>
        <v>0.15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2.058575923715927E-2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2.0401386220895472</v>
      </c>
      <c r="Q37" s="40">
        <v>8</v>
      </c>
      <c r="R37" s="41">
        <f>ROUND(Q37/5,5)</f>
        <v>1.6</v>
      </c>
      <c r="T37" s="20">
        <v>0.26235999999999998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1.8748946637078028E-2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1.5581319792953527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J85"/>
  <sheetViews>
    <sheetView showGridLines="0" topLeftCell="A25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269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0.36481804230419806</v>
      </c>
      <c r="R2" s="7">
        <f>IF(N19="","",(ABS(N19-AVERAGE(B19:M19))/STDEV(B19:M19)))</f>
        <v>0.80277423665159298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2.7967447164392423E-2</v>
      </c>
      <c r="V2" s="7">
        <f>IF(AR19="","",(ABS(AR19-AVERAGE(AF19:AQ19))/STDEV(AF19:AQ19)))</f>
        <v>0.14003430147426957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9.0381430567156779E-2</v>
      </c>
      <c r="R3" s="7">
        <f>IF(N20="","",(ABS(N20-AVERAGE(B20:M20))/STDEV(B20:M20)))</f>
        <v>0.2426368128781472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1.0036146530208065</v>
      </c>
      <c r="V3" s="7">
        <f>IF(AR20="","",(ABS(AR20-AVERAGE(AF20:AQ20))/STDEV(AF20:AQ20)))</f>
        <v>1.4596929582419247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9.3220461972662844E-2</v>
      </c>
      <c r="R4" s="7">
        <f>IF(N23="","",(ABS(N23-AVERAGE(B23:M23))/STDEV(B23:M23)))</f>
        <v>0.20884327455896082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1.0142030592652531</v>
      </c>
      <c r="V4" s="7">
        <f>IF(AR23="","",(ABS(AR23-AVERAGE(AF23:AQ23))/STDEV(AF23:AQ23)))</f>
        <v>1.6264070537915964</v>
      </c>
    </row>
    <row r="5" spans="1:44" ht="25.5" customHeight="1" x14ac:dyDescent="0.2">
      <c r="C5" s="42" t="s">
        <v>275</v>
      </c>
      <c r="D5" s="12">
        <v>0</v>
      </c>
      <c r="E5" s="12">
        <v>0</v>
      </c>
      <c r="F5" s="12">
        <v>0.45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3.8696774193551775E-3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0.66292739726027383</v>
      </c>
      <c r="C9" s="20">
        <v>0.66501464285714285</v>
      </c>
      <c r="D9" s="20">
        <v>0.67466017857142768</v>
      </c>
      <c r="E9" s="20">
        <v>0.67200068181818229</v>
      </c>
      <c r="F9" s="20">
        <v>0.66649085714285683</v>
      </c>
      <c r="G9" s="20">
        <v>0.66872666666666769</v>
      </c>
      <c r="H9" s="20">
        <v>0.66182500000000033</v>
      </c>
      <c r="I9" s="20">
        <v>0.66491374999999964</v>
      </c>
      <c r="J9" s="20">
        <v>0.65659184210526356</v>
      </c>
      <c r="K9" s="20">
        <v>0.65977818181818126</v>
      </c>
      <c r="L9" s="20">
        <v>0.65734249999999972</v>
      </c>
      <c r="M9" s="20">
        <v>0.66498714285714267</v>
      </c>
      <c r="N9" s="20">
        <v>0.66261413793103452</v>
      </c>
      <c r="P9" s="19" t="s">
        <v>18</v>
      </c>
      <c r="Q9" s="20"/>
      <c r="R9" s="20"/>
      <c r="S9" s="20"/>
      <c r="T9" s="20">
        <v>0.66439250000000016</v>
      </c>
      <c r="U9" s="20"/>
      <c r="V9" s="20"/>
      <c r="W9" s="20"/>
      <c r="X9" s="20">
        <v>0.67788111111111116</v>
      </c>
      <c r="Y9" s="20">
        <v>0.67952750000000006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0.67991500000000016</v>
      </c>
      <c r="AJ9" s="20">
        <v>0.67386611111111094</v>
      </c>
      <c r="AK9" s="20">
        <v>0.66357105263157867</v>
      </c>
      <c r="AL9" s="20">
        <v>0.64895727272727288</v>
      </c>
      <c r="AM9" s="20">
        <v>0.65416428571428575</v>
      </c>
      <c r="AN9" s="20">
        <v>0.66410500000000039</v>
      </c>
      <c r="AO9" s="20">
        <v>0.66729400000000005</v>
      </c>
      <c r="AP9" s="20">
        <v>0.66171272727272701</v>
      </c>
      <c r="AQ9" s="20">
        <v>0.66014000000000006</v>
      </c>
      <c r="AR9" s="20">
        <v>0.66400967741935524</v>
      </c>
    </row>
    <row r="10" spans="1:44" x14ac:dyDescent="0.2">
      <c r="A10" s="21" t="s">
        <v>8</v>
      </c>
      <c r="B10" s="22">
        <v>1.4180977620581679E-2</v>
      </c>
      <c r="C10" s="22">
        <v>1.2546311337895449E-2</v>
      </c>
      <c r="D10" s="22">
        <v>1.0326430820579078E-2</v>
      </c>
      <c r="E10" s="22">
        <v>1.2989113173634369E-2</v>
      </c>
      <c r="F10" s="22">
        <v>1.5201944411041024E-2</v>
      </c>
      <c r="G10" s="22">
        <v>1.4255896959322639E-2</v>
      </c>
      <c r="H10" s="22">
        <v>1.5874155697090709E-2</v>
      </c>
      <c r="I10" s="22">
        <v>1.4541184424113014E-2</v>
      </c>
      <c r="J10" s="22">
        <v>1.3396831893291564E-2</v>
      </c>
      <c r="K10" s="22">
        <v>1.1443353668777616E-2</v>
      </c>
      <c r="L10" s="22">
        <v>1.3423625155357916E-2</v>
      </c>
      <c r="M10" s="22">
        <v>1.3668599960183603E-2</v>
      </c>
      <c r="N10" s="22">
        <v>1.3347969019140198E-2</v>
      </c>
      <c r="P10" s="21" t="s">
        <v>8</v>
      </c>
      <c r="Q10" s="22"/>
      <c r="R10" s="22"/>
      <c r="S10" s="22"/>
      <c r="T10" s="22">
        <v>7.1588623486265098E-3</v>
      </c>
      <c r="U10" s="22"/>
      <c r="V10" s="22"/>
      <c r="W10" s="22"/>
      <c r="X10" s="22">
        <v>8.5333831488480331E-3</v>
      </c>
      <c r="Y10" s="22">
        <v>8.137220198821132E-3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9.1970117659883853E-3</v>
      </c>
      <c r="AJ10" s="22">
        <v>1.2283300031033591E-2</v>
      </c>
      <c r="AK10" s="22">
        <v>9.5008411739744558E-3</v>
      </c>
      <c r="AL10" s="22">
        <v>1.0073732388586866E-2</v>
      </c>
      <c r="AM10" s="22">
        <v>9.0608420799810595E-3</v>
      </c>
      <c r="AN10" s="22">
        <v>9.9712845573311348E-3</v>
      </c>
      <c r="AO10" s="22">
        <v>1.2748339699767618E-2</v>
      </c>
      <c r="AP10" s="22">
        <v>9.8161177053696456E-3</v>
      </c>
      <c r="AQ10" s="22">
        <v>1.2456583185065827E-2</v>
      </c>
      <c r="AR10" s="22">
        <v>1.2061167054007118E-2</v>
      </c>
    </row>
    <row r="11" spans="1:44" x14ac:dyDescent="0.2">
      <c r="A11" s="21" t="s">
        <v>19</v>
      </c>
      <c r="B11" s="22">
        <v>0.70189999999999997</v>
      </c>
      <c r="C11" s="22">
        <v>0.69369999999999998</v>
      </c>
      <c r="D11" s="22">
        <v>0.69920000000000004</v>
      </c>
      <c r="E11" s="22">
        <v>0.70279999999999998</v>
      </c>
      <c r="F11" s="23">
        <v>0.69579999999999997</v>
      </c>
      <c r="G11" s="23">
        <v>0.69989999999999997</v>
      </c>
      <c r="H11" s="23">
        <v>0.69650000000000001</v>
      </c>
      <c r="I11" s="23">
        <v>0.69850000000000001</v>
      </c>
      <c r="J11" s="23">
        <v>0.69120000000000004</v>
      </c>
      <c r="K11" s="23">
        <v>0.69110000000000005</v>
      </c>
      <c r="L11" s="23">
        <v>0.6956</v>
      </c>
      <c r="M11" s="23">
        <v>0.69520000000000004</v>
      </c>
      <c r="N11" s="23">
        <v>0.69310000000000005</v>
      </c>
      <c r="P11" s="21" t="s">
        <v>19</v>
      </c>
      <c r="Q11" s="22"/>
      <c r="R11" s="22"/>
      <c r="S11" s="22"/>
      <c r="T11" s="22">
        <v>0.67789999999999995</v>
      </c>
      <c r="U11" s="23"/>
      <c r="V11" s="23"/>
      <c r="W11" s="23"/>
      <c r="X11" s="23">
        <v>0.69499999999999995</v>
      </c>
      <c r="Y11" s="23">
        <v>0.69340000000000002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0.69889999999999997</v>
      </c>
      <c r="AJ11" s="23">
        <v>0.70379999999999998</v>
      </c>
      <c r="AK11" s="23">
        <v>0.68720000000000003</v>
      </c>
      <c r="AL11" s="23">
        <v>0.67130000000000001</v>
      </c>
      <c r="AM11" s="23">
        <v>0.68120000000000003</v>
      </c>
      <c r="AN11" s="23">
        <v>0.68340000000000001</v>
      </c>
      <c r="AO11" s="23">
        <v>0.69320000000000004</v>
      </c>
      <c r="AP11" s="23">
        <v>0.68359999999999999</v>
      </c>
      <c r="AQ11" s="23">
        <v>0.69230000000000003</v>
      </c>
      <c r="AR11" s="23">
        <v>0.68989999999999996</v>
      </c>
    </row>
    <row r="12" spans="1:44" x14ac:dyDescent="0.2">
      <c r="A12" s="21" t="s">
        <v>20</v>
      </c>
      <c r="B12" s="22">
        <v>0.62570000000000003</v>
      </c>
      <c r="C12" s="22">
        <v>0.62709999999999999</v>
      </c>
      <c r="D12" s="22">
        <v>0.64410000000000001</v>
      </c>
      <c r="E12" s="22">
        <v>0.62529999999999997</v>
      </c>
      <c r="F12" s="23">
        <v>0.61450000000000005</v>
      </c>
      <c r="G12" s="23">
        <v>0.62350000000000005</v>
      </c>
      <c r="H12" s="23">
        <v>0.627</v>
      </c>
      <c r="I12" s="23">
        <v>0.63580000000000003</v>
      </c>
      <c r="J12" s="23">
        <v>0.62470000000000003</v>
      </c>
      <c r="K12" s="23">
        <v>0.62549999999999994</v>
      </c>
      <c r="L12" s="23">
        <v>0.623</v>
      </c>
      <c r="M12" s="23">
        <v>0.63090000000000002</v>
      </c>
      <c r="N12" s="23">
        <v>0.62529999999999997</v>
      </c>
      <c r="P12" s="21" t="s">
        <v>20</v>
      </c>
      <c r="Q12" s="22"/>
      <c r="R12" s="22"/>
      <c r="S12" s="22"/>
      <c r="T12" s="22">
        <v>0.64539999999999997</v>
      </c>
      <c r="U12" s="23"/>
      <c r="V12" s="23"/>
      <c r="W12" s="23"/>
      <c r="X12" s="23">
        <v>0.64900000000000002</v>
      </c>
      <c r="Y12" s="23">
        <v>0.65990000000000004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0.6593</v>
      </c>
      <c r="AJ12" s="23">
        <v>0.63570000000000004</v>
      </c>
      <c r="AK12" s="23">
        <v>0.64380000000000004</v>
      </c>
      <c r="AL12" s="23">
        <v>0.62760000000000005</v>
      </c>
      <c r="AM12" s="23">
        <v>0.63180000000000003</v>
      </c>
      <c r="AN12" s="23">
        <v>0.63249999999999995</v>
      </c>
      <c r="AO12" s="23">
        <v>0.62609999999999999</v>
      </c>
      <c r="AP12" s="23">
        <v>0.63470000000000004</v>
      </c>
      <c r="AQ12" s="23">
        <v>0.61829999999999996</v>
      </c>
      <c r="AR12" s="23">
        <v>0.63019999999999998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5.0050004298537658</v>
      </c>
      <c r="C13" s="25">
        <f>IFERROR(IF(C8="","",IF($C$25=0,((C9-$C$26)/3/C10),IF($C$26=0,(($C$25-C9)/3/C10),MIN(((($C$25)-C9)/(3*C10)),((C9-($C$26))/(3*C10)))))),"")</f>
        <v>5.7125593083735779</v>
      </c>
      <c r="D13" s="25">
        <f>IFERROR(IF(D8="","",IF($D$25=0,((D9-$D$26)/3/D10),IF($D$26=0,(($D$25-D9)/3/D10),MIN(((($D$25)-D9)/(3*D10)),((D9-($D$26))/(3*D10)))))),"")</f>
        <v>7.2519467269598623</v>
      </c>
      <c r="E13" s="25">
        <f>IFERROR(IF(E8="","",IF($E$25=0,((E9-$E$26)/3/E10),IF($E$26=0,(($E$25-E9)/3/E10),MIN(((($E$25)-E9)/(3*E10)),((E9-($E$26))/(3*E10)))))),"")</f>
        <v>5.6970961976784498</v>
      </c>
      <c r="F13" s="25">
        <f>IFERROR(IF(F8="","",IF($K$25=0,((F9-$K$26)/3/F10),IF($K$26=0,(($K$25-F9)/3/F10),MIN(((($K$25)-F9)/(3*F10)),((F9-($K$26))/(3*F10)))))),"")</f>
        <v>4.7469992716989022</v>
      </c>
      <c r="G13" s="25">
        <f>IFERROR(IF(G8="","",IF($G$25=0,((G9-$G$26)/3/G10),IF($G$26=0,(($G$25-G9)/3/G10),MIN(((($G$25)-G9)/(3*G10)),((G9-($G$26))/(3*G10)))))),"")</f>
        <v>5.1142968483095332</v>
      </c>
      <c r="H13" s="25">
        <f>IFERROR(IF(H8="","",IF($H$25=0,((H9-$H$26)/3/H10),IF($H$26=0,(($H$25-H9)/3/H10),MIN(((($H$25)-H9)/(3*H10)),((H9-($H$26))/(3*H10)))))),"")</f>
        <v>4.4480055935367941</v>
      </c>
      <c r="I13" s="25">
        <f>IFERROR(IF(I8="","",IF($I$25=0,((I9-$I$26)/3/I10),IF($I$26=0,(($I$25-I9)/3/I10),MIN(((($I$25)-I9)/(3*I10)),((I9-($I$26))/(3*I10)))))),"")</f>
        <v>4.92655306316537</v>
      </c>
      <c r="J13" s="25">
        <f>IFERROR(IF(J8="","",IF($J$25=0,((J9-$J$26)/3/J10),IF($J$26=0,(($J$25-J9)/3/J10),MIN(((($J$25)-J9)/(3*J10)),((J9-($J$26))/(3*J10)))))),"")</f>
        <v>5.140315853549275</v>
      </c>
      <c r="K13" s="25">
        <f>IFERROR(IF(K8="","",IF($K$25=0,((K9-$K$26)/3/K10),IF($K$26=0,(($K$25-K9)/3/K10),MIN(((($K$25)-K9)/(3*K10)),((K9-($K$26))/(3*K10)))))),"")</f>
        <v>6.1106265374676614</v>
      </c>
      <c r="L13" s="25">
        <f>IFERROR(IF(L8="","",IF($L$25=0,((L9-$L$26)/3/L10),IF($L$26=0,(($L$25-L9)/3/L10),MIN(((($L$25)-L9)/(3*L10)),((L9-($L$26))/(3*L10)))))),"")</f>
        <v>5.1486961135144851</v>
      </c>
      <c r="M13" s="25">
        <f>IFERROR(IF(M8="","",IF($M$25=0,((M9-$M$26)/3/M10),IF($M$26=0,(($M$25-M9)/3/M10),MIN(((($M$25)-M9)/(3*M10)),((M9-($M$26))/(3*M10)))))),"")</f>
        <v>5.2428471943821728</v>
      </c>
      <c r="N13" s="25">
        <f>IFERROR(IF(N8="","",IF($N$25=0,((N9-$N$26)/3/N10),IF($N$26=0,(($N$25-N9)/3/N10),MIN(((($N$25)-N9)/(3*N10)),((N9-($N$26))/(3*N10)))))),"")</f>
        <v>5.3095253074620921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9.9826150003258185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8.9015539376811734</v>
      </c>
      <c r="Y13" s="25">
        <f>IFERROR(IF(Y8="","",IF($J$25=0,((Y9-$J$26)/3/Y10),IF($J$26=0,(($J$25-Y9)/3/Y10),MIN(((($J$25)-Y9)/(3*Y10)),((Y9-($J$26))/(3*Y10)))))),"")</f>
        <v>9.4023714238126228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8.3329602357094732</v>
      </c>
      <c r="AJ13" s="25">
        <f t="shared" si="2"/>
        <v>6.0750805441945896</v>
      </c>
      <c r="AK13" s="25">
        <f t="shared" si="2"/>
        <v>7.4930576749565914</v>
      </c>
      <c r="AL13" s="25">
        <f t="shared" si="2"/>
        <v>6.5833683436168924</v>
      </c>
      <c r="AM13" s="25">
        <f t="shared" si="2"/>
        <v>7.5108650282208833</v>
      </c>
      <c r="AN13" s="25">
        <f t="shared" si="2"/>
        <v>7.1573860843096391</v>
      </c>
      <c r="AO13" s="25">
        <f t="shared" si="2"/>
        <v>5.6816287484599783</v>
      </c>
      <c r="AP13" s="25">
        <f t="shared" si="2"/>
        <v>7.1892892087372857</v>
      </c>
      <c r="AQ13" s="25">
        <f>IFERROR(IF(AQ8="","",IF($M$25=0,((AQ9-$M$26)/3/AQ10),IF($M$26=0,(($M$25-AQ9)/3/AQ10),MIN(((($M$25)-AQ9)/(3*AQ10)),((AQ9-($M$26))/(3*AQ10)))))),"")</f>
        <v>5.6232648733599353</v>
      </c>
      <c r="AR13" s="25">
        <f>IFERROR(IF(AR8="","",IF($M$25=0,((AR9-$M$26)/3/AR10),IF($M$26=0,(($M$25-AR9)/3/AR10),MIN(((($M$25)-AR9)/(3*AR10)),((AR9-($M$26))/(3*AR10)))))),"")</f>
        <v>5.914565217474931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3.7874632352941084E-3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0.64677555555555621</v>
      </c>
      <c r="C19" s="30">
        <v>0.65277190476190505</v>
      </c>
      <c r="D19" s="30">
        <v>0.65683631578947443</v>
      </c>
      <c r="E19" s="30">
        <v>0.66120718749999985</v>
      </c>
      <c r="F19" s="30">
        <v>0.64210199999999995</v>
      </c>
      <c r="G19" s="30">
        <v>0.64879106382978746</v>
      </c>
      <c r="H19" s="30">
        <v>0.65256270270270278</v>
      </c>
      <c r="I19" s="30">
        <v>0.65968333333333284</v>
      </c>
      <c r="J19" s="30">
        <v>0.65129222222222238</v>
      </c>
      <c r="K19" s="30">
        <v>0.65274848484848491</v>
      </c>
      <c r="L19" s="30">
        <v>0.64962714285714251</v>
      </c>
      <c r="M19" s="30">
        <v>0.65615428571428591</v>
      </c>
      <c r="N19" s="30">
        <v>0.6569031249999997</v>
      </c>
      <c r="P19" s="30" t="s">
        <v>18</v>
      </c>
      <c r="Q19" s="30"/>
      <c r="R19" s="30"/>
      <c r="S19" s="30"/>
      <c r="T19" s="30">
        <v>0.65250666666666679</v>
      </c>
      <c r="U19" s="30"/>
      <c r="V19" s="30"/>
      <c r="W19" s="30"/>
      <c r="X19" s="30">
        <v>0.65865999999999991</v>
      </c>
      <c r="Y19" s="30">
        <v>0.65874999999999995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0.65057333333333345</v>
      </c>
      <c r="AJ19" s="20">
        <v>0.64995399999999992</v>
      </c>
      <c r="AK19" s="20">
        <v>0.64459764705882361</v>
      </c>
      <c r="AL19" s="20">
        <v>0.64797099999999996</v>
      </c>
      <c r="AM19" s="20">
        <v>0.6509459999999998</v>
      </c>
      <c r="AN19" s="20">
        <v>0.64481933333333319</v>
      </c>
      <c r="AO19" s="20">
        <v>0.6548831249999999</v>
      </c>
      <c r="AP19" s="20">
        <v>0.65376181818181811</v>
      </c>
      <c r="AQ19" s="20">
        <v>0.64601312500000008</v>
      </c>
      <c r="AR19" s="20">
        <v>0.64980058823529419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1.4075027334141047E-2</v>
      </c>
      <c r="C20" s="22">
        <v>1.3742060278826407E-2</v>
      </c>
      <c r="D20" s="22">
        <v>1.3578667381001081E-2</v>
      </c>
      <c r="E20" s="22">
        <v>1.3096630674022822E-2</v>
      </c>
      <c r="F20" s="22">
        <v>1.421338090628505E-2</v>
      </c>
      <c r="G20" s="22">
        <v>1.3776199499130387E-2</v>
      </c>
      <c r="H20" s="22">
        <v>1.3355691142750139E-2</v>
      </c>
      <c r="I20" s="22">
        <v>1.1946297781463638E-2</v>
      </c>
      <c r="J20" s="22">
        <v>1.2450280847620843E-2</v>
      </c>
      <c r="K20" s="22">
        <v>1.2681981598780463E-2</v>
      </c>
      <c r="L20" s="22">
        <v>1.4977348932798069E-2</v>
      </c>
      <c r="M20" s="22">
        <v>9.0690856595245038E-3</v>
      </c>
      <c r="N20" s="22">
        <v>1.2714065086305354E-2</v>
      </c>
      <c r="P20" s="21" t="s">
        <v>8</v>
      </c>
      <c r="Q20" s="22"/>
      <c r="R20" s="22"/>
      <c r="S20" s="22"/>
      <c r="T20" s="22">
        <v>8.5687620818773562E-3</v>
      </c>
      <c r="U20" s="22"/>
      <c r="V20" s="22"/>
      <c r="W20" s="22"/>
      <c r="X20" s="22">
        <v>8.5722851909216975E-3</v>
      </c>
      <c r="Y20" s="22">
        <v>8.4627994398410681E-3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1.2796223842711105E-2</v>
      </c>
      <c r="AJ20" s="22">
        <v>1.495133326639979E-2</v>
      </c>
      <c r="AK20" s="22">
        <v>1.5059951016136247E-2</v>
      </c>
      <c r="AL20" s="22">
        <v>1.6930447708077886E-2</v>
      </c>
      <c r="AM20" s="22">
        <v>1.1128056506449728E-2</v>
      </c>
      <c r="AN20" s="22">
        <v>1.3610155587760289E-2</v>
      </c>
      <c r="AO20" s="22">
        <v>1.0628596893944292E-2</v>
      </c>
      <c r="AP20" s="22">
        <v>1.0325518240704238E-2</v>
      </c>
      <c r="AQ20" s="22">
        <v>1.2709908588832496E-2</v>
      </c>
      <c r="AR20" s="22">
        <v>9.8572683486299745E-3</v>
      </c>
      <c r="AS20" s="29"/>
      <c r="AT20" s="29"/>
      <c r="AU20" s="29"/>
      <c r="AV20" s="29"/>
      <c r="BD20" s="32">
        <f>F5</f>
        <v>0.45</v>
      </c>
      <c r="BE20" s="32"/>
      <c r="BF20" s="32"/>
      <c r="BG20" s="32"/>
      <c r="BH20" s="32"/>
      <c r="BI20" s="32"/>
      <c r="BJ20" s="32">
        <f>E5</f>
        <v>0</v>
      </c>
    </row>
    <row r="21" spans="1:62" x14ac:dyDescent="0.2">
      <c r="A21" s="21" t="s">
        <v>19</v>
      </c>
      <c r="B21" s="22">
        <v>0.68140000000000001</v>
      </c>
      <c r="C21" s="22">
        <v>0.69010000000000005</v>
      </c>
      <c r="D21" s="22">
        <v>0.69210000000000005</v>
      </c>
      <c r="E21" s="22">
        <v>0.69320000000000004</v>
      </c>
      <c r="F21" s="22">
        <v>0.68069999999999997</v>
      </c>
      <c r="G21" s="22">
        <v>0.6865</v>
      </c>
      <c r="H21" s="22">
        <v>0.68840000000000001</v>
      </c>
      <c r="I21" s="22">
        <v>0.69320000000000004</v>
      </c>
      <c r="J21" s="22">
        <v>0.68920000000000003</v>
      </c>
      <c r="K21" s="22">
        <v>0.68030000000000002</v>
      </c>
      <c r="L21" s="22">
        <v>0.69499999999999995</v>
      </c>
      <c r="M21" s="22">
        <v>0.67920000000000003</v>
      </c>
      <c r="N21" s="22">
        <v>0.68510000000000004</v>
      </c>
      <c r="P21" s="21" t="s">
        <v>19</v>
      </c>
      <c r="Q21" s="22"/>
      <c r="R21" s="22"/>
      <c r="S21" s="22"/>
      <c r="T21" s="22">
        <v>0.67030000000000001</v>
      </c>
      <c r="U21" s="22"/>
      <c r="V21" s="22"/>
      <c r="W21" s="22"/>
      <c r="X21" s="22">
        <v>0.68159999999999998</v>
      </c>
      <c r="Y21" s="22">
        <v>0.67630000000000001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0.67349999999999999</v>
      </c>
      <c r="AJ21" s="23">
        <v>0.68059999999999998</v>
      </c>
      <c r="AK21" s="23">
        <v>0.67930000000000001</v>
      </c>
      <c r="AL21" s="23">
        <v>0.67969999999999997</v>
      </c>
      <c r="AM21" s="23">
        <v>0.67779999999999996</v>
      </c>
      <c r="AN21" s="23">
        <v>0.68130000000000002</v>
      </c>
      <c r="AO21" s="23">
        <v>0.6804</v>
      </c>
      <c r="AP21" s="23">
        <v>0.67689999999999995</v>
      </c>
      <c r="AQ21" s="23">
        <v>0.67210000000000003</v>
      </c>
      <c r="AR21" s="23">
        <v>0.67369999999999997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0.59809999999999997</v>
      </c>
      <c r="C22" s="22">
        <v>0.62339999999999995</v>
      </c>
      <c r="D22" s="22">
        <v>0.62150000000000005</v>
      </c>
      <c r="E22" s="22">
        <v>0.62939999999999996</v>
      </c>
      <c r="F22" s="22">
        <v>0.60440000000000005</v>
      </c>
      <c r="G22" s="22">
        <v>0.61829999999999996</v>
      </c>
      <c r="H22" s="22">
        <v>0.62</v>
      </c>
      <c r="I22" s="22">
        <v>0.62690000000000001</v>
      </c>
      <c r="J22" s="22">
        <v>0.61909999999999998</v>
      </c>
      <c r="K22" s="22">
        <v>0.6159</v>
      </c>
      <c r="L22" s="22">
        <v>0.61809999999999998</v>
      </c>
      <c r="M22" s="22">
        <v>0.6381</v>
      </c>
      <c r="N22" s="22">
        <v>0.62350000000000005</v>
      </c>
      <c r="P22" s="21" t="s">
        <v>20</v>
      </c>
      <c r="Q22" s="22"/>
      <c r="R22" s="22"/>
      <c r="S22" s="22"/>
      <c r="T22" s="22">
        <v>0.63160000000000005</v>
      </c>
      <c r="U22" s="22"/>
      <c r="V22" s="22"/>
      <c r="W22" s="22"/>
      <c r="X22" s="22">
        <v>0.63800000000000001</v>
      </c>
      <c r="Y22" s="22">
        <v>0.64129999999999998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0.62029999999999996</v>
      </c>
      <c r="AJ22" s="23">
        <v>0.6109</v>
      </c>
      <c r="AK22" s="23">
        <v>0.60150000000000003</v>
      </c>
      <c r="AL22" s="23">
        <v>0.61199999999999999</v>
      </c>
      <c r="AM22" s="23">
        <v>0.61260000000000003</v>
      </c>
      <c r="AN22" s="23">
        <v>0.61499999999999999</v>
      </c>
      <c r="AO22" s="23">
        <v>0.61870000000000003</v>
      </c>
      <c r="AP22" s="23">
        <v>0.63190000000000002</v>
      </c>
      <c r="AQ22" s="23">
        <v>0.61509999999999998</v>
      </c>
      <c r="AR22" s="23">
        <v>0.62180000000000002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4.6601580440806245</v>
      </c>
      <c r="C23" s="25">
        <f>IFERROR(IF(C18="","",IF($C$25=0,((C19-$C$26)/3/C20),IF($C$26=0,(($C$25-C19)/3/C20),MIN(((($C$25)-C19)/(3*C20)),((C19-($C$26))/(3*C20)))))),"")</f>
        <v>4.9185226632121388</v>
      </c>
      <c r="D23" s="25">
        <f>IFERROR(IF(D18="","",IF($D$25=0,((D19-$D$26)/3/D20),IF($D$26=0,(($D$25-D19)/3/D20),MIN(((($D$25)-D19)/(3*D20)),((D19-($D$26))/(3*D20)))))),"")</f>
        <v>5.0774819547430807</v>
      </c>
      <c r="E23" s="25">
        <f>IFERROR(IF(E18="","",IF($E$25=0,((E19-$E$26)/3/E20),IF($E$26=0,(($E$25-E19)/3/E20),MIN(((($E$25)-E19)/(3*E20)),((E19-($E$26))/(3*E20)))))),"")</f>
        <v>5.3756112992463398</v>
      </c>
      <c r="F23" s="25">
        <f>IFERROR(IF(F18="","",IF($K$25=0,((F19-$K$26)/3/F20),IF($K$26=0,(($K$25-F19)/3/F20),MIN(((($K$25)-F19)/(3*F20)),((F19-($K$26))/(3*F20)))))),"")</f>
        <v>4.5051912998183727</v>
      </c>
      <c r="G23" s="25">
        <f>IFERROR(IF(G18="","",IF($G$25=0,((G19-$G$26)/3/G20),IF($G$26=0,(($G$25-G19)/3/G20),MIN(((($G$25)-G19)/(3*G20)),((G19-($G$26))/(3*G20)))))),"")</f>
        <v>4.8100122205289875</v>
      </c>
      <c r="H23" s="25">
        <f>IFERROR(IF(H18="","",IF($H$25=0,((H19-$H$26)/3/H20),IF($H$26=0,(($H$25-H19)/3/H20),MIN(((($H$25)-H19)/(3*H20)),((H19-($H$26))/(3*H20)))))),"")</f>
        <v>5.0555901734485111</v>
      </c>
      <c r="I23" s="25">
        <f>IFERROR(IF(I18="","",IF($I$25=0,((I19-$I$26)/3/I20),IF($I$26=0,(($I$25-I19)/3/I20),MIN(((($I$25)-I19)/(3*I20)),((I19-($I$26))/(3*I20)))))),"")</f>
        <v>5.8507200911143649</v>
      </c>
      <c r="J23" s="25">
        <f>IFERROR(IF(J18="","",IF($J$25=0,((J19-$J$26)/3/J20),IF($J$26=0,(($J$25-J19)/3/J20),MIN(((($J$25)-J19)/(3*J20)),((J19-($J$26))/(3*J20)))))),"")</f>
        <v>5.3892284221226445</v>
      </c>
      <c r="K23" s="25">
        <f>IFERROR(IF(K18="","",IF($K$25=0,((K19-$K$26)/3/K20),IF($K$26=0,(($K$25-K19)/3/K20),MIN(((($K$25)-K19)/(3*K20)),((K19-($K$26))/(3*K20)))))),"")</f>
        <v>5.3290432379532282</v>
      </c>
      <c r="L23" s="25">
        <f>IFERROR(IF(L18="","",IF($L$25=0,((L19-$L$26)/3/L20),IF($L$26=0,(($L$25-L19)/3/L20),MIN(((($L$25)-L19)/(3*L20)),((L19-($L$26))/(3*L20)))))),"")</f>
        <v>4.4428677765971889</v>
      </c>
      <c r="M23" s="25">
        <f>IFERROR(IF(M18="","",IF($M$25=0,((M19-$M$26)/3/M20),IF($M$26=0,(($M$25-M19)/3/M20),MIN(((($M$25)-M19)/(3*M20)),((M19-($M$26))/(3*M20)))))),"")</f>
        <v>7.5771800838518288</v>
      </c>
      <c r="N23" s="25">
        <f>IFERROR(IF(N18="","",IF($N$25=0,((N19-$N$26)/3/N20),IF($N$26=0,(($N$25-N19)/3/N20),MIN(((($N$25)-N19)/(3*N20)),((N19-($N$26))/(3*N20)))))),"")</f>
        <v>5.4245206285454772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7.8777099395707566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8.1137446765061352</v>
      </c>
      <c r="Y23" s="25">
        <f>IFERROR(IF(Y18="","",IF($J$25=0,((Y19-$J$26)/3/Y20),IF($J$26=0,(($J$25-Y19)/3/Y20),MIN(((($J$25)-Y19)/(3*Y20)),((Y19-($J$26))/(3*Y20)))))),"")</f>
        <v>8.2222595286554601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5.2248052706471579</v>
      </c>
      <c r="AJ23" s="25">
        <f t="shared" si="4"/>
        <v>4.4578856042971893</v>
      </c>
      <c r="AK23" s="25">
        <f t="shared" si="4"/>
        <v>4.3071775122933351</v>
      </c>
      <c r="AL23" s="25">
        <f t="shared" si="4"/>
        <v>3.8977311451632723</v>
      </c>
      <c r="AM23" s="25">
        <f t="shared" si="4"/>
        <v>6.0192002045620203</v>
      </c>
      <c r="AN23" s="25">
        <f t="shared" si="4"/>
        <v>4.7714206762028883</v>
      </c>
      <c r="AO23" s="25">
        <f t="shared" si="4"/>
        <v>6.4255306397885024</v>
      </c>
      <c r="AP23" s="25">
        <f t="shared" si="4"/>
        <v>6.5779367657166228</v>
      </c>
      <c r="AQ23" s="25">
        <f>IFERROR(IF(AQ18="","",IF($M$25=0,((AQ19-$M$26)/3/AQ20),IF($M$26=0,(($M$25-AQ19)/3/AQ20),MIN(((($M$25)-AQ19)/(3*AQ20)),((AQ19-($M$26))/(3*AQ20)))))),"")</f>
        <v>5.1406906569526427</v>
      </c>
      <c r="AR23" s="25">
        <f>IFERROR(IF(AR18="","",IF($M$25=0,((AR19-$M$26)/3/AR20),IF($M$26=0,(($M$25-AR19)/3/AR20),MIN(((($M$25)-AR19)/(3*AR20)),((AR19-($M$26))/(3*AR20)))))),"")</f>
        <v>6.7564556145707346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0.45</v>
      </c>
      <c r="C26" s="32">
        <f t="shared" si="5"/>
        <v>0.45</v>
      </c>
      <c r="D26" s="32">
        <f t="shared" si="5"/>
        <v>0.45</v>
      </c>
      <c r="E26" s="32">
        <f t="shared" si="5"/>
        <v>0.45</v>
      </c>
      <c r="F26" s="32">
        <f t="shared" si="5"/>
        <v>0.45</v>
      </c>
      <c r="G26" s="32">
        <f t="shared" si="5"/>
        <v>0.45</v>
      </c>
      <c r="H26" s="32">
        <f t="shared" si="5"/>
        <v>0.45</v>
      </c>
      <c r="I26" s="32">
        <f t="shared" si="5"/>
        <v>0.45</v>
      </c>
      <c r="J26" s="32">
        <f t="shared" si="5"/>
        <v>0.45</v>
      </c>
      <c r="K26" s="32">
        <f t="shared" si="5"/>
        <v>0.45</v>
      </c>
      <c r="L26" s="32">
        <f t="shared" si="5"/>
        <v>0.45</v>
      </c>
      <c r="M26" s="32">
        <f t="shared" si="5"/>
        <v>0.45</v>
      </c>
      <c r="N26" s="32">
        <f t="shared" si="5"/>
        <v>0.45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1.5874155697090709E-2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7.2519467269598623</v>
      </c>
      <c r="Q37" s="40">
        <v>8</v>
      </c>
      <c r="R37" s="41">
        <f>ROUND(Q37/5,5)</f>
        <v>1.6</v>
      </c>
      <c r="T37" s="20">
        <v>0.66628999999999983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7.6124824393156458E-3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9.4708483390797831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J85"/>
  <sheetViews>
    <sheetView showGridLines="0" topLeftCell="A23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0.87238928635285717</v>
      </c>
      <c r="R2" s="7">
        <f>IF(N19="","",(ABS(N19-AVERAGE(B19:M19))/STDEV(B19:M19)))</f>
        <v>0.79330671750290938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6.8298523689075297E-2</v>
      </c>
      <c r="V2" s="7">
        <f>IF(AR19="","",(ABS(AR19-AVERAGE(AF19:AQ19))/STDEV(AF19:AQ19)))</f>
        <v>0.20715191002333663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1.0395042800519132</v>
      </c>
      <c r="R3" s="7">
        <f>IF(N20="","",(ABS(N20-AVERAGE(B20:M20))/STDEV(B20:M20)))</f>
        <v>0.23407858873760198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1.6301570259462275</v>
      </c>
      <c r="V3" s="7">
        <f>IF(AR20="","",(ABS(AR20-AVERAGE(AF20:AQ20))/STDEV(AF20:AQ20)))</f>
        <v>0.57216296384510579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1.1022121748912066</v>
      </c>
      <c r="R4" s="7">
        <f>IF(N23="","",(ABS(N23-AVERAGE(B23:M23))/STDEV(B23:M23)))</f>
        <v>0.16105442689152719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1.57390514006855</v>
      </c>
      <c r="V4" s="7">
        <f>IF(AR23="","",(ABS(AR23-AVERAGE(AF23:AQ23))/STDEV(AF23:AQ23)))</f>
        <v>0.36685078733197568</v>
      </c>
    </row>
    <row r="5" spans="1:44" ht="25.5" customHeight="1" x14ac:dyDescent="0.2">
      <c r="C5" s="42" t="s">
        <v>275</v>
      </c>
      <c r="D5" s="12">
        <v>0</v>
      </c>
      <c r="E5" s="12">
        <v>0</v>
      </c>
      <c r="F5" s="12">
        <v>0.45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2.1466451612902615E-3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0.65648808219178112</v>
      </c>
      <c r="C9" s="20">
        <v>0.65776142857142839</v>
      </c>
      <c r="D9" s="20">
        <v>0.66864410714285738</v>
      </c>
      <c r="E9" s="20">
        <v>0.66314840909090977</v>
      </c>
      <c r="F9" s="20">
        <v>0.66154657142857165</v>
      </c>
      <c r="G9" s="20">
        <v>0.66006487179487172</v>
      </c>
      <c r="H9" s="20">
        <v>0.65960050000000015</v>
      </c>
      <c r="I9" s="20">
        <v>0.65830458333333342</v>
      </c>
      <c r="J9" s="20">
        <v>0.6536181578947371</v>
      </c>
      <c r="K9" s="20">
        <v>0.65394212121212147</v>
      </c>
      <c r="L9" s="20">
        <v>0.65447300000000042</v>
      </c>
      <c r="M9" s="20">
        <v>0.65983642857142888</v>
      </c>
      <c r="N9" s="20">
        <v>0.65521172413793105</v>
      </c>
      <c r="P9" s="19" t="s">
        <v>18</v>
      </c>
      <c r="Q9" s="20"/>
      <c r="R9" s="20"/>
      <c r="S9" s="20"/>
      <c r="T9" s="20">
        <v>0.6629212499999998</v>
      </c>
      <c r="U9" s="20"/>
      <c r="V9" s="20"/>
      <c r="W9" s="20"/>
      <c r="X9" s="20">
        <v>0.67137333333333349</v>
      </c>
      <c r="Y9" s="20">
        <v>0.67155750000000003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0.6741516666666667</v>
      </c>
      <c r="AJ9" s="20">
        <v>0.66794444444444434</v>
      </c>
      <c r="AK9" s="20">
        <v>0.65660315789473689</v>
      </c>
      <c r="AL9" s="20">
        <v>0.64509818181818179</v>
      </c>
      <c r="AM9" s="20">
        <v>0.64806071428571432</v>
      </c>
      <c r="AN9" s="20">
        <v>0.65482437500000024</v>
      </c>
      <c r="AO9" s="20">
        <v>0.65979800000000044</v>
      </c>
      <c r="AP9" s="20">
        <v>0.65927545454545478</v>
      </c>
      <c r="AQ9" s="20">
        <v>0.65649400000000013</v>
      </c>
      <c r="AR9" s="20">
        <v>0.65864064516129039</v>
      </c>
    </row>
    <row r="10" spans="1:44" x14ac:dyDescent="0.2">
      <c r="A10" s="21" t="s">
        <v>8</v>
      </c>
      <c r="B10" s="22">
        <v>1.3458007968652673E-2</v>
      </c>
      <c r="C10" s="22">
        <v>1.2340033551793762E-2</v>
      </c>
      <c r="D10" s="22">
        <v>1.0549076090208801E-2</v>
      </c>
      <c r="E10" s="22">
        <v>1.206115008723449E-2</v>
      </c>
      <c r="F10" s="22">
        <v>1.3937608712949455E-2</v>
      </c>
      <c r="G10" s="22">
        <v>1.1604113350084912E-2</v>
      </c>
      <c r="H10" s="22">
        <v>9.8597119302104141E-3</v>
      </c>
      <c r="I10" s="22">
        <v>1.3302374179877754E-2</v>
      </c>
      <c r="J10" s="22">
        <v>1.2304008046646541E-2</v>
      </c>
      <c r="K10" s="22">
        <v>1.0565503383567714E-2</v>
      </c>
      <c r="L10" s="22">
        <v>1.1223802372569312E-2</v>
      </c>
      <c r="M10" s="22">
        <v>1.2298740712949341E-2</v>
      </c>
      <c r="N10" s="22">
        <v>1.3264555906016766E-2</v>
      </c>
      <c r="P10" s="21" t="s">
        <v>8</v>
      </c>
      <c r="Q10" s="22"/>
      <c r="R10" s="22"/>
      <c r="S10" s="22"/>
      <c r="T10" s="22">
        <v>9.3530837499143146E-3</v>
      </c>
      <c r="U10" s="22"/>
      <c r="V10" s="22"/>
      <c r="W10" s="22"/>
      <c r="X10" s="22">
        <v>7.6542974637076504E-3</v>
      </c>
      <c r="Y10" s="22">
        <v>8.829812191283197E-3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8.746359856218083E-3</v>
      </c>
      <c r="AJ10" s="22">
        <v>9.881941219186955E-3</v>
      </c>
      <c r="AK10" s="22">
        <v>9.4424679832736981E-3</v>
      </c>
      <c r="AL10" s="22">
        <v>8.5528361283376941E-3</v>
      </c>
      <c r="AM10" s="22">
        <v>8.6070131721241311E-3</v>
      </c>
      <c r="AN10" s="22">
        <v>8.2142593220990937E-3</v>
      </c>
      <c r="AO10" s="22">
        <v>1.1996702399258548E-2</v>
      </c>
      <c r="AP10" s="22">
        <v>1.0317760463596422E-2</v>
      </c>
      <c r="AQ10" s="22">
        <v>9.9801906825774667E-3</v>
      </c>
      <c r="AR10" s="22">
        <v>1.1454693060485207E-2</v>
      </c>
    </row>
    <row r="11" spans="1:44" x14ac:dyDescent="0.2">
      <c r="A11" s="21" t="s">
        <v>19</v>
      </c>
      <c r="B11" s="22">
        <v>0.6885</v>
      </c>
      <c r="C11" s="22">
        <v>0.69620000000000004</v>
      </c>
      <c r="D11" s="22">
        <v>0.69840000000000002</v>
      </c>
      <c r="E11" s="22">
        <v>0.69730000000000003</v>
      </c>
      <c r="F11" s="23">
        <v>0.68989999999999996</v>
      </c>
      <c r="G11" s="23">
        <v>0.69540000000000002</v>
      </c>
      <c r="H11" s="23">
        <v>0.67889999999999995</v>
      </c>
      <c r="I11" s="23">
        <v>0.69679999999999997</v>
      </c>
      <c r="J11" s="23">
        <v>0.68969999999999998</v>
      </c>
      <c r="K11" s="23">
        <v>0.6845</v>
      </c>
      <c r="L11" s="23">
        <v>0.68359999999999999</v>
      </c>
      <c r="M11" s="23">
        <v>0.68720000000000003</v>
      </c>
      <c r="N11" s="23">
        <v>0.68500000000000005</v>
      </c>
      <c r="P11" s="21" t="s">
        <v>19</v>
      </c>
      <c r="Q11" s="22"/>
      <c r="R11" s="22"/>
      <c r="S11" s="22"/>
      <c r="T11" s="22">
        <v>0.68189999999999995</v>
      </c>
      <c r="U11" s="23"/>
      <c r="V11" s="23"/>
      <c r="W11" s="23"/>
      <c r="X11" s="23">
        <v>0.69189999999999996</v>
      </c>
      <c r="Y11" s="23">
        <v>0.68910000000000005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0.69010000000000005</v>
      </c>
      <c r="AJ11" s="23">
        <v>0.69110000000000005</v>
      </c>
      <c r="AK11" s="23">
        <v>0.67989999999999995</v>
      </c>
      <c r="AL11" s="23">
        <v>0.66749999999999998</v>
      </c>
      <c r="AM11" s="23">
        <v>0.66539999999999999</v>
      </c>
      <c r="AN11" s="23">
        <v>0.67569999999999997</v>
      </c>
      <c r="AO11" s="23">
        <v>0.68310000000000004</v>
      </c>
      <c r="AP11" s="23">
        <v>0.6885</v>
      </c>
      <c r="AQ11" s="23">
        <v>0.67459999999999998</v>
      </c>
      <c r="AR11" s="23">
        <v>0.68720000000000003</v>
      </c>
    </row>
    <row r="12" spans="1:44" x14ac:dyDescent="0.2">
      <c r="A12" s="21" t="s">
        <v>20</v>
      </c>
      <c r="B12" s="22">
        <v>0.61170000000000002</v>
      </c>
      <c r="C12" s="22">
        <v>0.62860000000000005</v>
      </c>
      <c r="D12" s="22">
        <v>0.6381</v>
      </c>
      <c r="E12" s="22">
        <v>0.626</v>
      </c>
      <c r="F12" s="23">
        <v>0.61429999999999996</v>
      </c>
      <c r="G12" s="23">
        <v>0.62119999999999997</v>
      </c>
      <c r="H12" s="23">
        <v>0.62809999999999999</v>
      </c>
      <c r="I12" s="23">
        <v>0.62529999999999997</v>
      </c>
      <c r="J12" s="23">
        <v>0.62060000000000004</v>
      </c>
      <c r="K12" s="23">
        <v>0.62250000000000005</v>
      </c>
      <c r="L12" s="23">
        <v>0.61739999999999995</v>
      </c>
      <c r="M12" s="23">
        <v>0.61839999999999995</v>
      </c>
      <c r="N12" s="23">
        <v>0.62370000000000003</v>
      </c>
      <c r="P12" s="21" t="s">
        <v>20</v>
      </c>
      <c r="Q12" s="22"/>
      <c r="R12" s="22"/>
      <c r="S12" s="22"/>
      <c r="T12" s="22">
        <v>0.63270000000000004</v>
      </c>
      <c r="U12" s="23"/>
      <c r="V12" s="23"/>
      <c r="W12" s="23"/>
      <c r="X12" s="23">
        <v>0.65159999999999996</v>
      </c>
      <c r="Y12" s="23">
        <v>0.6522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0.65910000000000002</v>
      </c>
      <c r="AJ12" s="23">
        <v>0.64390000000000003</v>
      </c>
      <c r="AK12" s="23">
        <v>0.63360000000000005</v>
      </c>
      <c r="AL12" s="23">
        <v>0.62580000000000002</v>
      </c>
      <c r="AM12" s="23">
        <v>0.61960000000000004</v>
      </c>
      <c r="AN12" s="23">
        <v>0.63449999999999995</v>
      </c>
      <c r="AO12" s="23">
        <v>0.62450000000000006</v>
      </c>
      <c r="AP12" s="23">
        <v>0.63439999999999996</v>
      </c>
      <c r="AQ12" s="23">
        <v>0.63090000000000002</v>
      </c>
      <c r="AR12" s="23">
        <v>0.62829999999999997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5.1143795494040303</v>
      </c>
      <c r="C13" s="25">
        <f>IFERROR(IF(C8="","",IF($C$25=0,((C9-$C$26)/3/C10),IF($C$26=0,(($C$25-C9)/3/C10),MIN(((($C$25)-C9)/(3*C10)),((C9-($C$26))/(3*C10)))))),"")</f>
        <v>5.6121248968356845</v>
      </c>
      <c r="D13" s="25">
        <f>IFERROR(IF(D8="","",IF($D$25=0,((D9-$D$26)/3/D10),IF($D$26=0,(($D$25-D9)/3/D10),MIN(((($D$25)-D9)/(3*D10)),((D9-($D$26))/(3*D10)))))),"")</f>
        <v>6.9087916727858723</v>
      </c>
      <c r="E13" s="25">
        <f>IFERROR(IF(E8="","",IF($E$25=0,((E9-$E$26)/3/E10),IF($E$26=0,(($E$25-E9)/3/E10),MIN(((($E$25)-E9)/(3*E10)),((E9-($E$26))/(3*E10)))))),"")</f>
        <v>5.890770712833481</v>
      </c>
      <c r="F13" s="25">
        <f>IFERROR(IF(F8="","",IF($K$25=0,((F9-$K$26)/3/F10),IF($K$26=0,(($K$25-F9)/3/F10),MIN(((($K$25)-F9)/(3*F10)),((F9-($K$26))/(3*F10)))))),"")</f>
        <v>5.059370316803899</v>
      </c>
      <c r="G13" s="25">
        <f>IFERROR(IF(G8="","",IF($G$25=0,((G9-$G$26)/3/G10),IF($G$26=0,(($G$25-G9)/3/G10),MIN(((($G$25)-G9)/(3*G10)),((G9-($G$26))/(3*G10)))))),"")</f>
        <v>6.0342071659539185</v>
      </c>
      <c r="H13" s="25">
        <f>IFERROR(IF(H8="","",IF($H$25=0,((H9-$H$26)/3/H10),IF($H$26=0,(($H$25-H9)/3/H10),MIN(((($H$25)-H9)/(3*H10)),((H9-($H$26))/(3*H10)))))),"")</f>
        <v>7.0860927609111561</v>
      </c>
      <c r="I13" s="25">
        <f>IFERROR(IF(I8="","",IF($I$25=0,((I9-$I$26)/3/I10),IF($I$26=0,(($I$25-I9)/3/I10),MIN(((($I$25)-I9)/(3*I10)),((I9-($I$26))/(3*I10)))))),"")</f>
        <v>5.2197344753798847</v>
      </c>
      <c r="J13" s="25">
        <f>IFERROR(IF(J8="","",IF($J$25=0,((J9-$J$26)/3/J10),IF($J$26=0,(($J$25-J9)/3/J10),MIN(((($J$25)-J9)/(3*J10)),((J9-($J$26))/(3*J10)))))),"")</f>
        <v>5.5163097293929688</v>
      </c>
      <c r="K13" s="25">
        <f>IFERROR(IF(K8="","",IF($K$25=0,((K9-$K$26)/3/K10),IF($K$26=0,(($K$25-K9)/3/K10),MIN(((($K$25)-K9)/(3*K10)),((K9-($K$26))/(3*K10)))))),"")</f>
        <v>6.4342137428526112</v>
      </c>
      <c r="L13" s="25">
        <f>IFERROR(IF(L8="","",IF($L$25=0,((L9-$L$26)/3/L10),IF($L$26=0,(($L$25-L9)/3/L10),MIN(((($L$25)-L9)/(3*L10)),((L9-($L$26))/(3*L10)))))),"")</f>
        <v>6.0726003901531982</v>
      </c>
      <c r="M13" s="25">
        <f>IFERROR(IF(M8="","",IF($M$25=0,((M9-$M$26)/3/M10),IF($M$26=0,(($M$25-M9)/3/M10),MIN(((($M$25)-M9)/(3*M10)),((M9-($M$26))/(3*M10)))))),"")</f>
        <v>5.6872063427461903</v>
      </c>
      <c r="N13" s="25">
        <f>IFERROR(IF(N8="","",IF($N$25=0,((N9-$N$26)/3/N10),IF($N$26=0,(($N$25-N9)/3/N10),MIN(((($N$25)-N9)/(3*N10)),((N9-($N$26))/(3*N10)))))),"")</f>
        <v>5.1568939458387133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7.5882726914158267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9.6404812408959639</v>
      </c>
      <c r="Y13" s="25">
        <f>IFERROR(IF(Y8="","",IF($J$25=0,((Y9-$J$26)/3/Y10),IF($J$26=0,(($J$25-Y9)/3/Y10),MIN(((($J$25)-Y9)/(3*Y10)),((Y9-($J$26))/(3*Y10)))))),"")</f>
        <v>8.3639944316037997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8.5426650001261066</v>
      </c>
      <c r="AJ13" s="25">
        <f t="shared" si="2"/>
        <v>7.3516069906480688</v>
      </c>
      <c r="AK13" s="25">
        <f t="shared" si="2"/>
        <v>7.2934024685323031</v>
      </c>
      <c r="AL13" s="25">
        <f t="shared" si="2"/>
        <v>7.6036447205222952</v>
      </c>
      <c r="AM13" s="25">
        <f t="shared" si="2"/>
        <v>7.6705166792425068</v>
      </c>
      <c r="AN13" s="25">
        <f t="shared" si="2"/>
        <v>8.3117404734209934</v>
      </c>
      <c r="AO13" s="25">
        <f t="shared" si="2"/>
        <v>5.8293241208508242</v>
      </c>
      <c r="AP13" s="25">
        <f t="shared" si="2"/>
        <v>6.7610103078676698</v>
      </c>
      <c r="AQ13" s="25">
        <f>IFERROR(IF(AQ8="","",IF($M$25=0,((AQ9-$M$26)/3/AQ10),IF($M$26=0,(($M$25-AQ9)/3/AQ10),MIN(((($M$25)-AQ9)/(3*AQ10)),((AQ9-($M$26))/(3*AQ10)))))),"")</f>
        <v>6.89679541428933</v>
      </c>
      <c r="AR13" s="25">
        <f>IFERROR(IF(AR8="","",IF($M$25=0,((AR9-$M$26)/3/AR10),IF($M$26=0,(($M$25-AR9)/3/AR10),MIN(((($M$25)-AR9)/(3*AR10)),((AR9-($M$26))/(3*AR10)))))),"")</f>
        <v>6.0714749276297235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2.3502941176476444E-3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0.64401244444444483</v>
      </c>
      <c r="C19" s="30">
        <v>0.64920190476190442</v>
      </c>
      <c r="D19" s="30">
        <v>0.65380210526315752</v>
      </c>
      <c r="E19" s="30">
        <v>0.65916718749999981</v>
      </c>
      <c r="F19" s="30">
        <v>0.64031560000000021</v>
      </c>
      <c r="G19" s="30">
        <v>0.64719085106382968</v>
      </c>
      <c r="H19" s="30">
        <v>0.65086513513513533</v>
      </c>
      <c r="I19" s="30">
        <v>0.65674624999999986</v>
      </c>
      <c r="J19" s="30">
        <v>0.65037481481481496</v>
      </c>
      <c r="K19" s="30">
        <v>0.64882969696969717</v>
      </c>
      <c r="L19" s="30">
        <v>0.64552357142857086</v>
      </c>
      <c r="M19" s="30">
        <v>0.65496857142857134</v>
      </c>
      <c r="N19" s="30">
        <v>0.65442218750000003</v>
      </c>
      <c r="P19" s="30" t="s">
        <v>18</v>
      </c>
      <c r="Q19" s="30"/>
      <c r="R19" s="30"/>
      <c r="S19" s="30"/>
      <c r="T19" s="30">
        <v>0.649455</v>
      </c>
      <c r="U19" s="30"/>
      <c r="V19" s="30"/>
      <c r="W19" s="30"/>
      <c r="X19" s="30">
        <v>0.65602999999999989</v>
      </c>
      <c r="Y19" s="30">
        <v>0.65752500000000014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0.65504666666666667</v>
      </c>
      <c r="AJ19" s="20">
        <v>0.6491786666666669</v>
      </c>
      <c r="AK19" s="20">
        <v>0.64145294117647023</v>
      </c>
      <c r="AL19" s="20">
        <v>0.64298800000000012</v>
      </c>
      <c r="AM19" s="20">
        <v>0.64701533333333328</v>
      </c>
      <c r="AN19" s="20">
        <v>0.64220600000000005</v>
      </c>
      <c r="AO19" s="20">
        <v>0.65284937499999995</v>
      </c>
      <c r="AP19" s="20">
        <v>0.64937636363636364</v>
      </c>
      <c r="AQ19" s="20">
        <v>0.64373499999999972</v>
      </c>
      <c r="AR19" s="20">
        <v>0.64608529411764737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1.3780502535688056E-2</v>
      </c>
      <c r="C20" s="22">
        <v>1.2126489129449622E-2</v>
      </c>
      <c r="D20" s="22">
        <v>1.3515284420204526E-2</v>
      </c>
      <c r="E20" s="22">
        <v>1.2456973657032683E-2</v>
      </c>
      <c r="F20" s="22">
        <v>1.2646781446828879E-2</v>
      </c>
      <c r="G20" s="22">
        <v>1.410009834225821E-2</v>
      </c>
      <c r="H20" s="22">
        <v>1.2972712683626854E-2</v>
      </c>
      <c r="I20" s="22">
        <v>1.0568207755687056E-2</v>
      </c>
      <c r="J20" s="22">
        <v>1.1892103021663018E-2</v>
      </c>
      <c r="K20" s="22">
        <v>1.2713328449805543E-2</v>
      </c>
      <c r="L20" s="22">
        <v>1.5102847464504772E-2</v>
      </c>
      <c r="M20" s="22">
        <v>8.264338314994072E-3</v>
      </c>
      <c r="N20" s="22">
        <v>1.2097222727042776E-2</v>
      </c>
      <c r="P20" s="21" t="s">
        <v>8</v>
      </c>
      <c r="Q20" s="22"/>
      <c r="R20" s="22"/>
      <c r="S20" s="22"/>
      <c r="T20" s="22">
        <v>8.444001481344568E-3</v>
      </c>
      <c r="U20" s="22"/>
      <c r="V20" s="22"/>
      <c r="W20" s="22"/>
      <c r="X20" s="22">
        <v>8.5134599311913056E-3</v>
      </c>
      <c r="Y20" s="22">
        <v>7.9535107552158001E-3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1.2766793084001846E-2</v>
      </c>
      <c r="AJ20" s="22">
        <v>1.4389633603996687E-2</v>
      </c>
      <c r="AK20" s="22">
        <v>1.3504757769858544E-2</v>
      </c>
      <c r="AL20" s="22">
        <v>1.4290699666905641E-2</v>
      </c>
      <c r="AM20" s="22">
        <v>1.1193201056361988E-2</v>
      </c>
      <c r="AN20" s="22">
        <v>1.4242276748464964E-2</v>
      </c>
      <c r="AO20" s="22">
        <v>1.0421090111105149E-2</v>
      </c>
      <c r="AP20" s="22">
        <v>1.0579224293659071E-2</v>
      </c>
      <c r="AQ20" s="22">
        <v>1.2996178441682398E-2</v>
      </c>
      <c r="AR20" s="22">
        <v>1.1794205084770313E-2</v>
      </c>
      <c r="AS20" s="29"/>
      <c r="AT20" s="29"/>
      <c r="AU20" s="29"/>
      <c r="AV20" s="29"/>
      <c r="BD20" s="32">
        <f>F5</f>
        <v>0.45</v>
      </c>
      <c r="BE20" s="32"/>
      <c r="BF20" s="32"/>
      <c r="BG20" s="32"/>
      <c r="BH20" s="32"/>
      <c r="BI20" s="32"/>
      <c r="BJ20" s="32">
        <f>E5</f>
        <v>0</v>
      </c>
    </row>
    <row r="21" spans="1:62" x14ac:dyDescent="0.2">
      <c r="A21" s="21" t="s">
        <v>19</v>
      </c>
      <c r="B21" s="22">
        <v>0.67879999999999996</v>
      </c>
      <c r="C21" s="22">
        <v>0.68289999999999995</v>
      </c>
      <c r="D21" s="22">
        <v>0.68830000000000002</v>
      </c>
      <c r="E21" s="22">
        <v>0.68799999999999994</v>
      </c>
      <c r="F21" s="22">
        <v>0.67390000000000005</v>
      </c>
      <c r="G21" s="22">
        <v>0.68720000000000003</v>
      </c>
      <c r="H21" s="22">
        <v>0.6865</v>
      </c>
      <c r="I21" s="22">
        <v>0.68640000000000001</v>
      </c>
      <c r="J21" s="22">
        <v>0.68120000000000003</v>
      </c>
      <c r="K21" s="22">
        <v>0.67569999999999997</v>
      </c>
      <c r="L21" s="22">
        <v>0.68989999999999996</v>
      </c>
      <c r="M21" s="22">
        <v>0.67159999999999997</v>
      </c>
      <c r="N21" s="22">
        <v>0.68630000000000002</v>
      </c>
      <c r="P21" s="21" t="s">
        <v>19</v>
      </c>
      <c r="Q21" s="22"/>
      <c r="R21" s="22"/>
      <c r="S21" s="22"/>
      <c r="T21" s="22">
        <v>0.67100000000000004</v>
      </c>
      <c r="U21" s="22"/>
      <c r="V21" s="22"/>
      <c r="W21" s="22"/>
      <c r="X21" s="22">
        <v>0.67859999999999998</v>
      </c>
      <c r="Y21" s="22">
        <v>0.67020000000000002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0.6784</v>
      </c>
      <c r="AJ21" s="23">
        <v>0.67879999999999996</v>
      </c>
      <c r="AK21" s="23">
        <v>0.66920000000000002</v>
      </c>
      <c r="AL21" s="23">
        <v>0.66920000000000002</v>
      </c>
      <c r="AM21" s="23">
        <v>0.67689999999999995</v>
      </c>
      <c r="AN21" s="23">
        <v>0.67269999999999996</v>
      </c>
      <c r="AO21" s="23">
        <v>0.67749999999999999</v>
      </c>
      <c r="AP21" s="23">
        <v>0.67390000000000005</v>
      </c>
      <c r="AQ21" s="23">
        <v>0.67479999999999996</v>
      </c>
      <c r="AR21" s="23">
        <v>0.67259999999999998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0.60019999999999996</v>
      </c>
      <c r="C22" s="22">
        <v>0.62090000000000001</v>
      </c>
      <c r="D22" s="22">
        <v>0.61329999999999996</v>
      </c>
      <c r="E22" s="22">
        <v>0.63129999999999997</v>
      </c>
      <c r="F22" s="22">
        <v>0.61160000000000003</v>
      </c>
      <c r="G22" s="22">
        <v>0.61360000000000003</v>
      </c>
      <c r="H22" s="22">
        <v>0.61890000000000001</v>
      </c>
      <c r="I22" s="22">
        <v>0.63100000000000001</v>
      </c>
      <c r="J22" s="22">
        <v>0.61899999999999999</v>
      </c>
      <c r="K22" s="22">
        <v>0.61180000000000001</v>
      </c>
      <c r="L22" s="22">
        <v>0.61180000000000001</v>
      </c>
      <c r="M22" s="22">
        <v>0.63919999999999999</v>
      </c>
      <c r="N22" s="22">
        <v>0.62409999999999999</v>
      </c>
      <c r="P22" s="21" t="s">
        <v>20</v>
      </c>
      <c r="Q22" s="22"/>
      <c r="R22" s="22"/>
      <c r="S22" s="22"/>
      <c r="T22" s="22">
        <v>0.63280000000000003</v>
      </c>
      <c r="U22" s="22"/>
      <c r="V22" s="22"/>
      <c r="W22" s="22"/>
      <c r="X22" s="22">
        <v>0.63460000000000005</v>
      </c>
      <c r="Y22" s="22">
        <v>0.63070000000000004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0.62639999999999996</v>
      </c>
      <c r="AJ22" s="23">
        <v>0.61819999999999997</v>
      </c>
      <c r="AK22" s="23">
        <v>0.60729999999999995</v>
      </c>
      <c r="AL22" s="23">
        <v>0.61119999999999997</v>
      </c>
      <c r="AM22" s="23">
        <v>0.61280000000000001</v>
      </c>
      <c r="AN22" s="23">
        <v>0.61409999999999998</v>
      </c>
      <c r="AO22" s="23">
        <v>0.61970000000000003</v>
      </c>
      <c r="AP22" s="23">
        <v>0.62539999999999996</v>
      </c>
      <c r="AQ22" s="23">
        <v>0.61380000000000001</v>
      </c>
      <c r="AR22" s="23">
        <v>0.61760000000000004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4.6929213682399249</v>
      </c>
      <c r="C23" s="25">
        <f>IFERROR(IF(C18="","",IF($C$25=0,((C19-$C$26)/3/C20),IF($C$26=0,(($C$25-C19)/3/C20),MIN(((($C$25)-C19)/(3*C20)),((C19-($C$26))/(3*C20)))))),"")</f>
        <v>5.4756685312468916</v>
      </c>
      <c r="D23" s="25">
        <f>IFERROR(IF(D18="","",IF($D$25=0,((D19-$D$26)/3/D20),IF($D$26=0,(($D$25-D19)/3/D20),MIN(((($D$25)-D19)/(3*D20)),((D19-($D$26))/(3*D20)))))),"")</f>
        <v>5.0264598935233602</v>
      </c>
      <c r="E23" s="25">
        <f>IFERROR(IF(E18="","",IF($E$25=0,((E19-$E$26)/3/E20),IF($E$26=0,(($E$25-E19)/3/E20),MIN(((($E$25)-E19)/(3*E20)),((E19-($E$26))/(3*E20)))))),"")</f>
        <v>5.5970573393619514</v>
      </c>
      <c r="F23" s="25">
        <f>IFERROR(IF(F18="","",IF($K$25=0,((F19-$K$26)/3/F20),IF($K$26=0,(($K$25-F19)/3/F20),MIN(((($K$25)-F19)/(3*F20)),((F19-($K$26))/(3*F20)))))),"")</f>
        <v>5.016180092939007</v>
      </c>
      <c r="G23" s="25">
        <f>IFERROR(IF(G18="","",IF($G$25=0,((G19-$G$26)/3/G20),IF($G$26=0,(($G$25-G19)/3/G20),MIN(((($G$25)-G19)/(3*G20)),((G19-($G$26))/(3*G20)))))),"")</f>
        <v>4.6616897338189869</v>
      </c>
      <c r="H23" s="25">
        <f>IFERROR(IF(H18="","",IF($H$25=0,((H19-$H$26)/3/H20),IF($H$26=0,(($H$25-H19)/3/H20),MIN(((($H$25)-H19)/(3*H20)),((H19-($H$26))/(3*H20)))))),"")</f>
        <v>5.1612216101533299</v>
      </c>
      <c r="I23" s="25">
        <f>IFERROR(IF(I18="","",IF($I$25=0,((I19-$I$26)/3/I20),IF($I$26=0,(($I$25-I19)/3/I20),MIN(((($I$25)-I19)/(3*I20)),((I19-($I$26))/(3*I20)))))),"")</f>
        <v>6.5210126693034827</v>
      </c>
      <c r="J23" s="25">
        <f>IFERROR(IF(J18="","",IF($J$25=0,((J19-$J$26)/3/J20),IF($J$26=0,(($J$25-J19)/3/J20),MIN(((($J$25)-J19)/(3*J20)),((J19-($J$26))/(3*J20)))))),"")</f>
        <v>5.6164670636137295</v>
      </c>
      <c r="K23" s="25">
        <f>IFERROR(IF(K18="","",IF($K$25=0,((K19-$K$26)/3/K20),IF($K$26=0,(($K$25-K19)/3/K20),MIN(((($K$25)-K19)/(3*K20)),((K19-($K$26))/(3*K20)))))),"")</f>
        <v>5.2131560919107258</v>
      </c>
      <c r="L23" s="25">
        <f>IFERROR(IF(L18="","",IF($L$25=0,((L19-$L$26)/3/L20),IF($L$26=0,(($L$25-L19)/3/L20),MIN(((($L$25)-L19)/(3*L20)),((L19-($L$26))/(3*L20)))))),"")</f>
        <v>4.3153798621550674</v>
      </c>
      <c r="M23" s="25">
        <f>IFERROR(IF(M18="","",IF($M$25=0,((M19-$M$26)/3/M20),IF($M$26=0,(($M$25-M19)/3/M20),MIN(((($M$25)-M19)/(3*M20)),((M19-($M$26))/(3*M20)))))),"")</f>
        <v>8.2671902502948438</v>
      </c>
      <c r="N23" s="25">
        <f>IFERROR(IF(N18="","",IF($N$25=0,((N19-$N$26)/3/N20),IF($N$26=0,(($N$25-N19)/3/N20),MIN(((($N$25)-N19)/(3*N20)),((N19-($N$26))/(3*N20)))))),"")</f>
        <v>5.6327580887091759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7.8736367049302514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8.0668338397942705</v>
      </c>
      <c r="Y23" s="25">
        <f>IFERROR(IF(Y18="","",IF($J$25=0,((Y19-$J$26)/3/Y20),IF($J$26=0,(($J$25-Y19)/3/Y20),MIN(((($J$25)-Y19)/(3*Y20)),((Y19-($J$26))/(3*Y20)))))),"")</f>
        <v>8.6974170437421048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5.3536458560245128</v>
      </c>
      <c r="AJ23" s="25">
        <f t="shared" si="4"/>
        <v>4.6139388059504514</v>
      </c>
      <c r="AK23" s="25">
        <f t="shared" si="4"/>
        <v>4.7255676959463058</v>
      </c>
      <c r="AL23" s="25">
        <f t="shared" si="4"/>
        <v>4.5014824209277196</v>
      </c>
      <c r="AM23" s="25">
        <f t="shared" si="4"/>
        <v>5.8671132098043799</v>
      </c>
      <c r="AN23" s="25">
        <f t="shared" si="4"/>
        <v>4.4984848839966558</v>
      </c>
      <c r="AO23" s="25">
        <f t="shared" si="4"/>
        <v>6.4884246861351276</v>
      </c>
      <c r="AP23" s="25">
        <f t="shared" si="4"/>
        <v>6.2820095343494753</v>
      </c>
      <c r="AQ23" s="25">
        <f>IFERROR(IF(AQ18="","",IF($M$25=0,((AQ19-$M$26)/3/AQ20),IF($M$26=0,(($M$25-AQ19)/3/AQ20),MIN(((($M$25)-AQ19)/(3*AQ20)),((AQ19-($M$26))/(3*AQ20)))))),"")</f>
        <v>4.9690248270377984</v>
      </c>
      <c r="AR23" s="25">
        <f>IFERROR(IF(AR18="","",IF($M$25=0,((AR19-$M$26)/3/AR20),IF($M$26=0,(($M$25-AR19)/3/AR20),MIN(((($M$25)-AR19)/(3*AR20)),((AR19-($M$26))/(3*AR20)))))),"")</f>
        <v>5.5418541763601485</v>
      </c>
    </row>
    <row r="24" spans="1:62" x14ac:dyDescent="0.2">
      <c r="A24" s="35" t="s">
        <v>10</v>
      </c>
      <c r="B24" s="32">
        <f t="shared" ref="B24:N24" si="5">$D$5</f>
        <v>0</v>
      </c>
      <c r="C24" s="32">
        <f t="shared" si="5"/>
        <v>0</v>
      </c>
      <c r="D24" s="32">
        <f t="shared" si="5"/>
        <v>0</v>
      </c>
      <c r="E24" s="32">
        <f t="shared" si="5"/>
        <v>0</v>
      </c>
      <c r="F24" s="32">
        <f t="shared" si="5"/>
        <v>0</v>
      </c>
      <c r="G24" s="32">
        <f t="shared" si="5"/>
        <v>0</v>
      </c>
      <c r="H24" s="32">
        <f t="shared" si="5"/>
        <v>0</v>
      </c>
      <c r="I24" s="32">
        <f t="shared" si="5"/>
        <v>0</v>
      </c>
      <c r="J24" s="32">
        <f t="shared" si="5"/>
        <v>0</v>
      </c>
      <c r="K24" s="32">
        <f t="shared" si="5"/>
        <v>0</v>
      </c>
      <c r="L24" s="32">
        <f t="shared" si="5"/>
        <v>0</v>
      </c>
      <c r="M24" s="32">
        <f t="shared" si="5"/>
        <v>0</v>
      </c>
      <c r="N24" s="32">
        <f t="shared" si="5"/>
        <v>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6">$E$5</f>
        <v>0</v>
      </c>
      <c r="C25" s="32">
        <f t="shared" si="6"/>
        <v>0</v>
      </c>
      <c r="D25" s="32">
        <f t="shared" si="6"/>
        <v>0</v>
      </c>
      <c r="E25" s="32">
        <f t="shared" si="6"/>
        <v>0</v>
      </c>
      <c r="F25" s="32">
        <f t="shared" si="6"/>
        <v>0</v>
      </c>
      <c r="G25" s="32">
        <f t="shared" si="6"/>
        <v>0</v>
      </c>
      <c r="H25" s="32">
        <f t="shared" si="6"/>
        <v>0</v>
      </c>
      <c r="I25" s="32">
        <f t="shared" si="6"/>
        <v>0</v>
      </c>
      <c r="J25" s="32">
        <f t="shared" si="6"/>
        <v>0</v>
      </c>
      <c r="K25" s="32">
        <f t="shared" si="6"/>
        <v>0</v>
      </c>
      <c r="L25" s="32">
        <f t="shared" si="6"/>
        <v>0</v>
      </c>
      <c r="M25" s="32">
        <f t="shared" si="6"/>
        <v>0</v>
      </c>
      <c r="N25" s="32">
        <f t="shared" si="6"/>
        <v>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7">$F$5</f>
        <v>0.45</v>
      </c>
      <c r="C26" s="32">
        <f t="shared" si="7"/>
        <v>0.45</v>
      </c>
      <c r="D26" s="32">
        <f t="shared" si="7"/>
        <v>0.45</v>
      </c>
      <c r="E26" s="32">
        <f t="shared" si="7"/>
        <v>0.45</v>
      </c>
      <c r="F26" s="32">
        <f t="shared" si="7"/>
        <v>0.45</v>
      </c>
      <c r="G26" s="32">
        <f t="shared" si="7"/>
        <v>0.45</v>
      </c>
      <c r="H26" s="32">
        <f t="shared" si="7"/>
        <v>0.45</v>
      </c>
      <c r="I26" s="32">
        <f t="shared" si="7"/>
        <v>0.45</v>
      </c>
      <c r="J26" s="32">
        <f t="shared" si="7"/>
        <v>0.45</v>
      </c>
      <c r="K26" s="32">
        <f t="shared" si="7"/>
        <v>0.45</v>
      </c>
      <c r="L26" s="32">
        <f t="shared" si="7"/>
        <v>0.45</v>
      </c>
      <c r="M26" s="32">
        <f t="shared" si="7"/>
        <v>0.45</v>
      </c>
      <c r="N26" s="32">
        <f t="shared" si="7"/>
        <v>0.45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1.3937608712949455E-2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7.0860927609111561</v>
      </c>
      <c r="Q37" s="40">
        <v>8</v>
      </c>
      <c r="R37" s="41">
        <f>ROUND(Q37/5,5)</f>
        <v>1.6</v>
      </c>
      <c r="T37" s="20">
        <v>0.65524999999999989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5.6234133564746708E-3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12.166394737440601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J85"/>
  <sheetViews>
    <sheetView showGridLines="0" topLeftCell="A26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1.5972075864754656</v>
      </c>
      <c r="R2" s="7">
        <f>IF(N19="","",(ABS(N19-AVERAGE(B19:M19))/STDEV(B19:M19)))</f>
        <v>0.28440125490879625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0.64302477477806186</v>
      </c>
      <c r="V2" s="7">
        <f>IF(AR19="","",(ABS(AR19-AVERAGE(AF19:AQ19))/STDEV(AF19:AQ19)))</f>
        <v>0.61559393380379079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0.80884680800722575</v>
      </c>
      <c r="R3" s="7">
        <f>IF(N20="","",(ABS(N20-AVERAGE(B20:M20))/STDEV(B20:M20)))</f>
        <v>0.31330802123062884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1.7230507136305777</v>
      </c>
      <c r="V3" s="7">
        <f>IF(AR20="","",(ABS(AR20-AVERAGE(AF20:AQ20))/STDEV(AF20:AQ20)))</f>
        <v>0.72900265686128307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0.47692660953561516</v>
      </c>
      <c r="R4" s="7">
        <f>IF(N23="","",(ABS(N23-AVERAGE(B23:M23))/STDEV(B23:M23)))</f>
        <v>5.6669682316219903E-2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1.4689370729446245</v>
      </c>
      <c r="V4" s="7">
        <f>IF(AR23="","",(ABS(AR23-AVERAGE(AF23:AQ23))/STDEV(AF23:AQ23)))</f>
        <v>0.93222845850232372</v>
      </c>
    </row>
    <row r="5" spans="1:44" ht="25.5" customHeight="1" x14ac:dyDescent="0.2">
      <c r="C5" s="42" t="s">
        <v>275</v>
      </c>
      <c r="D5" s="12">
        <v>0</v>
      </c>
      <c r="E5" s="12">
        <v>0</v>
      </c>
      <c r="F5" s="12">
        <v>60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0.74241935483873078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95.568356164383573</v>
      </c>
      <c r="C9" s="20">
        <v>95.797499999999999</v>
      </c>
      <c r="D9" s="20">
        <v>95.115357142857206</v>
      </c>
      <c r="E9" s="20">
        <v>95.102272727272762</v>
      </c>
      <c r="F9" s="20">
        <v>95.842857142857099</v>
      </c>
      <c r="G9" s="20">
        <v>96.888205128205101</v>
      </c>
      <c r="H9" s="20">
        <v>97.818499999999986</v>
      </c>
      <c r="I9" s="20">
        <v>97.267083333333318</v>
      </c>
      <c r="J9" s="20">
        <v>96.401052631579006</v>
      </c>
      <c r="K9" s="20">
        <v>97.239393939393921</v>
      </c>
      <c r="L9" s="20">
        <v>97.290500000000009</v>
      </c>
      <c r="M9" s="20">
        <v>96.6078571428571</v>
      </c>
      <c r="N9" s="20">
        <v>97.875517241379299</v>
      </c>
      <c r="P9" s="19" t="s">
        <v>18</v>
      </c>
      <c r="Q9" s="20"/>
      <c r="R9" s="20"/>
      <c r="S9" s="20"/>
      <c r="T9" s="20">
        <v>97.408749999999998</v>
      </c>
      <c r="U9" s="20"/>
      <c r="V9" s="20"/>
      <c r="W9" s="20"/>
      <c r="X9" s="20">
        <v>96.312222222222232</v>
      </c>
      <c r="Y9" s="20">
        <v>96.484999999999985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93.59499999999997</v>
      </c>
      <c r="AJ9" s="20">
        <v>94.512222222222221</v>
      </c>
      <c r="AK9" s="20">
        <v>93.588421052631531</v>
      </c>
      <c r="AL9" s="20">
        <v>94.964545454545473</v>
      </c>
      <c r="AM9" s="20">
        <v>94.696428571428569</v>
      </c>
      <c r="AN9" s="20">
        <v>94.26062499999999</v>
      </c>
      <c r="AO9" s="20">
        <v>93.306666666666686</v>
      </c>
      <c r="AP9" s="20">
        <v>93.076363636363666</v>
      </c>
      <c r="AQ9" s="20">
        <v>93.645000000000039</v>
      </c>
      <c r="AR9" s="20">
        <v>94.387419354838769</v>
      </c>
    </row>
    <row r="10" spans="1:44" x14ac:dyDescent="0.2">
      <c r="A10" s="21" t="s">
        <v>8</v>
      </c>
      <c r="B10" s="22">
        <v>2.9019266641417039</v>
      </c>
      <c r="C10" s="22">
        <v>2.5227056718551282</v>
      </c>
      <c r="D10" s="22">
        <v>2.4731140801140508</v>
      </c>
      <c r="E10" s="22">
        <v>2.548570427485942</v>
      </c>
      <c r="F10" s="22">
        <v>3.0069628571421538</v>
      </c>
      <c r="G10" s="22">
        <v>2.626181087500215</v>
      </c>
      <c r="H10" s="22">
        <v>2.0160431293743413</v>
      </c>
      <c r="I10" s="22">
        <v>2.1813875649475198</v>
      </c>
      <c r="J10" s="22">
        <v>2.7220489231882885</v>
      </c>
      <c r="K10" s="22">
        <v>2.3446167266954183</v>
      </c>
      <c r="L10" s="22">
        <v>2.2735887444510428</v>
      </c>
      <c r="M10" s="22">
        <v>2.2022901048825787</v>
      </c>
      <c r="N10" s="22">
        <v>2.7269234171921881</v>
      </c>
      <c r="P10" s="21" t="s">
        <v>8</v>
      </c>
      <c r="Q10" s="22"/>
      <c r="R10" s="22"/>
      <c r="S10" s="22"/>
      <c r="T10" s="22">
        <v>1.5732087463187046</v>
      </c>
      <c r="U10" s="22"/>
      <c r="V10" s="22"/>
      <c r="W10" s="22"/>
      <c r="X10" s="22">
        <v>1.4314154052622088</v>
      </c>
      <c r="Y10" s="22">
        <v>1.5698358561915364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1.5280900896327734</v>
      </c>
      <c r="AJ10" s="22">
        <v>2.0763003075425246</v>
      </c>
      <c r="AK10" s="22">
        <v>1.5832364654007129</v>
      </c>
      <c r="AL10" s="22">
        <v>1.7281578654760312</v>
      </c>
      <c r="AM10" s="22">
        <v>1.9795868588046093</v>
      </c>
      <c r="AN10" s="22">
        <v>1.7915278211521768</v>
      </c>
      <c r="AO10" s="22">
        <v>2.0219489125400032</v>
      </c>
      <c r="AP10" s="22">
        <v>1.80335707703422</v>
      </c>
      <c r="AQ10" s="22">
        <v>1.752768373087833</v>
      </c>
      <c r="AR10" s="22">
        <v>2.1328839551103633</v>
      </c>
    </row>
    <row r="11" spans="1:44" x14ac:dyDescent="0.2">
      <c r="A11" s="21" t="s">
        <v>19</v>
      </c>
      <c r="B11" s="22">
        <v>104.2</v>
      </c>
      <c r="C11" s="22">
        <v>102.4</v>
      </c>
      <c r="D11" s="22">
        <v>103.8</v>
      </c>
      <c r="E11" s="22">
        <v>101.9</v>
      </c>
      <c r="F11" s="23">
        <v>104.6</v>
      </c>
      <c r="G11" s="23">
        <v>104.7</v>
      </c>
      <c r="H11" s="23">
        <v>103.3</v>
      </c>
      <c r="I11" s="23">
        <v>103.7</v>
      </c>
      <c r="J11" s="23">
        <v>104.6</v>
      </c>
      <c r="K11" s="23">
        <v>104</v>
      </c>
      <c r="L11" s="23">
        <v>104.3</v>
      </c>
      <c r="M11" s="23">
        <v>101.9</v>
      </c>
      <c r="N11" s="23">
        <v>106</v>
      </c>
      <c r="P11" s="21" t="s">
        <v>19</v>
      </c>
      <c r="Q11" s="22"/>
      <c r="R11" s="22"/>
      <c r="S11" s="22"/>
      <c r="T11" s="22">
        <v>101.2</v>
      </c>
      <c r="U11" s="23"/>
      <c r="V11" s="23"/>
      <c r="W11" s="23"/>
      <c r="X11" s="23">
        <v>100.9</v>
      </c>
      <c r="Y11" s="23">
        <v>99.9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96.2</v>
      </c>
      <c r="AJ11" s="23">
        <v>101</v>
      </c>
      <c r="AK11" s="23">
        <v>99.4</v>
      </c>
      <c r="AL11" s="23">
        <v>98.3</v>
      </c>
      <c r="AM11" s="23">
        <v>101.1</v>
      </c>
      <c r="AN11" s="23">
        <v>99.8</v>
      </c>
      <c r="AO11" s="23">
        <v>100.3</v>
      </c>
      <c r="AP11" s="23">
        <v>99.4</v>
      </c>
      <c r="AQ11" s="23">
        <v>98.6</v>
      </c>
      <c r="AR11" s="23">
        <v>101.8</v>
      </c>
    </row>
    <row r="12" spans="1:44" x14ac:dyDescent="0.2">
      <c r="A12" s="21" t="s">
        <v>20</v>
      </c>
      <c r="B12" s="22">
        <v>87.8</v>
      </c>
      <c r="C12" s="22">
        <v>89.7</v>
      </c>
      <c r="D12" s="22">
        <v>88.5</v>
      </c>
      <c r="E12" s="22">
        <v>88.3</v>
      </c>
      <c r="F12" s="23">
        <v>86.6</v>
      </c>
      <c r="G12" s="23">
        <v>89</v>
      </c>
      <c r="H12" s="23">
        <v>92.2</v>
      </c>
      <c r="I12" s="23">
        <v>91.5</v>
      </c>
      <c r="J12" s="23">
        <v>89.3</v>
      </c>
      <c r="K12" s="23">
        <v>89.8</v>
      </c>
      <c r="L12" s="23">
        <v>90.6</v>
      </c>
      <c r="M12" s="23">
        <v>90</v>
      </c>
      <c r="N12" s="23">
        <v>88.3</v>
      </c>
      <c r="P12" s="21" t="s">
        <v>20</v>
      </c>
      <c r="Q12" s="22"/>
      <c r="R12" s="22"/>
      <c r="S12" s="22"/>
      <c r="T12" s="22">
        <v>93.6</v>
      </c>
      <c r="U12" s="23"/>
      <c r="V12" s="23"/>
      <c r="W12" s="23"/>
      <c r="X12" s="23">
        <v>92</v>
      </c>
      <c r="Y12" s="23">
        <v>93.7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90.3</v>
      </c>
      <c r="AJ12" s="23">
        <v>90.6</v>
      </c>
      <c r="AK12" s="23">
        <v>89.2</v>
      </c>
      <c r="AL12" s="23">
        <v>89.3</v>
      </c>
      <c r="AM12" s="23">
        <v>88.8</v>
      </c>
      <c r="AN12" s="23">
        <v>90</v>
      </c>
      <c r="AO12" s="23">
        <v>88.2</v>
      </c>
      <c r="AP12" s="23">
        <v>87</v>
      </c>
      <c r="AQ12" s="23">
        <v>90.2</v>
      </c>
      <c r="AR12" s="23">
        <v>88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4.0856024612764807</v>
      </c>
      <c r="C13" s="25">
        <f>IFERROR(IF(C8="","",IF($C$25=0,((C9-$C$26)/3/C10),IF($C$26=0,(($C$25-C9)/3/C10),MIN(((($C$25)-C9)/(3*C10)),((C9-($C$26))/(3*C10)))))),"")</f>
        <v>4.7300405010090483</v>
      </c>
      <c r="D13" s="25">
        <f>IFERROR(IF(D8="","",IF($D$25=0,((D9-$D$26)/3/D10),IF($D$26=0,(($D$25-D9)/3/D10),MIN(((($D$25)-D9)/(3*D10)),((D9-($D$26))/(3*D10)))))),"")</f>
        <v>4.7329474777319103</v>
      </c>
      <c r="E13" s="25">
        <f>IFERROR(IF(E8="","",IF($E$25=0,((E9-$E$26)/3/E10),IF($E$26=0,(($E$25-E9)/3/E10),MIN(((($E$25)-E9)/(3*E10)),((E9-($E$26))/(3*E10)))))),"")</f>
        <v>4.5911062333481967</v>
      </c>
      <c r="F13" s="25">
        <f>IFERROR(IF(F8="","",IF($K$25=0,((F9-$K$26)/3/F10),IF($K$26=0,(($K$25-F9)/3/F10),MIN(((($K$25)-F9)/(3*F10)),((F9-($K$26))/(3*F10)))))),"")</f>
        <v>3.9733178011297965</v>
      </c>
      <c r="G13" s="25">
        <f>IFERROR(IF(G8="","",IF($G$25=0,((G9-$G$26)/3/G10),IF($G$26=0,(($G$25-G9)/3/G10),MIN(((($G$25)-G9)/(3*G10)),((G9-($G$26))/(3*G10)))))),"")</f>
        <v>4.6821098646219541</v>
      </c>
      <c r="H13" s="25">
        <f>IFERROR(IF(H8="","",IF($H$25=0,((H9-$H$26)/3/H10),IF($H$26=0,(($H$25-H9)/3/H10),MIN(((($H$25)-H9)/(3*H10)),((H9-($H$26))/(3*H10)))))),"")</f>
        <v>6.2529250902379543</v>
      </c>
      <c r="I13" s="25">
        <f>IFERROR(IF(I8="","",IF($I$25=0,((I9-$I$26)/3/I10),IF($I$26=0,(($I$25-I9)/3/I10),MIN(((($I$25)-I9)/(3*I10)),((I9-($I$26))/(3*I10)))))),"")</f>
        <v>5.6947061176678</v>
      </c>
      <c r="J13" s="25">
        <f>IFERROR(IF(J8="","",IF($J$25=0,((J9-$J$26)/3/J10),IF($J$26=0,(($J$25-J9)/3/J10),MIN(((($J$25)-J9)/(3*J10)),((J9-($J$26))/(3*J10)))))),"")</f>
        <v>4.4575555226664925</v>
      </c>
      <c r="K13" s="25">
        <f>IFERROR(IF(K8="","",IF($K$25=0,((K9-$K$26)/3/K10),IF($K$26=0,(($K$25-K9)/3/K10),MIN(((($K$25)-K9)/(3*K10)),((K9-($K$26))/(3*K10)))))),"")</f>
        <v>5.2943115059265109</v>
      </c>
      <c r="L13" s="25">
        <f>IFERROR(IF(L8="","",IF($L$25=0,((L9-$L$26)/3/L10),IF($L$26=0,(($L$25-L9)/3/L10),MIN(((($L$25)-L9)/(3*L10)),((L9-($L$26))/(3*L10)))))),"")</f>
        <v>5.4672010041411117</v>
      </c>
      <c r="M13" s="25">
        <f>IFERROR(IF(M8="","",IF($M$25=0,((M9-$M$26)/3/M10),IF($M$26=0,(($M$25-M9)/3/M10),MIN(((($M$25)-M9)/(3*M10)),((M9-($M$26))/(3*M10)))))),"")</f>
        <v>5.5408772080323407</v>
      </c>
      <c r="N13" s="25">
        <f>IFERROR(IF(N8="","",IF($N$25=0,((N9-$N$26)/3/N10),IF($N$26=0,(($N$25-N9)/3/N10),MIN(((($N$25)-N9)/(3*N10)),((N9-($N$26))/(3*N10)))))),"")</f>
        <v>4.6298228744512278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7.9262102772515437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8.456017749687998</v>
      </c>
      <c r="Y13" s="25">
        <f>IFERROR(IF(Y8="","",IF($J$25=0,((Y9-$J$26)/3/Y10),IF($J$26=0,(($J$25-Y9)/3/Y10),MIN(((($J$25)-Y9)/(3*Y10)),((Y9-($J$26))/(3*Y10)))))),"")</f>
        <v>7.7470944613095973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7.3283201097289217</v>
      </c>
      <c r="AJ13" s="25">
        <f t="shared" si="2"/>
        <v>5.540660005820695</v>
      </c>
      <c r="AK13" s="25">
        <f t="shared" si="2"/>
        <v>7.0716791809386885</v>
      </c>
      <c r="AL13" s="25">
        <f t="shared" si="2"/>
        <v>6.7440878623887146</v>
      </c>
      <c r="AM13" s="25">
        <f t="shared" si="2"/>
        <v>5.8423686432532209</v>
      </c>
      <c r="AN13" s="25">
        <f t="shared" si="2"/>
        <v>6.3745637653501275</v>
      </c>
      <c r="AO13" s="25">
        <f t="shared" si="2"/>
        <v>5.4908519959960058</v>
      </c>
      <c r="AP13" s="25">
        <f t="shared" si="2"/>
        <v>6.1138499334734586</v>
      </c>
      <c r="AQ13" s="25">
        <f>IFERROR(IF(AQ8="","",IF($M$25=0,((AQ9-$M$26)/3/AQ10),IF($M$26=0,(($M$25-AQ9)/3/AQ10),MIN(((($M$25)-AQ9)/(3*AQ10)),((AQ9-($M$26))/(3*AQ10)))))),"")</f>
        <v>6.3984495454140751</v>
      </c>
      <c r="AR13" s="25">
        <f>IFERROR(IF(AR8="","",IF($M$25=0,((AR9-$M$26)/3/AR10),IF($M$26=0,(($M$25-AR9)/3/AR10),MIN(((($M$25)-AR9)/(3*AR10)),((AR9-($M$26))/(3*AR10)))))),"")</f>
        <v>5.3741663210582304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-0.3077205882353411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97.541333333333256</v>
      </c>
      <c r="C19" s="30">
        <v>96.467619047619195</v>
      </c>
      <c r="D19" s="30">
        <v>97.350526315789352</v>
      </c>
      <c r="E19" s="30">
        <v>97.351250000000064</v>
      </c>
      <c r="F19" s="30">
        <v>99.004400000000018</v>
      </c>
      <c r="G19" s="30">
        <v>96.707659574468039</v>
      </c>
      <c r="H19" s="30">
        <v>96.125945945945958</v>
      </c>
      <c r="I19" s="30">
        <v>96.32</v>
      </c>
      <c r="J19" s="30">
        <v>98.566296296296258</v>
      </c>
      <c r="K19" s="30">
        <v>97.824545454545387</v>
      </c>
      <c r="L19" s="30">
        <v>95.79857142857135</v>
      </c>
      <c r="M19" s="30">
        <v>100.06428571428573</v>
      </c>
      <c r="N19" s="30">
        <v>97.063749999999999</v>
      </c>
      <c r="P19" s="30" t="s">
        <v>18</v>
      </c>
      <c r="Q19" s="30"/>
      <c r="R19" s="30"/>
      <c r="S19" s="30"/>
      <c r="T19" s="30">
        <v>96.381666666666689</v>
      </c>
      <c r="U19" s="30"/>
      <c r="V19" s="30"/>
      <c r="W19" s="30"/>
      <c r="X19" s="30">
        <v>96.28818181818184</v>
      </c>
      <c r="Y19" s="30">
        <v>96.132499999999979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98.441666666666649</v>
      </c>
      <c r="AJ19" s="20">
        <v>97.54733333333327</v>
      </c>
      <c r="AK19" s="20">
        <v>97.767058823529354</v>
      </c>
      <c r="AL19" s="20">
        <v>97.250000000000043</v>
      </c>
      <c r="AM19" s="20">
        <v>97.22533333333331</v>
      </c>
      <c r="AN19" s="20">
        <v>98.959333333333333</v>
      </c>
      <c r="AO19" s="20">
        <v>97.316875000000039</v>
      </c>
      <c r="AP19" s="20">
        <v>97.278181818181807</v>
      </c>
      <c r="AQ19" s="20">
        <v>97.651250000000061</v>
      </c>
      <c r="AR19" s="20">
        <v>97.34352941176472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3.5770710044737433</v>
      </c>
      <c r="C20" s="22">
        <v>4.245092525099194</v>
      </c>
      <c r="D20" s="22">
        <v>4.1484544821770273</v>
      </c>
      <c r="E20" s="22">
        <v>3.9637224437749521</v>
      </c>
      <c r="F20" s="22">
        <v>3.9372717808534912</v>
      </c>
      <c r="G20" s="22">
        <v>5.1480081695875901</v>
      </c>
      <c r="H20" s="22">
        <v>4.0211469864332434</v>
      </c>
      <c r="I20" s="22">
        <v>4.5845949068866556</v>
      </c>
      <c r="J20" s="22">
        <v>3.6195890503335857</v>
      </c>
      <c r="K20" s="22">
        <v>4.3359076071294318</v>
      </c>
      <c r="L20" s="22">
        <v>4.1063808327122766</v>
      </c>
      <c r="M20" s="22">
        <v>2.7423165767356865</v>
      </c>
      <c r="N20" s="22">
        <v>3.8525810669917067</v>
      </c>
      <c r="P20" s="21" t="s">
        <v>8</v>
      </c>
      <c r="Q20" s="22"/>
      <c r="R20" s="22"/>
      <c r="S20" s="22"/>
      <c r="T20" s="22">
        <v>4.0437644680973106</v>
      </c>
      <c r="U20" s="22"/>
      <c r="V20" s="22"/>
      <c r="W20" s="22"/>
      <c r="X20" s="22">
        <v>3.0795785431347773</v>
      </c>
      <c r="Y20" s="22">
        <v>3.6945134303693465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2.4521378888612064</v>
      </c>
      <c r="AJ20" s="22">
        <v>2.4396802702463032</v>
      </c>
      <c r="AK20" s="22">
        <v>2.5078993890568544</v>
      </c>
      <c r="AL20" s="22">
        <v>2.6641844507989281</v>
      </c>
      <c r="AM20" s="22">
        <v>2.7781792759801265</v>
      </c>
      <c r="AN20" s="22">
        <v>2.5702243567143848</v>
      </c>
      <c r="AO20" s="22">
        <v>2.2612186249479107</v>
      </c>
      <c r="AP20" s="22">
        <v>2.356656853738341</v>
      </c>
      <c r="AQ20" s="22">
        <v>3.2884204596579267</v>
      </c>
      <c r="AR20" s="22">
        <v>2.8126698579639684</v>
      </c>
      <c r="AS20" s="29"/>
      <c r="AT20" s="29"/>
      <c r="AU20" s="29"/>
      <c r="AV20" s="29"/>
      <c r="BD20" s="32">
        <f>F5</f>
        <v>60</v>
      </c>
      <c r="BE20" s="32"/>
      <c r="BF20" s="32"/>
      <c r="BG20" s="32"/>
      <c r="BH20" s="32"/>
      <c r="BI20" s="32"/>
      <c r="BJ20" s="32">
        <f>E5</f>
        <v>0</v>
      </c>
    </row>
    <row r="21" spans="1:62" x14ac:dyDescent="0.2">
      <c r="A21" s="21" t="s">
        <v>19</v>
      </c>
      <c r="B21" s="22">
        <v>107.4</v>
      </c>
      <c r="C21" s="22">
        <v>108</v>
      </c>
      <c r="D21" s="22">
        <v>107.2</v>
      </c>
      <c r="E21" s="22">
        <v>106.2</v>
      </c>
      <c r="F21" s="22">
        <v>107</v>
      </c>
      <c r="G21" s="22">
        <v>108.2</v>
      </c>
      <c r="H21" s="22">
        <v>105.7</v>
      </c>
      <c r="I21" s="22">
        <v>104.3</v>
      </c>
      <c r="J21" s="22">
        <v>105.8</v>
      </c>
      <c r="K21" s="22">
        <v>107</v>
      </c>
      <c r="L21" s="22">
        <v>109.3</v>
      </c>
      <c r="M21" s="22">
        <v>106.1</v>
      </c>
      <c r="N21" s="22">
        <v>106.5</v>
      </c>
      <c r="P21" s="21" t="s">
        <v>19</v>
      </c>
      <c r="Q21" s="22"/>
      <c r="R21" s="22"/>
      <c r="S21" s="22"/>
      <c r="T21" s="22">
        <v>105.9</v>
      </c>
      <c r="U21" s="22"/>
      <c r="V21" s="22"/>
      <c r="W21" s="22"/>
      <c r="X21" s="22">
        <v>102.1</v>
      </c>
      <c r="Y21" s="22">
        <v>102.7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104.1</v>
      </c>
      <c r="AJ21" s="23">
        <v>103.5</v>
      </c>
      <c r="AK21" s="23">
        <v>105</v>
      </c>
      <c r="AL21" s="23">
        <v>102.3</v>
      </c>
      <c r="AM21" s="23">
        <v>105.1</v>
      </c>
      <c r="AN21" s="23">
        <v>106.3</v>
      </c>
      <c r="AO21" s="23">
        <v>105.6</v>
      </c>
      <c r="AP21" s="23">
        <v>102.9</v>
      </c>
      <c r="AQ21" s="23">
        <v>106.5</v>
      </c>
      <c r="AR21" s="23">
        <v>104.6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84.2</v>
      </c>
      <c r="C22" s="22">
        <v>84.5</v>
      </c>
      <c r="D22" s="22">
        <v>82.8</v>
      </c>
      <c r="E22" s="22">
        <v>85.4</v>
      </c>
      <c r="F22" s="22">
        <v>81.5</v>
      </c>
      <c r="G22" s="22">
        <v>84.7</v>
      </c>
      <c r="H22" s="22">
        <v>85.8</v>
      </c>
      <c r="I22" s="22">
        <v>85.3</v>
      </c>
      <c r="J22" s="22">
        <v>85</v>
      </c>
      <c r="K22" s="22">
        <v>85.5</v>
      </c>
      <c r="L22" s="22">
        <v>80.5</v>
      </c>
      <c r="M22" s="22">
        <v>92.9</v>
      </c>
      <c r="N22" s="22">
        <v>86.4</v>
      </c>
      <c r="P22" s="21" t="s">
        <v>20</v>
      </c>
      <c r="Q22" s="22"/>
      <c r="R22" s="22"/>
      <c r="S22" s="22"/>
      <c r="T22" s="22">
        <v>88</v>
      </c>
      <c r="U22" s="22"/>
      <c r="V22" s="22"/>
      <c r="W22" s="22"/>
      <c r="X22" s="22">
        <v>86.3</v>
      </c>
      <c r="Y22" s="22">
        <v>86.4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90.7</v>
      </c>
      <c r="AJ22" s="23">
        <v>91.1</v>
      </c>
      <c r="AK22" s="23">
        <v>91</v>
      </c>
      <c r="AL22" s="23">
        <v>89.5</v>
      </c>
      <c r="AM22" s="23">
        <v>89.5</v>
      </c>
      <c r="AN22" s="23">
        <v>92.3</v>
      </c>
      <c r="AO22" s="23">
        <v>91.4</v>
      </c>
      <c r="AP22" s="23">
        <v>91.1</v>
      </c>
      <c r="AQ22" s="23">
        <v>88.3</v>
      </c>
      <c r="AR22" s="23">
        <v>88.4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3.4983308304831295</v>
      </c>
      <c r="C23" s="25">
        <f>IFERROR(IF(C18="","",IF($C$25=0,((C19-$C$26)/3/C20),IF($C$26=0,(($C$25-C19)/3/C20),MIN(((($C$25)-C19)/(3*C20)),((C19-($C$26))/(3*C20)))))),"")</f>
        <v>2.8635119126382342</v>
      </c>
      <c r="D23" s="25">
        <f>IFERROR(IF(D18="","",IF($D$25=0,((D19-$D$26)/3/D20),IF($D$26=0,(($D$25-D19)/3/D20),MIN(((($D$25)-D19)/(3*D20)),((D19-($D$26))/(3*D20)))))),"")</f>
        <v>3.0011599481411797</v>
      </c>
      <c r="E23" s="25">
        <f>IFERROR(IF(E18="","",IF($E$25=0,((E19-$E$26)/3/E20),IF($E$26=0,(($E$25-E19)/3/E20),MIN(((($E$25)-E19)/(3*E20)),((E19-($E$26))/(3*E20)))))),"")</f>
        <v>3.1410919516375664</v>
      </c>
      <c r="F23" s="25">
        <f>IFERROR(IF(F18="","",IF($K$25=0,((F19-$K$26)/3/F20),IF($K$26=0,(($K$25-F19)/3/F20),MIN(((($K$25)-F19)/(3*F20)),((F19-($K$26))/(3*F20)))))),"")</f>
        <v>3.3021511824231538</v>
      </c>
      <c r="G23" s="25">
        <f>IFERROR(IF(G18="","",IF($G$25=0,((G19-$G$26)/3/G20),IF($G$26=0,(($G$25-G19)/3/G20),MIN(((($G$25)-G19)/(3*G20)),((G19-($G$26))/(3*G20)))))),"")</f>
        <v>2.3768195623906525</v>
      </c>
      <c r="H23" s="25">
        <f>IFERROR(IF(H18="","",IF($H$25=0,((H19-$H$26)/3/H20),IF($H$26=0,(($H$25-H19)/3/H20),MIN(((($H$25)-H19)/(3*H20)),((H19-($H$26))/(3*H20)))))),"")</f>
        <v>2.9946634685600539</v>
      </c>
      <c r="I23" s="25">
        <f>IFERROR(IF(I18="","",IF($I$25=0,((I19-$I$26)/3/I20),IF($I$26=0,(($I$25-I19)/3/I20),MIN(((($I$25)-I19)/(3*I20)),((I19-($I$26))/(3*I20)))))),"")</f>
        <v>2.6407276787924885</v>
      </c>
      <c r="J23" s="25">
        <f>IFERROR(IF(J18="","",IF($J$25=0,((J19-$J$26)/3/J20),IF($J$26=0,(($J$25-J19)/3/J20),MIN(((($J$25)-J19)/(3*J20)),((J19-($J$26))/(3*J20)))))),"")</f>
        <v>3.5516275245612889</v>
      </c>
      <c r="K23" s="25">
        <f>IFERROR(IF(K18="","",IF($K$25=0,((K19-$K$26)/3/K20),IF($K$26=0,(($K$25-K19)/3/K20),MIN(((($K$25)-K19)/(3*K20)),((K19-($K$26))/(3*K20)))))),"")</f>
        <v>2.9078529711865762</v>
      </c>
      <c r="L23" s="25">
        <f>IFERROR(IF(L18="","",IF($L$25=0,((L19-$L$26)/3/L20),IF($L$26=0,(($L$25-L19)/3/L20),MIN(((($L$25)-L19)/(3*L20)),((L19-($L$26))/(3*L20)))))),"")</f>
        <v>2.9059304601749343</v>
      </c>
      <c r="M23" s="25">
        <f>IFERROR(IF(M18="","",IF($M$25=0,((M19-$M$26)/3/M20),IF($M$26=0,(($M$25-M19)/3/M20),MIN(((($M$25)-M19)/(3*M20)),((M19-($M$26))/(3*M20)))))),"")</f>
        <v>4.8698833745368431</v>
      </c>
      <c r="N23" s="25">
        <f>IFERROR(IF(N18="","",IF($N$25=0,((N19-$N$26)/3/N20),IF($N$26=0,(($N$25-N19)/3/N20),MIN(((($N$25)-N19)/(3*N20)),((N19-($N$26))/(3*N20)))))),"")</f>
        <v>3.206832800790465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2.9989932197827494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3.9278298756256889</v>
      </c>
      <c r="Y23" s="25">
        <f>IFERROR(IF(Y18="","",IF($J$25=0,((Y19-$J$26)/3/Y20),IF($J$26=0,(($J$25-Y19)/3/Y20),MIN(((($J$25)-Y19)/(3*Y20)),((Y19-($J$26))/(3*Y20)))))),"")</f>
        <v>3.260014314107551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5.2255988323885658</v>
      </c>
      <c r="AJ23" s="25">
        <f t="shared" si="4"/>
        <v>5.130089352451991</v>
      </c>
      <c r="AK23" s="25">
        <f t="shared" si="4"/>
        <v>5.0197466703708038</v>
      </c>
      <c r="AL23" s="25">
        <f t="shared" si="4"/>
        <v>4.6605882197620385</v>
      </c>
      <c r="AM23" s="25">
        <f t="shared" si="4"/>
        <v>4.4663944302394976</v>
      </c>
      <c r="AN23" s="25">
        <f t="shared" si="4"/>
        <v>5.0526501355879718</v>
      </c>
      <c r="AO23" s="25">
        <f t="shared" si="4"/>
        <v>5.5009976461784582</v>
      </c>
      <c r="AP23" s="25">
        <f t="shared" si="4"/>
        <v>5.2727492279367141</v>
      </c>
      <c r="AQ23" s="25">
        <f>IFERROR(IF(AQ18="","",IF($M$25=0,((AQ19-$M$26)/3/AQ20),IF($M$26=0,(($M$25-AQ19)/3/AQ20),MIN(((($M$25)-AQ19)/(3*AQ20)),((AQ19-($M$26))/(3*AQ20)))))),"")</f>
        <v>3.8165486502210322</v>
      </c>
      <c r="AR23" s="25">
        <f>IFERROR(IF(AR18="","",IF($M$25=0,((AR19-$M$26)/3/AR20),IF($M$26=0,(($M$25-AR19)/3/AR20),MIN(((($M$25)-AR19)/(3*AR20)),((AR19-($M$26))/(3*AR20)))))),"")</f>
        <v>4.425632500739221</v>
      </c>
    </row>
    <row r="24" spans="1:62" x14ac:dyDescent="0.2">
      <c r="A24" s="35" t="s">
        <v>10</v>
      </c>
      <c r="B24" s="32">
        <f t="shared" ref="B24:N24" si="5">$D$5</f>
        <v>0</v>
      </c>
      <c r="C24" s="32">
        <f t="shared" si="5"/>
        <v>0</v>
      </c>
      <c r="D24" s="32">
        <f t="shared" si="5"/>
        <v>0</v>
      </c>
      <c r="E24" s="32">
        <f t="shared" si="5"/>
        <v>0</v>
      </c>
      <c r="F24" s="32">
        <f t="shared" si="5"/>
        <v>0</v>
      </c>
      <c r="G24" s="32">
        <f t="shared" si="5"/>
        <v>0</v>
      </c>
      <c r="H24" s="32">
        <f t="shared" si="5"/>
        <v>0</v>
      </c>
      <c r="I24" s="32">
        <f t="shared" si="5"/>
        <v>0</v>
      </c>
      <c r="J24" s="32">
        <f t="shared" si="5"/>
        <v>0</v>
      </c>
      <c r="K24" s="32">
        <f t="shared" si="5"/>
        <v>0</v>
      </c>
      <c r="L24" s="32">
        <f t="shared" si="5"/>
        <v>0</v>
      </c>
      <c r="M24" s="32">
        <f t="shared" si="5"/>
        <v>0</v>
      </c>
      <c r="N24" s="32">
        <f t="shared" si="5"/>
        <v>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6">$E$5</f>
        <v>0</v>
      </c>
      <c r="C25" s="32">
        <f t="shared" si="6"/>
        <v>0</v>
      </c>
      <c r="D25" s="32">
        <f t="shared" si="6"/>
        <v>0</v>
      </c>
      <c r="E25" s="32">
        <f t="shared" si="6"/>
        <v>0</v>
      </c>
      <c r="F25" s="32">
        <f t="shared" si="6"/>
        <v>0</v>
      </c>
      <c r="G25" s="32">
        <f t="shared" si="6"/>
        <v>0</v>
      </c>
      <c r="H25" s="32">
        <f t="shared" si="6"/>
        <v>0</v>
      </c>
      <c r="I25" s="32">
        <f t="shared" si="6"/>
        <v>0</v>
      </c>
      <c r="J25" s="32">
        <f t="shared" si="6"/>
        <v>0</v>
      </c>
      <c r="K25" s="32">
        <f t="shared" si="6"/>
        <v>0</v>
      </c>
      <c r="L25" s="32">
        <f t="shared" si="6"/>
        <v>0</v>
      </c>
      <c r="M25" s="32">
        <f t="shared" si="6"/>
        <v>0</v>
      </c>
      <c r="N25" s="32">
        <f t="shared" si="6"/>
        <v>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7">$F$5</f>
        <v>60</v>
      </c>
      <c r="C26" s="32">
        <f t="shared" si="7"/>
        <v>60</v>
      </c>
      <c r="D26" s="32">
        <f t="shared" si="7"/>
        <v>60</v>
      </c>
      <c r="E26" s="32">
        <f t="shared" si="7"/>
        <v>60</v>
      </c>
      <c r="F26" s="32">
        <f t="shared" si="7"/>
        <v>60</v>
      </c>
      <c r="G26" s="32">
        <f t="shared" si="7"/>
        <v>60</v>
      </c>
      <c r="H26" s="32">
        <f t="shared" si="7"/>
        <v>60</v>
      </c>
      <c r="I26" s="32">
        <f t="shared" si="7"/>
        <v>60</v>
      </c>
      <c r="J26" s="32">
        <f t="shared" si="7"/>
        <v>60</v>
      </c>
      <c r="K26" s="32">
        <f t="shared" si="7"/>
        <v>60</v>
      </c>
      <c r="L26" s="32">
        <f t="shared" si="7"/>
        <v>60</v>
      </c>
      <c r="M26" s="32">
        <f t="shared" si="7"/>
        <v>60</v>
      </c>
      <c r="N26" s="32">
        <f t="shared" si="7"/>
        <v>60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3.0069628571421538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6.2529250902379543</v>
      </c>
      <c r="Q37" s="40">
        <v>8</v>
      </c>
      <c r="R37" s="41">
        <f>ROUND(Q37/5,5)</f>
        <v>1.6</v>
      </c>
      <c r="T37" s="20">
        <v>93.52000000000001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2.2587115304477869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4.9467730530061251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J85"/>
  <sheetViews>
    <sheetView showGridLines="0" topLeftCell="A23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266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1.8054569081989631</v>
      </c>
      <c r="R2" s="7">
        <f>IF(N19="","",(ABS(N19-AVERAGE(B19:M19))/STDEV(B19:M19)))</f>
        <v>0.28557520285893045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0.10326784193756228</v>
      </c>
      <c r="V2" s="7">
        <f>IF(AR19="","",(ABS(AR19-AVERAGE(AF19:AQ19))/STDEV(AF19:AQ19)))</f>
        <v>0.11630013145226673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1.950022737499605E-2</v>
      </c>
      <c r="R3" s="7">
        <f>IF(N20="","",(ABS(N20-AVERAGE(B20:M20))/STDEV(B20:M20)))</f>
        <v>8.0056657170722967E-2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0.80720297097996896</v>
      </c>
      <c r="V3" s="7">
        <f>IF(AR20="","",(ABS(AR20-AVERAGE(AF20:AQ20))/STDEV(AF20:AQ20)))</f>
        <v>1.0789160628311067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0.28080403036405388</v>
      </c>
      <c r="R4" s="7">
        <f>IF(N23="","",(ABS(N23-AVERAGE(B23:M23))/STDEV(B23:M23)))</f>
        <v>0.22913414270961824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0.73305115482448868</v>
      </c>
      <c r="V4" s="7">
        <f>IF(AR23="","",(ABS(AR23-AVERAGE(AF23:AQ23))/STDEV(AF23:AQ23)))</f>
        <v>1.0207058657103993</v>
      </c>
    </row>
    <row r="5" spans="1:44" ht="25.5" customHeight="1" x14ac:dyDescent="0.2">
      <c r="C5" s="42" t="s">
        <v>275</v>
      </c>
      <c r="D5" s="12">
        <v>0</v>
      </c>
      <c r="E5" s="12">
        <v>0</v>
      </c>
      <c r="F5" s="12">
        <v>60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0.18370967741940092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94.715205479451981</v>
      </c>
      <c r="C9" s="20">
        <v>94.932500000000005</v>
      </c>
      <c r="D9" s="20">
        <v>93.880892857142783</v>
      </c>
      <c r="E9" s="20">
        <v>94.752954545454458</v>
      </c>
      <c r="F9" s="20">
        <v>95.199714285714336</v>
      </c>
      <c r="G9" s="20">
        <v>96.290256410256347</v>
      </c>
      <c r="H9" s="20">
        <v>96.915999999999997</v>
      </c>
      <c r="I9" s="20">
        <v>96.03333333333336</v>
      </c>
      <c r="J9" s="20">
        <v>95.561315789473781</v>
      </c>
      <c r="K9" s="20">
        <v>96.656363636363622</v>
      </c>
      <c r="L9" s="20">
        <v>96.543500000000009</v>
      </c>
      <c r="M9" s="20">
        <v>95.049999999999969</v>
      </c>
      <c r="N9" s="20">
        <v>97.242413793103324</v>
      </c>
      <c r="P9" s="19" t="s">
        <v>18</v>
      </c>
      <c r="Q9" s="20"/>
      <c r="R9" s="20"/>
      <c r="S9" s="20"/>
      <c r="T9" s="20">
        <v>94.951249999999987</v>
      </c>
      <c r="U9" s="20"/>
      <c r="V9" s="20"/>
      <c r="W9" s="20"/>
      <c r="X9" s="20">
        <v>96.915555555555486</v>
      </c>
      <c r="Y9" s="20">
        <v>96.78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92.238333333333316</v>
      </c>
      <c r="AJ9" s="20">
        <v>93.569444444444386</v>
      </c>
      <c r="AK9" s="20">
        <v>93.318421052631578</v>
      </c>
      <c r="AL9" s="20">
        <v>94.01636363636365</v>
      </c>
      <c r="AM9" s="20">
        <v>94.105000000000004</v>
      </c>
      <c r="AN9" s="20">
        <v>93.696249999999992</v>
      </c>
      <c r="AO9" s="20">
        <v>92.108000000000018</v>
      </c>
      <c r="AP9" s="20">
        <v>92.854545454545416</v>
      </c>
      <c r="AQ9" s="20">
        <v>93.114999999999924</v>
      </c>
      <c r="AR9" s="20">
        <v>93.298709677419325</v>
      </c>
    </row>
    <row r="10" spans="1:44" x14ac:dyDescent="0.2">
      <c r="A10" s="21" t="s">
        <v>8</v>
      </c>
      <c r="B10" s="22">
        <v>3.3483532424847717</v>
      </c>
      <c r="C10" s="22">
        <v>3.2885781754081207</v>
      </c>
      <c r="D10" s="22">
        <v>2.8931185870002309</v>
      </c>
      <c r="E10" s="22">
        <v>2.8116241624248053</v>
      </c>
      <c r="F10" s="22">
        <v>3.0041375343033527</v>
      </c>
      <c r="G10" s="22">
        <v>2.8939361185057675</v>
      </c>
      <c r="H10" s="22">
        <v>2.5281617847855875</v>
      </c>
      <c r="I10" s="22">
        <v>2.2686634899613041</v>
      </c>
      <c r="J10" s="22">
        <v>2.9147615126695126</v>
      </c>
      <c r="K10" s="22">
        <v>2.4978724298645272</v>
      </c>
      <c r="L10" s="22">
        <v>2.7225021284098174</v>
      </c>
      <c r="M10" s="22">
        <v>2.7231356238533704</v>
      </c>
      <c r="N10" s="22">
        <v>2.8185055245992761</v>
      </c>
      <c r="P10" s="21" t="s">
        <v>8</v>
      </c>
      <c r="Q10" s="22"/>
      <c r="R10" s="22"/>
      <c r="S10" s="22"/>
      <c r="T10" s="22">
        <v>2.313963871253907</v>
      </c>
      <c r="U10" s="22"/>
      <c r="V10" s="22"/>
      <c r="W10" s="22"/>
      <c r="X10" s="22">
        <v>2.3189939271066562</v>
      </c>
      <c r="Y10" s="22">
        <v>2.8364116008137414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2.364002040971521</v>
      </c>
      <c r="AJ10" s="22">
        <v>2.7595258523625468</v>
      </c>
      <c r="AK10" s="22">
        <v>2.0086131021835536</v>
      </c>
      <c r="AL10" s="22">
        <v>2.1258361451665881</v>
      </c>
      <c r="AM10" s="22">
        <v>2.167793195424669</v>
      </c>
      <c r="AN10" s="22">
        <v>2.1955325567039927</v>
      </c>
      <c r="AO10" s="22">
        <v>2.480028144460348</v>
      </c>
      <c r="AP10" s="22">
        <v>2.3903336055081006</v>
      </c>
      <c r="AQ10" s="22">
        <v>2.4904413222957058</v>
      </c>
      <c r="AR10" s="22">
        <v>2.1448813787788485</v>
      </c>
    </row>
    <row r="11" spans="1:44" x14ac:dyDescent="0.2">
      <c r="A11" s="21" t="s">
        <v>19</v>
      </c>
      <c r="B11" s="22">
        <v>106.7</v>
      </c>
      <c r="C11" s="22">
        <v>101.6</v>
      </c>
      <c r="D11" s="22">
        <v>105.4</v>
      </c>
      <c r="E11" s="22">
        <v>103.3</v>
      </c>
      <c r="F11" s="23">
        <v>105.3</v>
      </c>
      <c r="G11" s="23">
        <v>104.3</v>
      </c>
      <c r="H11" s="23">
        <v>102.7</v>
      </c>
      <c r="I11" s="23">
        <v>102.2</v>
      </c>
      <c r="J11" s="23">
        <v>105.3</v>
      </c>
      <c r="K11" s="23">
        <v>102.7</v>
      </c>
      <c r="L11" s="23">
        <v>104.1</v>
      </c>
      <c r="M11" s="23">
        <v>104.7</v>
      </c>
      <c r="N11" s="23">
        <v>107.6</v>
      </c>
      <c r="P11" s="21" t="s">
        <v>19</v>
      </c>
      <c r="Q11" s="22"/>
      <c r="R11" s="22"/>
      <c r="S11" s="22"/>
      <c r="T11" s="22">
        <v>99</v>
      </c>
      <c r="U11" s="23"/>
      <c r="V11" s="23"/>
      <c r="W11" s="23"/>
      <c r="X11" s="23">
        <v>103.7</v>
      </c>
      <c r="Y11" s="23">
        <v>102.5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97.8</v>
      </c>
      <c r="AJ11" s="23">
        <v>102</v>
      </c>
      <c r="AK11" s="23">
        <v>99.7</v>
      </c>
      <c r="AL11" s="23">
        <v>98.4</v>
      </c>
      <c r="AM11" s="23">
        <v>100.7</v>
      </c>
      <c r="AN11" s="23">
        <v>99.3</v>
      </c>
      <c r="AO11" s="23">
        <v>98.1</v>
      </c>
      <c r="AP11" s="23">
        <v>98.2</v>
      </c>
      <c r="AQ11" s="23">
        <v>98.1</v>
      </c>
      <c r="AR11" s="23">
        <v>98.7</v>
      </c>
    </row>
    <row r="12" spans="1:44" x14ac:dyDescent="0.2">
      <c r="A12" s="21" t="s">
        <v>20</v>
      </c>
      <c r="B12" s="22">
        <v>85.4</v>
      </c>
      <c r="C12" s="22">
        <v>83.8</v>
      </c>
      <c r="D12" s="22">
        <v>84.6</v>
      </c>
      <c r="E12" s="22">
        <v>86.1</v>
      </c>
      <c r="F12" s="23">
        <v>84</v>
      </c>
      <c r="G12" s="23">
        <v>83.6</v>
      </c>
      <c r="H12" s="23">
        <v>87.9</v>
      </c>
      <c r="I12" s="23">
        <v>87.1</v>
      </c>
      <c r="J12" s="23">
        <v>87.1</v>
      </c>
      <c r="K12" s="23">
        <v>90.3</v>
      </c>
      <c r="L12" s="23">
        <v>87.6</v>
      </c>
      <c r="M12" s="23">
        <v>87</v>
      </c>
      <c r="N12" s="23">
        <v>89.6</v>
      </c>
      <c r="P12" s="21" t="s">
        <v>20</v>
      </c>
      <c r="Q12" s="22"/>
      <c r="R12" s="22"/>
      <c r="S12" s="22"/>
      <c r="T12" s="22">
        <v>88</v>
      </c>
      <c r="U12" s="23"/>
      <c r="V12" s="23"/>
      <c r="W12" s="23"/>
      <c r="X12" s="23">
        <v>88.2</v>
      </c>
      <c r="Y12" s="23">
        <v>90.6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86.9</v>
      </c>
      <c r="AJ12" s="23">
        <v>87</v>
      </c>
      <c r="AK12" s="23">
        <v>87.8</v>
      </c>
      <c r="AL12" s="23">
        <v>86.4</v>
      </c>
      <c r="AM12" s="23">
        <v>87.2</v>
      </c>
      <c r="AN12" s="23">
        <v>87.2</v>
      </c>
      <c r="AO12" s="23">
        <v>84.2</v>
      </c>
      <c r="AP12" s="23">
        <v>85.6</v>
      </c>
      <c r="AQ12" s="23">
        <v>85</v>
      </c>
      <c r="AR12" s="23">
        <v>84.3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3.4559481398175556</v>
      </c>
      <c r="C13" s="25">
        <f>IFERROR(IF(C8="","",IF($C$25=0,((C9-$C$26)/3/C10),IF($C$26=0,(($C$25-C9)/3/C10),MIN(((($C$25)-C9)/(3*C10)),((C9-($C$26))/(3*C10)))))),"")</f>
        <v>3.5407905926461969</v>
      </c>
      <c r="D13" s="25">
        <f>IFERROR(IF(D8="","",IF($D$25=0,((D9-$D$26)/3/D10),IF($D$26=0,(($D$25-D9)/3/D10),MIN(((($D$25)-D9)/(3*D10)),((D9-($D$26))/(3*D10)))))),"")</f>
        <v>3.9036184009625687</v>
      </c>
      <c r="E13" s="25">
        <f>IFERROR(IF(E8="","",IF($E$25=0,((E9-$E$26)/3/E10),IF($E$26=0,(($E$25-E9)/3/E10),MIN(((($E$25)-E9)/(3*E10)),((E9-($E$26))/(3*E10)))))),"")</f>
        <v>4.1201517388538829</v>
      </c>
      <c r="F13" s="25">
        <f>IFERROR(IF(F8="","",IF($K$25=0,((F9-$K$26)/3/F10),IF($K$26=0,(($K$25-F9)/3/F10),MIN(((($K$25)-F9)/(3*F10)),((F9-($K$26))/(3*F10)))))),"")</f>
        <v>3.9056927192113404</v>
      </c>
      <c r="G13" s="25">
        <f>IFERROR(IF(G8="","",IF($G$25=0,((G9-$G$26)/3/G10),IF($G$26=0,(($G$25-G9)/3/G10),MIN(((($G$25)-G9)/(3*G10)),((G9-($G$26))/(3*G10)))))),"")</f>
        <v>4.1800342652339051</v>
      </c>
      <c r="H13" s="25">
        <f>IFERROR(IF(H8="","",IF($H$25=0,((H9-$H$26)/3/H10),IF($H$26=0,(($H$25-H9)/3/H10),MIN(((($H$25)-H9)/(3*H10)),((H9-($H$26))/(3*H10)))))),"")</f>
        <v>4.867304540155029</v>
      </c>
      <c r="I13" s="25">
        <f>IFERROR(IF(I8="","",IF($I$25=0,((I9-$I$26)/3/I10),IF($I$26=0,(($I$25-I9)/3/I10),MIN(((($I$25)-I9)/(3*I10)),((I9-($I$26))/(3*I10)))))),"")</f>
        <v>5.294355537636827</v>
      </c>
      <c r="J13" s="25">
        <f>IFERROR(IF(J8="","",IF($J$25=0,((J9-$J$26)/3/J10),IF($J$26=0,(($J$25-J9)/3/J10),MIN(((($J$25)-J9)/(3*J10)),((J9-($J$26))/(3*J10)))))),"")</f>
        <v>4.0668067964737888</v>
      </c>
      <c r="K13" s="25">
        <f>IFERROR(IF(K8="","",IF($K$25=0,((K9-$K$26)/3/K10),IF($K$26=0,(($K$25-K9)/3/K10),MIN(((($K$25)-K9)/(3*K10)),((K9-($K$26))/(3*K10)))))),"")</f>
        <v>4.891678106816113</v>
      </c>
      <c r="L13" s="25">
        <f>IFERROR(IF(L8="","",IF($L$25=0,((L9-$L$26)/3/L10),IF($L$26=0,(($L$25-L9)/3/L10),MIN(((($L$25)-L9)/(3*L10)),((L9-($L$26))/(3*L10)))))),"")</f>
        <v>4.4742542308980857</v>
      </c>
      <c r="M13" s="25">
        <f>IFERROR(IF(M8="","",IF($M$25=0,((M9-$M$26)/3/M10),IF($M$26=0,(($M$25-M9)/3/M10),MIN(((($M$25)-M9)/(3*M10)),((M9-($M$26))/(3*M10)))))),"")</f>
        <v>4.2903971550270539</v>
      </c>
      <c r="N13" s="25">
        <f>IFERROR(IF(N8="","",IF($N$25=0,((N9-$N$26)/3/N10),IF($N$26=0,(($N$25-N9)/3/N10),MIN(((($N$25)-N9)/(3*N10)),((N9-($N$26))/(3*N10)))))),"")</f>
        <v>4.4045107673860011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5.0348308421744949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5.3062602024740944</v>
      </c>
      <c r="Y13" s="25">
        <f>IFERROR(IF(Y8="","",IF($J$25=0,((Y9-$J$26)/3/Y10),IF($J$26=0,(($J$25-Y9)/3/Y10),MIN(((($J$25)-Y9)/(3*Y10)),((Y9-($J$26))/(3*Y10)))))),"")</f>
        <v>4.3223628039325162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4.5457283559259682</v>
      </c>
      <c r="AJ13" s="25">
        <f t="shared" si="2"/>
        <v>4.0549773451967202</v>
      </c>
      <c r="AK13" s="25">
        <f t="shared" si="2"/>
        <v>5.5292581427472323</v>
      </c>
      <c r="AL13" s="25">
        <f t="shared" si="2"/>
        <v>5.3338014336468698</v>
      </c>
      <c r="AM13" s="25">
        <f t="shared" si="2"/>
        <v>5.2441964285741225</v>
      </c>
      <c r="AN13" s="25">
        <f t="shared" si="2"/>
        <v>5.1158810189520993</v>
      </c>
      <c r="AO13" s="25">
        <f t="shared" si="2"/>
        <v>4.3155424226024515</v>
      </c>
      <c r="AP13" s="25">
        <f t="shared" si="2"/>
        <v>4.5815843973742041</v>
      </c>
      <c r="AQ13" s="25">
        <f>IFERROR(IF(AQ8="","",IF($M$25=0,((AQ9-$M$26)/3/AQ10),IF($M$26=0,(($M$25-AQ9)/3/AQ10),MIN(((($M$25)-AQ9)/(3*AQ10)),((AQ9-($M$26))/(3*AQ10)))))),"")</f>
        <v>4.4322800278458665</v>
      </c>
      <c r="AR13" s="25">
        <f>IFERROR(IF(AR8="","",IF($M$25=0,((AR9-$M$26)/3/AR10),IF($M$26=0,(($M$25-AR9)/3/AR10),MIN(((($M$25)-AR9)/(3*AR10)),((AR9-($M$26))/(3*AR10)))))),"")</f>
        <v>5.1749108376298452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0.17051470588239681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98.123555555555569</v>
      </c>
      <c r="C19" s="30">
        <v>96.550238095238086</v>
      </c>
      <c r="D19" s="30">
        <v>97.869473684210547</v>
      </c>
      <c r="E19" s="30">
        <v>98.067812499999903</v>
      </c>
      <c r="F19" s="30">
        <v>99.019999999999982</v>
      </c>
      <c r="G19" s="30">
        <v>96.988085106382968</v>
      </c>
      <c r="H19" s="30">
        <v>96.787837837837898</v>
      </c>
      <c r="I19" s="30">
        <v>97.108749999999972</v>
      </c>
      <c r="J19" s="30">
        <v>99.414074074074065</v>
      </c>
      <c r="K19" s="30">
        <v>98.650303030302979</v>
      </c>
      <c r="L19" s="30">
        <v>96.078571428571351</v>
      </c>
      <c r="M19" s="30">
        <v>100.77571428571434</v>
      </c>
      <c r="N19" s="30">
        <v>97.565312500000005</v>
      </c>
      <c r="P19" s="30" t="s">
        <v>18</v>
      </c>
      <c r="Q19" s="30"/>
      <c r="R19" s="30"/>
      <c r="S19" s="30"/>
      <c r="T19" s="30">
        <v>95.524999999999991</v>
      </c>
      <c r="U19" s="30"/>
      <c r="V19" s="30"/>
      <c r="W19" s="30"/>
      <c r="X19" s="30">
        <v>96.627272727272739</v>
      </c>
      <c r="Y19" s="30">
        <v>95.16749999999999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98.386666666666642</v>
      </c>
      <c r="AJ19" s="20">
        <v>98.062666666666658</v>
      </c>
      <c r="AK19" s="20">
        <v>98.139411764705912</v>
      </c>
      <c r="AL19" s="20">
        <v>97.009</v>
      </c>
      <c r="AM19" s="20">
        <v>97.539333333333374</v>
      </c>
      <c r="AN19" s="20">
        <v>98.721999999999994</v>
      </c>
      <c r="AO19" s="20">
        <v>97.438125000000042</v>
      </c>
      <c r="AP19" s="20">
        <v>98.079090909090894</v>
      </c>
      <c r="AQ19" s="20">
        <v>97.661249999999967</v>
      </c>
      <c r="AR19" s="20">
        <v>97.831764705882364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3.7333059178121584</v>
      </c>
      <c r="C20" s="22">
        <v>4.3922664669217246</v>
      </c>
      <c r="D20" s="22">
        <v>4.1178527775466689</v>
      </c>
      <c r="E20" s="22">
        <v>4.002999842496652</v>
      </c>
      <c r="F20" s="22">
        <v>4.1808993863419914</v>
      </c>
      <c r="G20" s="22">
        <v>4.9387966898096272</v>
      </c>
      <c r="H20" s="22">
        <v>4.2587500457237395</v>
      </c>
      <c r="I20" s="22">
        <v>4.8148791461955316</v>
      </c>
      <c r="J20" s="22">
        <v>3.3578662671551673</v>
      </c>
      <c r="K20" s="22">
        <v>4.3103695458950195</v>
      </c>
      <c r="L20" s="22">
        <v>4.2038774679442046</v>
      </c>
      <c r="M20" s="22">
        <v>2.8120050979341151</v>
      </c>
      <c r="N20" s="22">
        <v>4.140337911470497</v>
      </c>
      <c r="P20" s="21" t="s">
        <v>8</v>
      </c>
      <c r="Q20" s="22"/>
      <c r="R20" s="22"/>
      <c r="S20" s="22"/>
      <c r="T20" s="22">
        <v>2.7487824731589368</v>
      </c>
      <c r="U20" s="22"/>
      <c r="V20" s="22"/>
      <c r="W20" s="22"/>
      <c r="X20" s="22">
        <v>3.4011036819263043</v>
      </c>
      <c r="Y20" s="22">
        <v>4.2861367160553749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2.5978130741763508</v>
      </c>
      <c r="AJ20" s="22">
        <v>2.9496341865478706</v>
      </c>
      <c r="AK20" s="22">
        <v>2.9336306858642245</v>
      </c>
      <c r="AL20" s="22">
        <v>3.0605041837229798</v>
      </c>
      <c r="AM20" s="22">
        <v>3.1265671864466063</v>
      </c>
      <c r="AN20" s="22">
        <v>2.7352746693483128</v>
      </c>
      <c r="AO20" s="22">
        <v>2.5455812467190673</v>
      </c>
      <c r="AP20" s="22">
        <v>2.3404733879566133</v>
      </c>
      <c r="AQ20" s="22">
        <v>3.4971144888933314</v>
      </c>
      <c r="AR20" s="22">
        <v>3.2434626746463229</v>
      </c>
      <c r="AS20" s="29"/>
      <c r="AT20" s="29"/>
      <c r="AU20" s="29"/>
      <c r="AV20" s="29"/>
      <c r="BD20" s="32">
        <f>F5</f>
        <v>60</v>
      </c>
      <c r="BE20" s="32"/>
      <c r="BF20" s="32"/>
      <c r="BG20" s="32"/>
      <c r="BH20" s="32"/>
      <c r="BI20" s="32"/>
      <c r="BJ20" s="32">
        <f>E5</f>
        <v>0</v>
      </c>
    </row>
    <row r="21" spans="1:62" x14ac:dyDescent="0.2">
      <c r="A21" s="21" t="s">
        <v>19</v>
      </c>
      <c r="B21" s="22">
        <v>108.7</v>
      </c>
      <c r="C21" s="22">
        <v>111.6</v>
      </c>
      <c r="D21" s="22">
        <v>109.9</v>
      </c>
      <c r="E21" s="22">
        <v>108.3</v>
      </c>
      <c r="F21" s="22">
        <v>107.7</v>
      </c>
      <c r="G21" s="22">
        <v>108.1</v>
      </c>
      <c r="H21" s="22">
        <v>106.9</v>
      </c>
      <c r="I21" s="22">
        <v>106.5</v>
      </c>
      <c r="J21" s="22">
        <v>106.5</v>
      </c>
      <c r="K21" s="22">
        <v>108.8</v>
      </c>
      <c r="L21" s="22">
        <v>109.9</v>
      </c>
      <c r="M21" s="22">
        <v>107.6</v>
      </c>
      <c r="N21" s="22">
        <v>107.2</v>
      </c>
      <c r="P21" s="21" t="s">
        <v>19</v>
      </c>
      <c r="Q21" s="22"/>
      <c r="R21" s="22"/>
      <c r="S21" s="22"/>
      <c r="T21" s="22">
        <v>102.5</v>
      </c>
      <c r="U21" s="22"/>
      <c r="V21" s="22"/>
      <c r="W21" s="22"/>
      <c r="X21" s="22">
        <v>104.1</v>
      </c>
      <c r="Y21" s="22">
        <v>104.2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104.2</v>
      </c>
      <c r="AJ21" s="23">
        <v>105.3</v>
      </c>
      <c r="AK21" s="23">
        <v>105.3</v>
      </c>
      <c r="AL21" s="23">
        <v>103.7</v>
      </c>
      <c r="AM21" s="23">
        <v>105.6</v>
      </c>
      <c r="AN21" s="23">
        <v>105.5</v>
      </c>
      <c r="AO21" s="23">
        <v>106.1</v>
      </c>
      <c r="AP21" s="23">
        <v>104.3</v>
      </c>
      <c r="AQ21" s="23">
        <v>105.7</v>
      </c>
      <c r="AR21" s="23">
        <v>105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82.8</v>
      </c>
      <c r="C22" s="22">
        <v>84</v>
      </c>
      <c r="D22" s="22">
        <v>84.6</v>
      </c>
      <c r="E22" s="22">
        <v>85.2</v>
      </c>
      <c r="F22" s="22">
        <v>85.6</v>
      </c>
      <c r="G22" s="22">
        <v>84.3</v>
      </c>
      <c r="H22" s="22">
        <v>86.4</v>
      </c>
      <c r="I22" s="22">
        <v>85.8</v>
      </c>
      <c r="J22" s="22">
        <v>84.7</v>
      </c>
      <c r="K22" s="22">
        <v>86.5</v>
      </c>
      <c r="L22" s="22">
        <v>84.6</v>
      </c>
      <c r="M22" s="22">
        <v>93.4</v>
      </c>
      <c r="N22" s="22">
        <v>85.4</v>
      </c>
      <c r="P22" s="21" t="s">
        <v>20</v>
      </c>
      <c r="Q22" s="22"/>
      <c r="R22" s="22"/>
      <c r="S22" s="22"/>
      <c r="T22" s="22">
        <v>90.2</v>
      </c>
      <c r="U22" s="22"/>
      <c r="V22" s="22"/>
      <c r="W22" s="22"/>
      <c r="X22" s="22">
        <v>88.5</v>
      </c>
      <c r="Y22" s="22">
        <v>87.1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93.1</v>
      </c>
      <c r="AJ22" s="23">
        <v>89.8</v>
      </c>
      <c r="AK22" s="23">
        <v>90.2</v>
      </c>
      <c r="AL22" s="23">
        <v>88.2</v>
      </c>
      <c r="AM22" s="23">
        <v>90</v>
      </c>
      <c r="AN22" s="23">
        <v>92</v>
      </c>
      <c r="AO22" s="23">
        <v>90.2</v>
      </c>
      <c r="AP22" s="23">
        <v>90.9</v>
      </c>
      <c r="AQ22" s="23">
        <v>87.9</v>
      </c>
      <c r="AR22" s="23">
        <v>88.2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3.4039138853370692</v>
      </c>
      <c r="C23" s="25">
        <f>IFERROR(IF(C18="","",IF($C$25=0,((C19-$C$26)/3/C20),IF($C$26=0,(($C$25-C19)/3/C20),MIN(((($C$25)-C19)/(3*C20)),((C19-($C$26))/(3*C20)))))),"")</f>
        <v>2.7738327786272303</v>
      </c>
      <c r="D23" s="25">
        <f>IFERROR(IF(D18="","",IF($D$25=0,((D19-$D$26)/3/D20),IF($D$26=0,(($D$25-D19)/3/D20),MIN(((($D$25)-D19)/(3*D20)),((D19-($D$26))/(3*D20)))))),"")</f>
        <v>3.0654709084226814</v>
      </c>
      <c r="E23" s="25">
        <f>IFERROR(IF(E18="","",IF($E$25=0,((E19-$E$26)/3/E20),IF($E$26=0,(($E$25-E19)/3/E20),MIN(((($E$25)-E19)/(3*E20)),((E19-($E$26))/(3*E20)))))),"")</f>
        <v>3.1699403778689792</v>
      </c>
      <c r="F23" s="25">
        <f>IFERROR(IF(F18="","",IF($K$25=0,((F19-$K$26)/3/F20),IF($K$26=0,(($K$25-F19)/3/F20),MIN(((($K$25)-F19)/(3*F20)),((F19-($K$26))/(3*F20)))))),"")</f>
        <v>3.1109733731350633</v>
      </c>
      <c r="G23" s="25">
        <f>IFERROR(IF(G18="","",IF($G$25=0,((G19-$G$26)/3/G20),IF($G$26=0,(($G$25-G19)/3/G20),MIN(((($G$25)-G19)/(3*G20)),((G19-($G$26))/(3*G20)))))),"")</f>
        <v>2.4964303000298051</v>
      </c>
      <c r="H23" s="25">
        <f>IFERROR(IF(H18="","",IF($H$25=0,((H19-$H$26)/3/H20),IF($H$26=0,(($H$25-H19)/3/H20),MIN(((($H$25)-H19)/(3*H20)),((H19-($H$26))/(3*H20)))))),"")</f>
        <v>2.8793924228837202</v>
      </c>
      <c r="I23" s="25">
        <f>IFERROR(IF(I18="","",IF($I$25=0,((I19-$I$26)/3/I20),IF($I$26=0,(($I$25-I19)/3/I20),MIN(((($I$25)-I19)/(3*I20)),((I19-($I$26))/(3*I20)))))),"")</f>
        <v>2.5690329825011555</v>
      </c>
      <c r="J23" s="25">
        <f>IFERROR(IF(J18="","",IF($J$25=0,((J19-$J$26)/3/J20),IF($J$26=0,(($J$25-J19)/3/J20),MIN(((($J$25)-J19)/(3*J20)),((J19-($J$26))/(3*J20)))))),"")</f>
        <v>3.9126110589534422</v>
      </c>
      <c r="K23" s="25">
        <f>IFERROR(IF(K18="","",IF($K$25=0,((K19-$K$26)/3/K20),IF($K$26=0,(($K$25-K19)/3/K20),MIN(((($K$25)-K19)/(3*K20)),((K19-($K$26))/(3*K20)))))),"")</f>
        <v>2.9889396271611712</v>
      </c>
      <c r="L23" s="25">
        <f>IFERROR(IF(L18="","",IF($L$25=0,((L19-$L$26)/3/L20),IF($L$26=0,(($L$25-L19)/3/L20),MIN(((($L$25)-L19)/(3*L20)),((L19-($L$26))/(3*L20)))))),"")</f>
        <v>2.8607376327910772</v>
      </c>
      <c r="M23" s="25">
        <f>IFERROR(IF(M18="","",IF($M$25=0,((M19-$M$26)/3/M20),IF($M$26=0,(($M$25-M19)/3/M20),MIN(((($M$25)-M19)/(3*M20)),((M19-($M$26))/(3*M20)))))),"")</f>
        <v>4.8335277812583959</v>
      </c>
      <c r="N23" s="25">
        <f>IFERROR(IF(N18="","",IF($N$25=0,((N19-$N$26)/3/N20),IF($N$26=0,(($N$25-N19)/3/N20),MIN(((($N$25)-N19)/(3*N20)),((N19-($N$26))/(3*N20)))))),"")</f>
        <v>3.0243354772185875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4.3079679029887243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3.5897438158003974</v>
      </c>
      <c r="Y23" s="25">
        <f>IFERROR(IF(Y18="","",IF($J$25=0,((Y19-$J$26)/3/Y20),IF($J$26=0,(($J$25-Y19)/3/Y20),MIN(((($J$25)-Y19)/(3*Y20)),((Y19-($J$26))/(3*Y20)))))),"")</f>
        <v>2.7349804209671755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4.9255104929412363</v>
      </c>
      <c r="AJ23" s="25">
        <f t="shared" si="4"/>
        <v>4.301399683194119</v>
      </c>
      <c r="AK23" s="25">
        <f t="shared" si="4"/>
        <v>4.3335847678988877</v>
      </c>
      <c r="AL23" s="25">
        <f t="shared" si="4"/>
        <v>4.030817340143833</v>
      </c>
      <c r="AM23" s="25">
        <f t="shared" si="4"/>
        <v>4.0021884593922561</v>
      </c>
      <c r="AN23" s="25">
        <f t="shared" si="4"/>
        <v>4.7188435874370676</v>
      </c>
      <c r="AO23" s="25">
        <f t="shared" si="4"/>
        <v>4.902367589360721</v>
      </c>
      <c r="AP23" s="25">
        <f t="shared" si="4"/>
        <v>5.4232747820782299</v>
      </c>
      <c r="AQ23" s="25">
        <f>IFERROR(IF(AQ18="","",IF($M$25=0,((AQ19-$M$26)/3/AQ20),IF($M$26=0,(($M$25-AQ19)/3/AQ20),MIN(((($M$25)-AQ19)/(3*AQ20)),((AQ19-($M$26))/(3*AQ20)))))),"")</f>
        <v>3.589745214195903</v>
      </c>
      <c r="AR23" s="25">
        <f>IFERROR(IF(AR18="","",IF($M$25=0,((AR19-$M$26)/3/AR20),IF($M$26=0,(($M$25-AR19)/3/AR20),MIN(((($M$25)-AR19)/(3*AR20)),((AR19-($M$26))/(3*AR20)))))),"")</f>
        <v>3.8880016514046116</v>
      </c>
    </row>
    <row r="24" spans="1:62" x14ac:dyDescent="0.2">
      <c r="A24" s="35" t="s">
        <v>10</v>
      </c>
      <c r="B24" s="32">
        <f t="shared" ref="B24:N24" si="5">$D$5</f>
        <v>0</v>
      </c>
      <c r="C24" s="32">
        <f t="shared" si="5"/>
        <v>0</v>
      </c>
      <c r="D24" s="32">
        <f t="shared" si="5"/>
        <v>0</v>
      </c>
      <c r="E24" s="32">
        <f t="shared" si="5"/>
        <v>0</v>
      </c>
      <c r="F24" s="32">
        <f t="shared" si="5"/>
        <v>0</v>
      </c>
      <c r="G24" s="32">
        <f t="shared" si="5"/>
        <v>0</v>
      </c>
      <c r="H24" s="32">
        <f t="shared" si="5"/>
        <v>0</v>
      </c>
      <c r="I24" s="32">
        <f t="shared" si="5"/>
        <v>0</v>
      </c>
      <c r="J24" s="32">
        <f t="shared" si="5"/>
        <v>0</v>
      </c>
      <c r="K24" s="32">
        <f t="shared" si="5"/>
        <v>0</v>
      </c>
      <c r="L24" s="32">
        <f t="shared" si="5"/>
        <v>0</v>
      </c>
      <c r="M24" s="32">
        <f t="shared" si="5"/>
        <v>0</v>
      </c>
      <c r="N24" s="32">
        <f t="shared" si="5"/>
        <v>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6">$E$5</f>
        <v>0</v>
      </c>
      <c r="C25" s="32">
        <f t="shared" si="6"/>
        <v>0</v>
      </c>
      <c r="D25" s="32">
        <f t="shared" si="6"/>
        <v>0</v>
      </c>
      <c r="E25" s="32">
        <f t="shared" si="6"/>
        <v>0</v>
      </c>
      <c r="F25" s="32">
        <f t="shared" si="6"/>
        <v>0</v>
      </c>
      <c r="G25" s="32">
        <f t="shared" si="6"/>
        <v>0</v>
      </c>
      <c r="H25" s="32">
        <f t="shared" si="6"/>
        <v>0</v>
      </c>
      <c r="I25" s="32">
        <f t="shared" si="6"/>
        <v>0</v>
      </c>
      <c r="J25" s="32">
        <f t="shared" si="6"/>
        <v>0</v>
      </c>
      <c r="K25" s="32">
        <f t="shared" si="6"/>
        <v>0</v>
      </c>
      <c r="L25" s="32">
        <f t="shared" si="6"/>
        <v>0</v>
      </c>
      <c r="M25" s="32">
        <f t="shared" si="6"/>
        <v>0</v>
      </c>
      <c r="N25" s="32">
        <f t="shared" si="6"/>
        <v>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7">$F$5</f>
        <v>60</v>
      </c>
      <c r="C26" s="32">
        <f t="shared" si="7"/>
        <v>60</v>
      </c>
      <c r="D26" s="32">
        <f t="shared" si="7"/>
        <v>60</v>
      </c>
      <c r="E26" s="32">
        <f t="shared" si="7"/>
        <v>60</v>
      </c>
      <c r="F26" s="32">
        <f t="shared" si="7"/>
        <v>60</v>
      </c>
      <c r="G26" s="32">
        <f t="shared" si="7"/>
        <v>60</v>
      </c>
      <c r="H26" s="32">
        <f t="shared" si="7"/>
        <v>60</v>
      </c>
      <c r="I26" s="32">
        <f t="shared" si="7"/>
        <v>60</v>
      </c>
      <c r="J26" s="32">
        <f t="shared" si="7"/>
        <v>60</v>
      </c>
      <c r="K26" s="32">
        <f t="shared" si="7"/>
        <v>60</v>
      </c>
      <c r="L26" s="32">
        <f t="shared" si="7"/>
        <v>60</v>
      </c>
      <c r="M26" s="32">
        <f t="shared" si="7"/>
        <v>60</v>
      </c>
      <c r="N26" s="32">
        <f t="shared" si="7"/>
        <v>60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3.3483532424847717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5.294355537636827</v>
      </c>
      <c r="Q37" s="40">
        <v>8</v>
      </c>
      <c r="R37" s="41">
        <f>ROUND(Q37/5,5)</f>
        <v>1.6</v>
      </c>
      <c r="T37" s="20">
        <v>91.86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1.6952220437977379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6.2646660588535292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J85"/>
  <sheetViews>
    <sheetView showGridLines="0" topLeftCell="A19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0.6941642176771724</v>
      </c>
      <c r="R2" s="7">
        <f>IF(N19="","",(ABS(N19-AVERAGE(B19:M19))/STDEV(B19:M19)))</f>
        <v>0.58975368823716889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0.3619696674079998</v>
      </c>
      <c r="V2" s="7">
        <f>IF(AR19="","",(ABS(AR19-AVERAGE(AF19:AQ19))/STDEV(AF19:AQ19)))</f>
        <v>4.5004670716880444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0.31215685926407338</v>
      </c>
      <c r="R3" s="7">
        <f>IF(N20="","",(ABS(N20-AVERAGE(B20:M20))/STDEV(B20:M20)))</f>
        <v>1.5769518246208389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0.29094616005564705</v>
      </c>
      <c r="V3" s="7">
        <f>IF(AR20="","",(ABS(AR20-AVERAGE(AF20:AQ20))/STDEV(AF20:AQ20)))</f>
        <v>0.12790928514850067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0.25889028023618998</v>
      </c>
      <c r="R4" s="7">
        <f>IF(N23="","",(ABS(N23-AVERAGE(B23:M23))/STDEV(B23:M23)))</f>
        <v>2.0082201261688271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0.26129015098255204</v>
      </c>
      <c r="V4" s="7">
        <f>IF(AR23="","",(ABS(AR23-AVERAGE(AF23:AQ23))/STDEV(AF23:AQ23)))</f>
        <v>1.0139494677367569</v>
      </c>
    </row>
    <row r="5" spans="1:44" ht="25.5" customHeight="1" x14ac:dyDescent="0.2">
      <c r="C5" s="42" t="s">
        <v>274</v>
      </c>
      <c r="D5" s="12">
        <v>1.3620000000000001</v>
      </c>
      <c r="E5" s="12">
        <v>1.3740000000000001</v>
      </c>
      <c r="F5" s="12">
        <v>1.35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2.9509677419370384E-4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1.3621282191780839</v>
      </c>
      <c r="C9" s="20">
        <v>1.3623017857142858</v>
      </c>
      <c r="D9" s="20">
        <v>1.362543571428571</v>
      </c>
      <c r="E9" s="20">
        <v>1.362321363636364</v>
      </c>
      <c r="F9" s="20">
        <v>1.3615025714285727</v>
      </c>
      <c r="G9" s="20">
        <v>1.3608166666666657</v>
      </c>
      <c r="H9" s="20">
        <v>1.3605594999999997</v>
      </c>
      <c r="I9" s="20">
        <v>1.3622666666666663</v>
      </c>
      <c r="J9" s="20">
        <v>1.3617489473684206</v>
      </c>
      <c r="K9" s="20">
        <v>1.3613612121212126</v>
      </c>
      <c r="L9" s="20">
        <v>1.3626985000000003</v>
      </c>
      <c r="M9" s="20">
        <v>1.3616378571428567</v>
      </c>
      <c r="N9" s="20">
        <v>1.3622927586206892</v>
      </c>
      <c r="P9" s="19" t="s">
        <v>18</v>
      </c>
      <c r="Q9" s="20"/>
      <c r="R9" s="20"/>
      <c r="S9" s="20"/>
      <c r="T9" s="20">
        <v>1.3632200000000001</v>
      </c>
      <c r="U9" s="20"/>
      <c r="V9" s="20"/>
      <c r="W9" s="20"/>
      <c r="X9" s="20">
        <v>1.3614333333333335</v>
      </c>
      <c r="Y9" s="20">
        <v>1.3618950000000001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1.3623766666666668</v>
      </c>
      <c r="AJ9" s="20">
        <v>1.3628311111111102</v>
      </c>
      <c r="AK9" s="20">
        <v>1.3630136842105267</v>
      </c>
      <c r="AL9" s="20">
        <v>1.362486363636364</v>
      </c>
      <c r="AM9" s="20">
        <v>1.3616678571428571</v>
      </c>
      <c r="AN9" s="20">
        <v>1.3609231250000002</v>
      </c>
      <c r="AO9" s="20">
        <v>1.3615826666666668</v>
      </c>
      <c r="AP9" s="20">
        <v>1.3612036363636364</v>
      </c>
      <c r="AQ9" s="20">
        <v>1.3613719999999996</v>
      </c>
      <c r="AR9" s="20">
        <v>1.3616670967741933</v>
      </c>
    </row>
    <row r="10" spans="1:44" x14ac:dyDescent="0.2">
      <c r="A10" s="21" t="s">
        <v>8</v>
      </c>
      <c r="B10" s="22">
        <v>1.1678821915540622E-3</v>
      </c>
      <c r="C10" s="22">
        <v>1.0059840795231105E-3</v>
      </c>
      <c r="D10" s="22">
        <v>1.006914251431948E-3</v>
      </c>
      <c r="E10" s="22">
        <v>1.0570720530437576E-3</v>
      </c>
      <c r="F10" s="22">
        <v>1.3040466944923073E-3</v>
      </c>
      <c r="G10" s="22">
        <v>1.310822723525469E-3</v>
      </c>
      <c r="H10" s="22">
        <v>1.5309240320668395E-3</v>
      </c>
      <c r="I10" s="22">
        <v>1.4473657117282915E-3</v>
      </c>
      <c r="J10" s="22">
        <v>1.4348191569162085E-3</v>
      </c>
      <c r="K10" s="22">
        <v>1.1576145622030987E-3</v>
      </c>
      <c r="L10" s="22">
        <v>9.1324577151824949E-4</v>
      </c>
      <c r="M10" s="22">
        <v>1.6548801976740447E-3</v>
      </c>
      <c r="N10" s="22">
        <v>1.1759628214579646E-3</v>
      </c>
      <c r="P10" s="21" t="s">
        <v>8</v>
      </c>
      <c r="Q10" s="22"/>
      <c r="R10" s="22"/>
      <c r="S10" s="22"/>
      <c r="T10" s="22">
        <v>9.1311124836938927E-4</v>
      </c>
      <c r="U10" s="22"/>
      <c r="V10" s="22"/>
      <c r="W10" s="22"/>
      <c r="X10" s="22">
        <v>6.8712068187523384E-4</v>
      </c>
      <c r="Y10" s="22">
        <v>6.4884512790035838E-4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8.4840162112909145E-4</v>
      </c>
      <c r="AJ10" s="22">
        <v>1.015097699505145E-3</v>
      </c>
      <c r="AK10" s="22">
        <v>1.0753722649459478E-3</v>
      </c>
      <c r="AL10" s="22">
        <v>1.3046478151598272E-3</v>
      </c>
      <c r="AM10" s="22">
        <v>1.2979379249959734E-3</v>
      </c>
      <c r="AN10" s="22">
        <v>1.3594404081350693E-3</v>
      </c>
      <c r="AO10" s="22">
        <v>1.1595964738230866E-3</v>
      </c>
      <c r="AP10" s="22">
        <v>1.7830973604463186E-3</v>
      </c>
      <c r="AQ10" s="22">
        <v>1.1020715113646909E-3</v>
      </c>
      <c r="AR10" s="22">
        <v>1.1386479052337142E-3</v>
      </c>
    </row>
    <row r="11" spans="1:44" x14ac:dyDescent="0.2">
      <c r="A11" s="21" t="s">
        <v>19</v>
      </c>
      <c r="B11" s="22">
        <v>1.3660000000000001</v>
      </c>
      <c r="C11" s="22">
        <v>1.3648</v>
      </c>
      <c r="D11" s="22">
        <v>1.3656999999999999</v>
      </c>
      <c r="E11" s="22">
        <v>1.3657999999999999</v>
      </c>
      <c r="F11" s="23">
        <v>1.3660000000000001</v>
      </c>
      <c r="G11" s="23">
        <v>1.3643000000000001</v>
      </c>
      <c r="H11" s="23">
        <v>1.3637999999999999</v>
      </c>
      <c r="I11" s="23">
        <v>1.3652</v>
      </c>
      <c r="J11" s="23">
        <v>1.3662000000000001</v>
      </c>
      <c r="K11" s="23">
        <v>1.3645</v>
      </c>
      <c r="L11" s="23">
        <v>1.3651</v>
      </c>
      <c r="M11" s="23">
        <v>1.3654999999999999</v>
      </c>
      <c r="N11" s="23">
        <v>1.365</v>
      </c>
      <c r="P11" s="21" t="s">
        <v>19</v>
      </c>
      <c r="Q11" s="22"/>
      <c r="R11" s="22"/>
      <c r="S11" s="22"/>
      <c r="T11" s="22">
        <v>1.3655999999999999</v>
      </c>
      <c r="U11" s="23"/>
      <c r="V11" s="23"/>
      <c r="W11" s="23"/>
      <c r="X11" s="23">
        <v>1.3633</v>
      </c>
      <c r="Y11" s="23">
        <v>1.3633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1.3644000000000001</v>
      </c>
      <c r="AJ11" s="23">
        <v>1.3655999999999999</v>
      </c>
      <c r="AK11" s="23">
        <v>1.3652</v>
      </c>
      <c r="AL11" s="23">
        <v>1.365</v>
      </c>
      <c r="AM11" s="23">
        <v>1.3655999999999999</v>
      </c>
      <c r="AN11" s="23">
        <v>1.3642000000000001</v>
      </c>
      <c r="AO11" s="23">
        <v>1.3662000000000001</v>
      </c>
      <c r="AP11" s="23">
        <v>1.3648</v>
      </c>
      <c r="AQ11" s="23">
        <v>1.3649</v>
      </c>
      <c r="AR11" s="23">
        <v>1.3649</v>
      </c>
    </row>
    <row r="12" spans="1:44" x14ac:dyDescent="0.2">
      <c r="A12" s="21" t="s">
        <v>20</v>
      </c>
      <c r="B12" s="22">
        <v>1.3587</v>
      </c>
      <c r="C12" s="22">
        <v>1.3595999999999999</v>
      </c>
      <c r="D12" s="22">
        <v>1.3593999999999999</v>
      </c>
      <c r="E12" s="22">
        <v>1.3595999999999999</v>
      </c>
      <c r="F12" s="23">
        <v>1.3582000000000001</v>
      </c>
      <c r="G12" s="23">
        <v>1.3572</v>
      </c>
      <c r="H12" s="23">
        <v>1.3566</v>
      </c>
      <c r="I12" s="23">
        <v>1.3557999999999999</v>
      </c>
      <c r="J12" s="23">
        <v>1.3579000000000001</v>
      </c>
      <c r="K12" s="23">
        <v>1.3574999999999999</v>
      </c>
      <c r="L12" s="23">
        <v>1.36</v>
      </c>
      <c r="M12" s="23">
        <v>1.3583000000000001</v>
      </c>
      <c r="N12" s="23">
        <v>1.3586</v>
      </c>
      <c r="P12" s="21" t="s">
        <v>20</v>
      </c>
      <c r="Q12" s="22"/>
      <c r="R12" s="22"/>
      <c r="S12" s="22"/>
      <c r="T12" s="22">
        <v>1.3613</v>
      </c>
      <c r="U12" s="23"/>
      <c r="V12" s="23"/>
      <c r="W12" s="23"/>
      <c r="X12" s="23">
        <v>1.36</v>
      </c>
      <c r="Y12" s="23">
        <v>1.3608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1.3603000000000001</v>
      </c>
      <c r="AJ12" s="23">
        <v>1.3599000000000001</v>
      </c>
      <c r="AK12" s="23">
        <v>1.3592</v>
      </c>
      <c r="AL12" s="23">
        <v>1.3588</v>
      </c>
      <c r="AM12" s="23">
        <v>1.3584000000000001</v>
      </c>
      <c r="AN12" s="23">
        <v>1.3579000000000001</v>
      </c>
      <c r="AO12" s="23">
        <v>1.3585</v>
      </c>
      <c r="AP12" s="23">
        <v>1.357</v>
      </c>
      <c r="AQ12" s="23">
        <v>1.3591</v>
      </c>
      <c r="AR12" s="23">
        <v>1.3585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3.3884070693006039</v>
      </c>
      <c r="C13" s="25">
        <f>IFERROR(IF(C8="","",IF($C$25=0,((C9-$C$26)/3/C10),IF($C$26=0,(($C$25-C9)/3/C10),MIN(((($C$25)-C9)/(3*C10)),((C9-($C$26))/(3*C10)))))),"")</f>
        <v>3.8762092176978391</v>
      </c>
      <c r="D13" s="25">
        <f>IFERROR(IF(D8="","",IF($D$25=0,((D9-$D$26)/3/D10),IF($D$26=0,(($D$25-D9)/3/D10),MIN(((($D$25)-D9)/(3*D10)),((D9-($D$26))/(3*D10)))))),"")</f>
        <v>3.7925866262980468</v>
      </c>
      <c r="E13" s="25">
        <f>IFERROR(IF(E8="","",IF($E$25=0,((E9-$E$26)/3/E10),IF($E$26=0,(($E$25-E9)/3/E10),MIN(((($E$25)-E9)/(3*E10)),((E9-($E$26))/(3*E10)))))),"")</f>
        <v>3.6826995630708907</v>
      </c>
      <c r="F13" s="25">
        <f>IFERROR(IF(F8="","",IF($K$25=0,((F9-$K$26)/3/F10),IF($K$26=0,(($K$25-F9)/3/F10),MIN(((($K$25)-F9)/(3*F10)),((F9-($K$26))/(3*F10)))))),"")</f>
        <v>2.9402248342676041</v>
      </c>
      <c r="G13" s="25">
        <f>IFERROR(IF(G8="","",IF($G$25=0,((G9-$G$26)/3/G10),IF($G$26=0,(($G$25-G9)/3/G10),MIN(((($G$25)-G9)/(3*G10)),((G9-($G$26))/(3*G10)))))),"")</f>
        <v>2.7506050138175993</v>
      </c>
      <c r="H13" s="25">
        <f>IFERROR(IF(H8="","",IF($H$25=0,((H9-$H$26)/3/H10),IF($H$26=0,(($H$25-H9)/3/H10),MIN(((($H$25)-H9)/(3*H10)),((H9-($H$26))/(3*H10)))))),"")</f>
        <v>2.2991561041609736</v>
      </c>
      <c r="I13" s="25">
        <f>IFERROR(IF(I8="","",IF($I$25=0,((I9-$I$26)/3/I10),IF($I$26=0,(($I$25-I9)/3/I10),MIN(((($I$25)-I9)/(3*I10)),((I9-($I$26))/(3*I10)))))),"")</f>
        <v>2.7022272805129783</v>
      </c>
      <c r="J13" s="25">
        <f>IFERROR(IF(J8="","",IF($J$25=0,((J9-$J$26)/3/J10),IF($J$26=0,(($J$25-J9)/3/J10),MIN(((($J$25)-J9)/(3*J10)),((J9-($J$26))/(3*J10)))))),"")</f>
        <v>2.72948390087755</v>
      </c>
      <c r="K13" s="25">
        <f>IFERROR(IF(K8="","",IF($K$25=0,((K9-$K$26)/3/K10),IF($K$26=0,(($K$25-K9)/3/K10),MIN(((($K$25)-K9)/(3*K10)),((K9-($K$26))/(3*K10)))))),"")</f>
        <v>3.2714435622367577</v>
      </c>
      <c r="L13" s="25">
        <f>IFERROR(IF(L8="","",IF($L$25=0,((L9-$L$26)/3/L10),IF($L$26=0,(($L$25-L9)/3/L10),MIN(((($L$25)-L9)/(3*L10)),((L9-($L$26))/(3*L10)))))),"")</f>
        <v>4.1250305056477758</v>
      </c>
      <c r="M13" s="25">
        <f>IFERROR(IF(M8="","",IF($M$25=0,((M9-$M$26)/3/M10),IF($M$26=0,(($M$25-M9)/3/M10),MIN(((($M$25)-M9)/(3*M10)),((M9-($M$26))/(3*M10)))))),"")</f>
        <v>2.3441489720753896</v>
      </c>
      <c r="N13" s="25">
        <f>IFERROR(IF(N8="","",IF($N$25=0,((N9-$N$26)/3/N10),IF($N$26=0,(($N$25-N9)/3/N10),MIN(((($N$25)-N9)/(3*N10)),((N9-($N$26))/(3*N10)))))),"")</f>
        <v>3.31848398767012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3.935263462968198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5.5464945411192703</v>
      </c>
      <c r="Y13" s="25">
        <f>IFERROR(IF(Y8="","",IF($J$25=0,((Y9-$J$26)/3/Y10),IF($J$26=0,(($J$25-Y9)/3/Y10),MIN(((($J$25)-Y9)/(3*Y10)),((Y9-($J$26))/(3*Y10)))))),"")</f>
        <v>6.1108573209613315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4.5667574742350832</v>
      </c>
      <c r="AJ13" s="25">
        <f t="shared" si="2"/>
        <v>3.6675907794670644</v>
      </c>
      <c r="AK13" s="25">
        <f t="shared" si="2"/>
        <v>3.4054302705508879</v>
      </c>
      <c r="AL13" s="25">
        <f t="shared" si="2"/>
        <v>2.9416971716681579</v>
      </c>
      <c r="AM13" s="25">
        <f t="shared" si="2"/>
        <v>2.9965113426343062</v>
      </c>
      <c r="AN13" s="25">
        <f t="shared" si="2"/>
        <v>2.6783385611301864</v>
      </c>
      <c r="AO13" s="25">
        <f t="shared" si="2"/>
        <v>3.3295107186381014</v>
      </c>
      <c r="AP13" s="25">
        <f t="shared" si="2"/>
        <v>2.0944147736333694</v>
      </c>
      <c r="AQ13" s="25">
        <f>IFERROR(IF(AQ8="","",IF($M$25=0,((AQ9-$M$26)/3/AQ10),IF($M$26=0,(($M$25-AQ9)/3/AQ10),MIN(((($M$25)-AQ9)/(3*AQ10)),((AQ9-($M$26))/(3*AQ10)))))),"")</f>
        <v>3.4395832099611483</v>
      </c>
      <c r="AR13" s="25">
        <f>IFERROR(IF(AR8="","",IF($M$25=0,((AR9-$M$26)/3/AR10),IF($M$26=0,(($M$25-AR9)/3/AR10),MIN(((($M$25)-AR9)/(3*AR10)),((AR9-($M$26))/(3*AR10)))))),"")</f>
        <v>3.4154827319215522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-6.7580882352924476E-4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1.3623217777777783</v>
      </c>
      <c r="C19" s="30">
        <v>1.3620680952380955</v>
      </c>
      <c r="D19" s="30">
        <v>1.3612817543859661</v>
      </c>
      <c r="E19" s="30">
        <v>1.3616956249999999</v>
      </c>
      <c r="F19" s="30">
        <v>1.3621356</v>
      </c>
      <c r="G19" s="30">
        <v>1.3622429787234058</v>
      </c>
      <c r="H19" s="30">
        <v>1.3625775675675678</v>
      </c>
      <c r="I19" s="30">
        <v>1.362584583333333</v>
      </c>
      <c r="J19" s="30">
        <v>1.3619918518518526</v>
      </c>
      <c r="K19" s="30">
        <v>1.3617933333333332</v>
      </c>
      <c r="L19" s="30">
        <v>1.3625714285714283</v>
      </c>
      <c r="M19" s="30">
        <v>1.3619499999999998</v>
      </c>
      <c r="N19" s="30">
        <v>1.3618681249999987</v>
      </c>
      <c r="P19" s="30" t="s">
        <v>18</v>
      </c>
      <c r="Q19" s="30"/>
      <c r="R19" s="30"/>
      <c r="S19" s="30"/>
      <c r="T19" s="30">
        <v>1.3642900000000002</v>
      </c>
      <c r="U19" s="30"/>
      <c r="V19" s="30"/>
      <c r="W19" s="30"/>
      <c r="X19" s="30">
        <v>1.362296363636363</v>
      </c>
      <c r="Y19" s="30">
        <v>1.3629099999999998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1.361826666666667</v>
      </c>
      <c r="AJ19" s="20">
        <v>1.3619220000000001</v>
      </c>
      <c r="AK19" s="20">
        <v>1.3615158823529403</v>
      </c>
      <c r="AL19" s="20">
        <v>1.3620450000000006</v>
      </c>
      <c r="AM19" s="20">
        <v>1.3614500000000005</v>
      </c>
      <c r="AN19" s="20">
        <v>1.3618560000000006</v>
      </c>
      <c r="AO19" s="20">
        <v>1.3617825000000001</v>
      </c>
      <c r="AP19" s="20">
        <v>1.3617745454545449</v>
      </c>
      <c r="AQ19" s="20">
        <v>1.3613087499999996</v>
      </c>
      <c r="AR19" s="20">
        <v>1.3606329411764704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1.385581638201001E-3</v>
      </c>
      <c r="C20" s="22">
        <v>1.5363786546235929E-3</v>
      </c>
      <c r="D20" s="22">
        <v>1.5457011340510641E-3</v>
      </c>
      <c r="E20" s="22">
        <v>1.757557683986274E-3</v>
      </c>
      <c r="F20" s="22">
        <v>9.8607403780452685E-4</v>
      </c>
      <c r="G20" s="22">
        <v>1.1579997365018014E-3</v>
      </c>
      <c r="H20" s="22">
        <v>1.0645097740781349E-3</v>
      </c>
      <c r="I20" s="22">
        <v>1.3123694728215244E-3</v>
      </c>
      <c r="J20" s="22">
        <v>1.1833134659251048E-3</v>
      </c>
      <c r="K20" s="22">
        <v>1.4164098342790375E-3</v>
      </c>
      <c r="L20" s="22">
        <v>1.263850049762507E-3</v>
      </c>
      <c r="M20" s="22">
        <v>9.3789001549192061E-4</v>
      </c>
      <c r="N20" s="22">
        <v>9.0743165584596434E-4</v>
      </c>
      <c r="P20" s="21" t="s">
        <v>8</v>
      </c>
      <c r="Q20" s="22"/>
      <c r="R20" s="22"/>
      <c r="S20" s="22"/>
      <c r="T20" s="22">
        <v>1.3676281584045398E-3</v>
      </c>
      <c r="U20" s="22"/>
      <c r="V20" s="22"/>
      <c r="W20" s="22"/>
      <c r="X20" s="22">
        <v>1.0572534325713498E-3</v>
      </c>
      <c r="Y20" s="22">
        <v>8.793354133837236E-4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9.3787836056125236E-4</v>
      </c>
      <c r="AJ20" s="22">
        <v>9.671705082074742E-4</v>
      </c>
      <c r="AK20" s="22">
        <v>9.552939311819219E-4</v>
      </c>
      <c r="AL20" s="22">
        <v>1.0777244077174353E-3</v>
      </c>
      <c r="AM20" s="22">
        <v>9.3232407880493382E-4</v>
      </c>
      <c r="AN20" s="22">
        <v>9.621340932649793E-4</v>
      </c>
      <c r="AO20" s="22">
        <v>1.0044273063972687E-3</v>
      </c>
      <c r="AP20" s="22">
        <v>1.0565163773993652E-3</v>
      </c>
      <c r="AQ20" s="22">
        <v>1.2065016479123024E-3</v>
      </c>
      <c r="AR20" s="22">
        <v>9.9969086763801061E-4</v>
      </c>
      <c r="AS20" s="29"/>
      <c r="AT20" s="29"/>
      <c r="AU20" s="29"/>
      <c r="AV20" s="29"/>
      <c r="BD20" s="32">
        <f>F5</f>
        <v>1.35</v>
      </c>
      <c r="BE20" s="32"/>
      <c r="BF20" s="32"/>
      <c r="BG20" s="32"/>
      <c r="BH20" s="32"/>
      <c r="BI20" s="32"/>
      <c r="BJ20" s="32">
        <f>E5</f>
        <v>1.3740000000000001</v>
      </c>
    </row>
    <row r="21" spans="1:62" x14ac:dyDescent="0.2">
      <c r="A21" s="21" t="s">
        <v>19</v>
      </c>
      <c r="B21" s="22">
        <v>1.3657999999999999</v>
      </c>
      <c r="C21" s="22">
        <v>1.3663000000000001</v>
      </c>
      <c r="D21" s="22">
        <v>1.3652</v>
      </c>
      <c r="E21" s="22">
        <v>1.3658999999999999</v>
      </c>
      <c r="F21" s="22">
        <v>1.3643000000000001</v>
      </c>
      <c r="G21" s="22">
        <v>1.3657000000000001</v>
      </c>
      <c r="H21" s="22">
        <v>1.3655999999999999</v>
      </c>
      <c r="I21" s="22">
        <v>1.3653999999999999</v>
      </c>
      <c r="J21" s="22">
        <v>1.3648</v>
      </c>
      <c r="K21" s="22">
        <v>1.3656999999999999</v>
      </c>
      <c r="L21" s="22">
        <v>1.3655999999999999</v>
      </c>
      <c r="M21" s="22">
        <v>1.3637999999999999</v>
      </c>
      <c r="N21" s="22">
        <v>1.3637999999999999</v>
      </c>
      <c r="P21" s="21" t="s">
        <v>19</v>
      </c>
      <c r="Q21" s="22"/>
      <c r="R21" s="22"/>
      <c r="S21" s="22"/>
      <c r="T21" s="22">
        <v>1.3668</v>
      </c>
      <c r="U21" s="22"/>
      <c r="V21" s="22"/>
      <c r="W21" s="22"/>
      <c r="X21" s="22">
        <v>1.3649</v>
      </c>
      <c r="Y21" s="22">
        <v>1.3645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1.3642000000000001</v>
      </c>
      <c r="AJ21" s="23">
        <v>1.3640000000000001</v>
      </c>
      <c r="AK21" s="23">
        <v>1.3637999999999999</v>
      </c>
      <c r="AL21" s="23">
        <v>1.3644000000000001</v>
      </c>
      <c r="AM21" s="23">
        <v>1.3641000000000001</v>
      </c>
      <c r="AN21" s="23">
        <v>1.3644000000000001</v>
      </c>
      <c r="AO21" s="23">
        <v>1.3641000000000001</v>
      </c>
      <c r="AP21" s="23">
        <v>1.3634999999999999</v>
      </c>
      <c r="AQ21" s="23">
        <v>1.3636999999999999</v>
      </c>
      <c r="AR21" s="23">
        <v>1.363</v>
      </c>
      <c r="BD21" s="33">
        <f>BE21-$BG$22</f>
        <v>1.302</v>
      </c>
      <c r="BE21" s="32">
        <f>BF21-$BG$22</f>
        <v>1.3220000000000001</v>
      </c>
      <c r="BF21" s="32">
        <f>BG21-$BG$22</f>
        <v>1.3420000000000001</v>
      </c>
      <c r="BG21" s="33">
        <f>D5</f>
        <v>1.3620000000000001</v>
      </c>
      <c r="BH21" s="32">
        <f>BG21+$BG$22</f>
        <v>1.3820000000000001</v>
      </c>
      <c r="BI21" s="32">
        <f>BH21+$BG$22</f>
        <v>1.4020000000000001</v>
      </c>
      <c r="BJ21" s="33">
        <f>BI21+$BG$22</f>
        <v>1.4220000000000002</v>
      </c>
    </row>
    <row r="22" spans="1:62" x14ac:dyDescent="0.2">
      <c r="A22" s="21" t="s">
        <v>20</v>
      </c>
      <c r="B22" s="22">
        <v>1.3572</v>
      </c>
      <c r="C22" s="22">
        <v>1.3574999999999999</v>
      </c>
      <c r="D22" s="22">
        <v>1.3573999999999999</v>
      </c>
      <c r="E22" s="22">
        <v>1.3574999999999999</v>
      </c>
      <c r="F22" s="22">
        <v>1.359</v>
      </c>
      <c r="G22" s="22">
        <v>1.3593999999999999</v>
      </c>
      <c r="H22" s="22">
        <v>1.3596999999999999</v>
      </c>
      <c r="I22" s="22">
        <v>1.3587</v>
      </c>
      <c r="J22" s="22">
        <v>1.3586</v>
      </c>
      <c r="K22" s="22">
        <v>1.3586</v>
      </c>
      <c r="L22" s="22">
        <v>1.3580000000000001</v>
      </c>
      <c r="M22" s="22">
        <v>1.3594999999999999</v>
      </c>
      <c r="N22" s="22">
        <v>1.3589</v>
      </c>
      <c r="P22" s="21" t="s">
        <v>20</v>
      </c>
      <c r="Q22" s="22"/>
      <c r="R22" s="22"/>
      <c r="S22" s="22"/>
      <c r="T22" s="22">
        <v>1.3609</v>
      </c>
      <c r="U22" s="22"/>
      <c r="V22" s="22"/>
      <c r="W22" s="22"/>
      <c r="X22" s="22">
        <v>1.3596999999999999</v>
      </c>
      <c r="Y22" s="22">
        <v>1.3605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1.3597999999999999</v>
      </c>
      <c r="AJ22" s="23">
        <v>1.3593</v>
      </c>
      <c r="AK22" s="23">
        <v>1.3588</v>
      </c>
      <c r="AL22" s="23">
        <v>1.3591</v>
      </c>
      <c r="AM22" s="23">
        <v>1.3591</v>
      </c>
      <c r="AN22" s="23">
        <v>1.3587</v>
      </c>
      <c r="AO22" s="23">
        <v>1.3593</v>
      </c>
      <c r="AP22" s="23">
        <v>1.3586</v>
      </c>
      <c r="AQ22" s="23">
        <v>1.3579000000000001</v>
      </c>
      <c r="AR22" s="23">
        <v>1.3579000000000001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2.8094632848879448</v>
      </c>
      <c r="C23" s="25">
        <f>IFERROR(IF(C18="","",IF($C$25=0,((C19-$C$26)/3/C20),IF($C$26=0,(($C$25-C19)/3/C20),MIN(((($C$25)-C19)/(3*C20)),((C19-($C$26))/(3*C20)))))),"")</f>
        <v>2.588750875529426</v>
      </c>
      <c r="D23" s="25">
        <f>IFERROR(IF(D18="","",IF($D$25=0,((D19-$D$26)/3/D20),IF($D$26=0,(($D$25-D19)/3/D20),MIN(((($D$25)-D19)/(3*D20)),((D19-($D$26))/(3*D20)))))),"")</f>
        <v>2.4329313814152695</v>
      </c>
      <c r="E23" s="25">
        <f>IFERROR(IF(E18="","",IF($E$25=0,((E19-$E$26)/3/E20),IF($E$26=0,(($E$25-E19)/3/E20),MIN(((($E$25)-E19)/(3*E20)),((E19-($E$26))/(3*E20)))))),"")</f>
        <v>2.2181585857395021</v>
      </c>
      <c r="F23" s="25">
        <f>IFERROR(IF(F18="","",IF($K$25=0,((F19-$K$26)/3/F20),IF($K$26=0,(($K$25-F19)/3/F20),MIN(((($K$25)-F19)/(3*F20)),((F19-($K$26))/(3*F20)))))),"")</f>
        <v>4.0106521907881429</v>
      </c>
      <c r="G23" s="25">
        <f>IFERROR(IF(G18="","",IF($G$25=0,((G19-$G$26)/3/G20),IF($G$26=0,(($G$25-G19)/3/G20),MIN(((($G$25)-G19)/(3*G20)),((G19-($G$26))/(3*G20)))))),"")</f>
        <v>3.3842901415824262</v>
      </c>
      <c r="H23" s="25">
        <f>IFERROR(IF(H18="","",IF($H$25=0,((H19-$H$26)/3/H20),IF($H$26=0,(($H$25-H19)/3/H20),MIN(((($H$25)-H19)/(3*H20)),((H19-($H$26))/(3*H20)))))),"")</f>
        <v>3.576742619178602</v>
      </c>
      <c r="I23" s="25">
        <f>IFERROR(IF(I18="","",IF($I$25=0,((I19-$I$26)/3/I20),IF($I$26=0,(($I$25-I19)/3/I20),MIN(((($I$25)-I19)/(3*I20)),((I19-($I$26))/(3*I20)))))),"")</f>
        <v>2.8994417865482611</v>
      </c>
      <c r="J23" s="25">
        <f>IFERROR(IF(J18="","",IF($J$25=0,((J19-$J$26)/3/J20),IF($J$26=0,(($J$25-J19)/3/J20),MIN(((($J$25)-J19)/(3*J20)),((J19-($J$26))/(3*J20)))))),"")</f>
        <v>3.3780431523209686</v>
      </c>
      <c r="K23" s="25">
        <f>IFERROR(IF(K18="","",IF($K$25=0,((K19-$K$26)/3/K20),IF($K$26=0,(($K$25-K19)/3/K20),MIN(((($K$25)-K19)/(3*K20)),((K19-($K$26))/(3*K20)))))),"")</f>
        <v>2.775405123554509</v>
      </c>
      <c r="L23" s="25">
        <f>IFERROR(IF(L18="","",IF($L$25=0,((L19-$L$26)/3/L20),IF($L$26=0,(($L$25-L19)/3/L20),MIN(((($L$25)-L19)/(3*L20)),((L19-($L$26))/(3*L20)))))),"")</f>
        <v>3.0142213550094694</v>
      </c>
      <c r="M23" s="25">
        <f>IFERROR(IF(M18="","",IF($M$25=0,((M19-$M$26)/3/M20),IF($M$26=0,(($M$25-M19)/3/M20),MIN(((($M$25)-M19)/(3*M20)),((M19-($M$26))/(3*M20)))))),"")</f>
        <v>4.2471220159476593</v>
      </c>
      <c r="N23" s="25">
        <f>IFERROR(IF(N18="","",IF($N$25=0,((N19-$N$26)/3/N20),IF($N$26=0,(($N$25-N19)/3/N20),MIN(((($N$25)-N19)/(3*N20)),((N19-($N$26))/(3*N20)))))),"")</f>
        <v>4.3596028870935957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2.3666276880716528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3.6899498275680478</v>
      </c>
      <c r="Y23" s="25">
        <f>IFERROR(IF(Y18="","",IF($J$25=0,((Y19-$J$26)/3/Y20),IF($J$26=0,(($J$25-Y19)/3/Y20),MIN(((($J$25)-Y19)/(3*Y20)),((Y19-($J$26))/(3*Y20)))))),"")</f>
        <v>4.2039324362495654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4.2033406334944718</v>
      </c>
      <c r="AJ23" s="25">
        <f t="shared" si="4"/>
        <v>4.1088928645738925</v>
      </c>
      <c r="AK23" s="25">
        <f t="shared" si="4"/>
        <v>4.0182684362191967</v>
      </c>
      <c r="AL23" s="25">
        <f t="shared" si="4"/>
        <v>3.6976057807207465</v>
      </c>
      <c r="AM23" s="25">
        <f t="shared" si="4"/>
        <v>4.0937124262188513</v>
      </c>
      <c r="AN23" s="25">
        <f t="shared" si="4"/>
        <v>4.1075355583639688</v>
      </c>
      <c r="AO23" s="25">
        <f t="shared" si="4"/>
        <v>3.9101883978914991</v>
      </c>
      <c r="AP23" s="25">
        <f t="shared" si="4"/>
        <v>3.7148960194155816</v>
      </c>
      <c r="AQ23" s="25">
        <f>IFERROR(IF(AQ18="","",IF($M$25=0,((AQ19-$M$26)/3/AQ20),IF($M$26=0,(($M$25-AQ19)/3/AQ20),MIN(((($M$25)-AQ19)/(3*AQ20)),((AQ19-($M$26))/(3*AQ20)))))),"")</f>
        <v>3.1243913672691308</v>
      </c>
      <c r="AR23" s="25">
        <f>IFERROR(IF(AR18="","",IF($M$25=0,((AR19-$M$26)/3/AR20),IF($M$26=0,(($M$25-AR19)/3/AR20),MIN(((($M$25)-AR19)/(3*AR20)),((AR19-($M$26))/(3*AR20)))))),"")</f>
        <v>3.5454097263730304</v>
      </c>
    </row>
    <row r="24" spans="1:62" x14ac:dyDescent="0.2">
      <c r="A24" s="35" t="s">
        <v>10</v>
      </c>
      <c r="B24" s="32">
        <f t="shared" ref="B24:N24" si="5">$D$5</f>
        <v>1.3620000000000001</v>
      </c>
      <c r="C24" s="32">
        <f t="shared" si="5"/>
        <v>1.3620000000000001</v>
      </c>
      <c r="D24" s="32">
        <f t="shared" si="5"/>
        <v>1.3620000000000001</v>
      </c>
      <c r="E24" s="32">
        <f t="shared" si="5"/>
        <v>1.3620000000000001</v>
      </c>
      <c r="F24" s="32">
        <f t="shared" si="5"/>
        <v>1.3620000000000001</v>
      </c>
      <c r="G24" s="32">
        <f t="shared" si="5"/>
        <v>1.3620000000000001</v>
      </c>
      <c r="H24" s="32">
        <f t="shared" si="5"/>
        <v>1.3620000000000001</v>
      </c>
      <c r="I24" s="32">
        <f t="shared" si="5"/>
        <v>1.3620000000000001</v>
      </c>
      <c r="J24" s="32">
        <f t="shared" si="5"/>
        <v>1.3620000000000001</v>
      </c>
      <c r="K24" s="32">
        <f t="shared" si="5"/>
        <v>1.3620000000000001</v>
      </c>
      <c r="L24" s="32">
        <f t="shared" si="5"/>
        <v>1.3620000000000001</v>
      </c>
      <c r="M24" s="32">
        <f t="shared" si="5"/>
        <v>1.3620000000000001</v>
      </c>
      <c r="N24" s="32">
        <f t="shared" si="5"/>
        <v>1.3620000000000001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6">$E$5</f>
        <v>1.3740000000000001</v>
      </c>
      <c r="C25" s="32">
        <f t="shared" si="6"/>
        <v>1.3740000000000001</v>
      </c>
      <c r="D25" s="32">
        <f t="shared" si="6"/>
        <v>1.3740000000000001</v>
      </c>
      <c r="E25" s="32">
        <f t="shared" si="6"/>
        <v>1.3740000000000001</v>
      </c>
      <c r="F25" s="32">
        <f t="shared" si="6"/>
        <v>1.3740000000000001</v>
      </c>
      <c r="G25" s="32">
        <f t="shared" si="6"/>
        <v>1.3740000000000001</v>
      </c>
      <c r="H25" s="32">
        <f t="shared" si="6"/>
        <v>1.3740000000000001</v>
      </c>
      <c r="I25" s="32">
        <f t="shared" si="6"/>
        <v>1.3740000000000001</v>
      </c>
      <c r="J25" s="32">
        <f t="shared" si="6"/>
        <v>1.3740000000000001</v>
      </c>
      <c r="K25" s="32">
        <f t="shared" si="6"/>
        <v>1.3740000000000001</v>
      </c>
      <c r="L25" s="32">
        <f t="shared" si="6"/>
        <v>1.3740000000000001</v>
      </c>
      <c r="M25" s="32">
        <f t="shared" si="6"/>
        <v>1.3740000000000001</v>
      </c>
      <c r="N25" s="32">
        <f t="shared" si="6"/>
        <v>1.3740000000000001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7">$F$5</f>
        <v>1.35</v>
      </c>
      <c r="C26" s="32">
        <f t="shared" si="7"/>
        <v>1.35</v>
      </c>
      <c r="D26" s="32">
        <f t="shared" si="7"/>
        <v>1.35</v>
      </c>
      <c r="E26" s="32">
        <f t="shared" si="7"/>
        <v>1.35</v>
      </c>
      <c r="F26" s="32">
        <f t="shared" si="7"/>
        <v>1.35</v>
      </c>
      <c r="G26" s="32">
        <f t="shared" si="7"/>
        <v>1.35</v>
      </c>
      <c r="H26" s="32">
        <f t="shared" si="7"/>
        <v>1.35</v>
      </c>
      <c r="I26" s="32">
        <f t="shared" si="7"/>
        <v>1.35</v>
      </c>
      <c r="J26" s="32">
        <f t="shared" si="7"/>
        <v>1.35</v>
      </c>
      <c r="K26" s="32">
        <f t="shared" si="7"/>
        <v>1.35</v>
      </c>
      <c r="L26" s="32">
        <f t="shared" si="7"/>
        <v>1.35</v>
      </c>
      <c r="M26" s="32">
        <f t="shared" si="7"/>
        <v>1.35</v>
      </c>
      <c r="N26" s="32">
        <f t="shared" si="7"/>
        <v>1.35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1.6548801976740447E-3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4.1250305056477758</v>
      </c>
      <c r="Q37" s="40">
        <v>8</v>
      </c>
      <c r="R37" s="41">
        <f>ROUND(Q37/5,5)</f>
        <v>1.6</v>
      </c>
      <c r="T37" s="20">
        <v>1.36181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1.3186272323055393E-3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2.9854280043827126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J85"/>
  <sheetViews>
    <sheetView showGridLines="0" topLeftCell="A17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264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3.3281866371157016</v>
      </c>
      <c r="R2" s="7">
        <f>IF(N19="","",(ABS(N19-AVERAGE(B19:M19))/STDEV(B19:M19)))</f>
        <v>1.499956133750965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1.7172568147781211</v>
      </c>
      <c r="V2" s="7">
        <f>IF(AR19="","",(ABS(AR19-AVERAGE(AF19:AQ19))/STDEV(AF19:AQ19)))</f>
        <v>1.7761630249333935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0.70161673832387339</v>
      </c>
      <c r="R3" s="7">
        <f>IF(N20="","",(ABS(N20-AVERAGE(B20:M20))/STDEV(B20:M20)))</f>
        <v>0.14130868983607103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0.11390692804197479</v>
      </c>
      <c r="V3" s="7">
        <f>IF(AR20="","",(ABS(AR20-AVERAGE(AF20:AQ20))/STDEV(AF20:AQ20)))</f>
        <v>1.333344737004494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1.3183168165609425</v>
      </c>
      <c r="R4" s="7">
        <f>IF(N23="","",(ABS(N23-AVERAGE(B23:M23))/STDEV(B23:M23)))</f>
        <v>0.50780691145849033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0.41575124980128703</v>
      </c>
      <c r="V4" s="7">
        <f>IF(AR23="","",(ABS(AR23-AVERAGE(AF23:AQ23))/STDEV(AF23:AQ23)))</f>
        <v>0.3777406168405571</v>
      </c>
    </row>
    <row r="5" spans="1:44" ht="25.5" customHeight="1" x14ac:dyDescent="0.2">
      <c r="C5" s="42" t="s">
        <v>273</v>
      </c>
      <c r="D5" s="12">
        <v>0</v>
      </c>
      <c r="E5" s="12">
        <v>0.01</v>
      </c>
      <c r="F5" s="12">
        <v>-0.01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2.4032258064516108E-4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1.4379452054794515E-3</v>
      </c>
      <c r="C9" s="20">
        <v>1.6535714285714285E-3</v>
      </c>
      <c r="D9" s="20">
        <v>1.4062500000000008E-3</v>
      </c>
      <c r="E9" s="20">
        <v>1.0434090909090918E-3</v>
      </c>
      <c r="F9" s="20">
        <v>1.2734285714285723E-3</v>
      </c>
      <c r="G9" s="20">
        <v>7.7948717948718004E-4</v>
      </c>
      <c r="H9" s="20">
        <v>7.7449999999999991E-4</v>
      </c>
      <c r="I9" s="20">
        <v>8.3500000000000002E-4</v>
      </c>
      <c r="J9" s="20">
        <v>1.010263157894738E-3</v>
      </c>
      <c r="K9" s="20">
        <v>1.225151515151515E-3</v>
      </c>
      <c r="L9" s="20">
        <v>1.2150000000000002E-3</v>
      </c>
      <c r="M9" s="20">
        <v>8.8214285714285738E-4</v>
      </c>
      <c r="N9" s="20">
        <v>1.7517241379310335E-4</v>
      </c>
      <c r="P9" s="19" t="s">
        <v>18</v>
      </c>
      <c r="Q9" s="20"/>
      <c r="R9" s="20"/>
      <c r="S9" s="20"/>
      <c r="T9" s="20">
        <v>3.2749999999999999E-4</v>
      </c>
      <c r="U9" s="20"/>
      <c r="V9" s="20"/>
      <c r="W9" s="20"/>
      <c r="X9" s="20">
        <v>-3.5222222222222219E-4</v>
      </c>
      <c r="Y9" s="20">
        <v>1.8250000000000007E-4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1.5416666666666671E-3</v>
      </c>
      <c r="AJ9" s="20">
        <v>9.3333333333333322E-4</v>
      </c>
      <c r="AK9" s="20">
        <v>1.872631578947369E-3</v>
      </c>
      <c r="AL9" s="20">
        <v>1.2272727272727275E-3</v>
      </c>
      <c r="AM9" s="20">
        <v>7.7785714285714285E-4</v>
      </c>
      <c r="AN9" s="20">
        <v>5.4625000000000008E-4</v>
      </c>
      <c r="AO9" s="20">
        <v>1.3326666666666665E-3</v>
      </c>
      <c r="AP9" s="20">
        <v>1.3318181818181812E-3</v>
      </c>
      <c r="AQ9" s="20">
        <v>-3.1999999999999981E-4</v>
      </c>
      <c r="AR9" s="20">
        <v>-7.967741935483874E-5</v>
      </c>
    </row>
    <row r="10" spans="1:44" x14ac:dyDescent="0.2">
      <c r="A10" s="21" t="s">
        <v>8</v>
      </c>
      <c r="B10" s="22">
        <v>1.6152050657426893E-3</v>
      </c>
      <c r="C10" s="22">
        <v>1.680391263291693E-3</v>
      </c>
      <c r="D10" s="22">
        <v>1.5216670814008407E-3</v>
      </c>
      <c r="E10" s="22">
        <v>1.3486523150491928E-3</v>
      </c>
      <c r="F10" s="22">
        <v>1.1709752574766868E-3</v>
      </c>
      <c r="G10" s="22">
        <v>1.3044672083953109E-3</v>
      </c>
      <c r="H10" s="22">
        <v>1.1809202399253413E-3</v>
      </c>
      <c r="I10" s="22">
        <v>1.3229009583512646E-3</v>
      </c>
      <c r="J10" s="22">
        <v>1.6693180110027169E-3</v>
      </c>
      <c r="K10" s="22">
        <v>1.493757265169591E-3</v>
      </c>
      <c r="L10" s="22">
        <v>1.3118229289751438E-3</v>
      </c>
      <c r="M10" s="22">
        <v>1.7101587227923779E-3</v>
      </c>
      <c r="N10" s="22">
        <v>1.3071287657721526E-3</v>
      </c>
      <c r="P10" s="21" t="s">
        <v>8</v>
      </c>
      <c r="Q10" s="22"/>
      <c r="R10" s="22"/>
      <c r="S10" s="22"/>
      <c r="T10" s="22">
        <v>1.2623040015800721E-3</v>
      </c>
      <c r="U10" s="22"/>
      <c r="V10" s="22"/>
      <c r="W10" s="22"/>
      <c r="X10" s="22">
        <v>1.0129751239531088E-3</v>
      </c>
      <c r="Y10" s="22">
        <v>1.0320225350352156E-3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1.0201847068831175E-3</v>
      </c>
      <c r="AJ10" s="22">
        <v>1.3336219426934755E-3</v>
      </c>
      <c r="AK10" s="22">
        <v>1.3826546130150043E-3</v>
      </c>
      <c r="AL10" s="22">
        <v>1.7974961734993453E-3</v>
      </c>
      <c r="AM10" s="22">
        <v>1.5505890204629551E-3</v>
      </c>
      <c r="AN10" s="22">
        <v>1.5292900272418518E-3</v>
      </c>
      <c r="AO10" s="22">
        <v>1.3231798523633228E-3</v>
      </c>
      <c r="AP10" s="22">
        <v>1.6456186934007703E-3</v>
      </c>
      <c r="AQ10" s="22">
        <v>1.2848770722948908E-3</v>
      </c>
      <c r="AR10" s="22">
        <v>1.4557574210931404E-3</v>
      </c>
    </row>
    <row r="11" spans="1:44" x14ac:dyDescent="0.2">
      <c r="A11" s="21" t="s">
        <v>19</v>
      </c>
      <c r="B11" s="22">
        <v>5.4999999999999997E-3</v>
      </c>
      <c r="C11" s="22">
        <v>6.1000000000000004E-3</v>
      </c>
      <c r="D11" s="22">
        <v>5.5999999999999965E-3</v>
      </c>
      <c r="E11" s="22">
        <v>4.3E-3</v>
      </c>
      <c r="F11" s="23">
        <v>5.3E-3</v>
      </c>
      <c r="G11" s="23">
        <v>4.3E-3</v>
      </c>
      <c r="H11" s="23">
        <v>3.5999999999999999E-3</v>
      </c>
      <c r="I11" s="23">
        <v>4.8000000000000004E-3</v>
      </c>
      <c r="J11" s="23">
        <v>5.1000000000000004E-3</v>
      </c>
      <c r="K11" s="23">
        <v>5.0000000000000001E-3</v>
      </c>
      <c r="L11" s="23">
        <v>4.1999999999999997E-3</v>
      </c>
      <c r="M11" s="23">
        <v>4.1000000000000003E-3</v>
      </c>
      <c r="N11" s="23">
        <v>3.5000000000000001E-3</v>
      </c>
      <c r="P11" s="21" t="s">
        <v>19</v>
      </c>
      <c r="Q11" s="22"/>
      <c r="R11" s="22"/>
      <c r="S11" s="22"/>
      <c r="T11" s="22">
        <v>3.8E-3</v>
      </c>
      <c r="U11" s="23"/>
      <c r="V11" s="23"/>
      <c r="W11" s="23"/>
      <c r="X11" s="23">
        <v>2.3E-3</v>
      </c>
      <c r="Y11" s="23">
        <v>3.3E-3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3.3999999999999998E-3</v>
      </c>
      <c r="AJ11" s="23">
        <v>3.9999999999999983E-3</v>
      </c>
      <c r="AK11" s="23">
        <v>5.4999999999999997E-3</v>
      </c>
      <c r="AL11" s="23">
        <v>4.8999999999999998E-3</v>
      </c>
      <c r="AM11" s="23">
        <v>3.8E-3</v>
      </c>
      <c r="AN11" s="23">
        <v>5.0000000000000001E-3</v>
      </c>
      <c r="AO11" s="23">
        <v>4.5999999999999999E-3</v>
      </c>
      <c r="AP11" s="23">
        <v>4.8999999999999998E-3</v>
      </c>
      <c r="AQ11" s="23">
        <v>3.0000000000000001E-3</v>
      </c>
      <c r="AR11" s="23">
        <v>3.8E-3</v>
      </c>
    </row>
    <row r="12" spans="1:44" x14ac:dyDescent="0.2">
      <c r="A12" s="21" t="s">
        <v>20</v>
      </c>
      <c r="B12" s="22">
        <v>-3.3E-3</v>
      </c>
      <c r="C12" s="22">
        <v>-2.3E-3</v>
      </c>
      <c r="D12" s="22">
        <v>-3.3999999999999998E-3</v>
      </c>
      <c r="E12" s="22">
        <v>-3.3E-3</v>
      </c>
      <c r="F12" s="23">
        <v>-1.9E-3</v>
      </c>
      <c r="G12" s="23">
        <v>-2.3E-3</v>
      </c>
      <c r="H12" s="23">
        <v>-2.2000000000000001E-3</v>
      </c>
      <c r="I12" s="23">
        <v>-2.8E-3</v>
      </c>
      <c r="J12" s="23">
        <v>-3.3999999999999998E-3</v>
      </c>
      <c r="K12" s="23">
        <v>-3.2000000000000002E-3</v>
      </c>
      <c r="L12" s="23">
        <v>-2.7000000000000001E-3</v>
      </c>
      <c r="M12" s="23">
        <v>-3.2000000000000002E-3</v>
      </c>
      <c r="N12" s="23">
        <v>-3.8E-3</v>
      </c>
      <c r="P12" s="21" t="s">
        <v>20</v>
      </c>
      <c r="Q12" s="22"/>
      <c r="R12" s="22"/>
      <c r="S12" s="22"/>
      <c r="T12" s="22">
        <v>-2.7000000000000001E-3</v>
      </c>
      <c r="U12" s="23"/>
      <c r="V12" s="23"/>
      <c r="W12" s="23"/>
      <c r="X12" s="23">
        <v>-2.5000000000000001E-3</v>
      </c>
      <c r="Y12" s="23">
        <v>-1.6999999999999999E-3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-6.9999999999999999E-4</v>
      </c>
      <c r="AJ12" s="23">
        <v>-2.3999999999999998E-3</v>
      </c>
      <c r="AK12" s="23">
        <v>-1.8E-3</v>
      </c>
      <c r="AL12" s="23">
        <v>-2.5000000000000001E-3</v>
      </c>
      <c r="AM12" s="23">
        <v>-2.2000000000000001E-3</v>
      </c>
      <c r="AN12" s="23">
        <v>-2.7000000000000001E-3</v>
      </c>
      <c r="AO12" s="23">
        <v>-1.5E-3</v>
      </c>
      <c r="AP12" s="23">
        <v>-2.5000000000000001E-3</v>
      </c>
      <c r="AQ12" s="23">
        <v>-3.0000000000000001E-3</v>
      </c>
      <c r="AR12" s="23">
        <v>-3.5999999999999999E-3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1.766969609848192</v>
      </c>
      <c r="C13" s="25">
        <f>IFERROR(IF(C8="","",IF($C$25=0,((C9-$C$26)/3/C10),IF($C$26=0,(($C$25-C9)/3/C10),MIN(((($C$25)-C9)/(3*C10)),((C9-($C$26))/(3*C10)))))),"")</f>
        <v>1.6556518222386851</v>
      </c>
      <c r="D13" s="25">
        <f>IFERROR(IF(D8="","",IF($D$25=0,((D9-$D$26)/3/D10),IF($D$26=0,(($D$25-D9)/3/D10),MIN(((($D$25)-D9)/(3*D10)),((D9-($D$26))/(3*D10)))))),"")</f>
        <v>1.8825296073936284</v>
      </c>
      <c r="E13" s="25">
        <f>IFERROR(IF(E8="","",IF($E$25=0,((E9-$E$26)/3/E10),IF($E$26=0,(($E$25-E9)/3/E10),MIN(((($E$25)-E9)/(3*E10)),((E9-($E$26))/(3*E10)))))),"")</f>
        <v>2.2137138458264571</v>
      </c>
      <c r="F13" s="25">
        <f>IFERROR(IF(F8="","",IF($K$25=0,((F9-$K$26)/3/F10),IF($K$26=0,(($K$25-F9)/3/F10),MIN(((($K$25)-F9)/(3*F10)),((F9-($K$26))/(3*F10)))))),"")</f>
        <v>2.4841320295062306</v>
      </c>
      <c r="G13" s="25">
        <f>IFERROR(IF(G8="","",IF($G$25=0,((G9-$G$26)/3/G10),IF($G$26=0,(($G$25-G9)/3/G10),MIN(((($G$25)-G9)/(3*G10)),((G9-($G$26))/(3*G10)))))),"")</f>
        <v>2.3561376274725538</v>
      </c>
      <c r="H13" s="25">
        <f>IFERROR(IF(H8="","",IF($H$25=0,((H9-$H$26)/3/H10),IF($H$26=0,(($H$25-H9)/3/H10),MIN(((($H$25)-H9)/(3*H10)),((H9-($H$26))/(3*H10)))))),"")</f>
        <v>2.6040426463188413</v>
      </c>
      <c r="I13" s="25">
        <f>IFERROR(IF(I8="","",IF($I$25=0,((I9-$I$26)/3/I10),IF($I$26=0,(($I$25-I9)/3/I10),MIN(((($I$25)-I9)/(3*I10)),((I9-($I$26))/(3*I10)))))),"")</f>
        <v>2.3093187594386926</v>
      </c>
      <c r="J13" s="25">
        <f>IFERROR(IF(J8="","",IF($J$25=0,((J9-$J$26)/3/J10),IF($J$26=0,(($J$25-J9)/3/J10),MIN(((($J$25)-J9)/(3*J10)),((J9-($J$26))/(3*J10)))))),"")</f>
        <v>1.7950917246549398</v>
      </c>
      <c r="K13" s="25">
        <f>IFERROR(IF(K8="","",IF($K$25=0,((K9-$K$26)/3/K10),IF($K$26=0,(($K$25-K9)/3/K10),MIN(((($K$25)-K9)/(3*K10)),((K9-($K$26))/(3*K10)))))),"")</f>
        <v>1.9581156611930632</v>
      </c>
      <c r="L13" s="25">
        <f>IFERROR(IF(L8="","",IF($L$25=0,((L9-$L$26)/3/L10),IF($L$26=0,(($L$25-L9)/3/L10),MIN(((($L$25)-L9)/(3*L10)),((L9-($L$26))/(3*L10)))))),"")</f>
        <v>2.2322626542448694</v>
      </c>
      <c r="M13" s="25">
        <f>IFERROR(IF(M8="","",IF($M$25=0,((M9-$M$26)/3/M10),IF($M$26=0,(($M$25-M9)/3/M10),MIN(((($M$25)-M9)/(3*M10)),((M9-($M$26))/(3*M10)))))),"")</f>
        <v>1.7771951069682668</v>
      </c>
      <c r="N13" s="25">
        <f>IFERROR(IF(N8="","",IF($N$25=0,((N9-$N$26)/3/N10),IF($N$26=0,(($N$25-N9)/3/N10),MIN(((($N$25)-N9)/(3*N10)),((N9-($N$26))/(3*N10)))))),"")</f>
        <v>2.5054475232216658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2.5541919083127831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3.1747333669714015</v>
      </c>
      <c r="Y13" s="25">
        <f>IFERROR(IF(Y8="","",IF($J$25=0,((Y9-$J$26)/3/Y10),IF($J$26=0,(($J$25-Y9)/3/Y10),MIN(((($J$25)-Y9)/(3*Y10)),((Y9-($J$26))/(3*Y10)))))),"")</f>
        <v>3.1709578898762443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2.7636607620383278</v>
      </c>
      <c r="AJ13" s="25">
        <f t="shared" si="2"/>
        <v>2.2661761369330296</v>
      </c>
      <c r="AK13" s="25">
        <f t="shared" si="2"/>
        <v>1.9593633735543359</v>
      </c>
      <c r="AL13" s="25">
        <f t="shared" si="2"/>
        <v>1.6268420858718946</v>
      </c>
      <c r="AM13" s="25">
        <f t="shared" si="2"/>
        <v>1.9825031510475994</v>
      </c>
      <c r="AN13" s="25">
        <f t="shared" si="2"/>
        <v>2.0605967108040528</v>
      </c>
      <c r="AO13" s="25">
        <f t="shared" si="2"/>
        <v>2.1834606277830555</v>
      </c>
      <c r="AP13" s="25">
        <f t="shared" si="2"/>
        <v>1.7558101101919503</v>
      </c>
      <c r="AQ13" s="25">
        <f>IFERROR(IF(AQ8="","",IF($M$25=0,((AQ9-$M$26)/3/AQ10),IF($M$26=0,(($M$25-AQ9)/3/AQ10),MIN(((($M$25)-AQ9)/(3*AQ10)),((AQ9-($M$26))/(3*AQ10)))))),"")</f>
        <v>2.5112648799185031</v>
      </c>
      <c r="AR13" s="25">
        <f>IFERROR(IF(AR8="","",IF($M$25=0,((AR9-$M$26)/3/AR10),IF($M$26=0,(($M$25-AR9)/3/AR10),MIN(((($M$25)-AR9)/(3*AR10)),((AR9-($M$26))/(3*AR10)))))),"")</f>
        <v>2.2715145707897562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2.430147058823529E-4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2.0224444444444448E-3</v>
      </c>
      <c r="C19" s="30">
        <v>1.7126190476190459E-3</v>
      </c>
      <c r="D19" s="30">
        <v>9.5771929824561332E-4</v>
      </c>
      <c r="E19" s="30">
        <v>9.4531249999999943E-4</v>
      </c>
      <c r="F19" s="30">
        <v>1.2148000000000007E-3</v>
      </c>
      <c r="G19" s="30">
        <v>1.3636170212765948E-3</v>
      </c>
      <c r="H19" s="30">
        <v>1.4308108108108117E-3</v>
      </c>
      <c r="I19" s="30">
        <v>1.802083333333332E-3</v>
      </c>
      <c r="J19" s="30">
        <v>1.4703703703703719E-3</v>
      </c>
      <c r="K19" s="30">
        <v>1.0184848484848478E-3</v>
      </c>
      <c r="L19" s="30">
        <v>5.9035714285714269E-4</v>
      </c>
      <c r="M19" s="30">
        <v>1.1999999999999999E-4</v>
      </c>
      <c r="N19" s="30">
        <v>4.1875000000000012E-4</v>
      </c>
      <c r="P19" s="30" t="s">
        <v>18</v>
      </c>
      <c r="Q19" s="30"/>
      <c r="R19" s="30"/>
      <c r="S19" s="30"/>
      <c r="T19" s="30">
        <v>1.296666666666666E-3</v>
      </c>
      <c r="U19" s="30"/>
      <c r="V19" s="30"/>
      <c r="W19" s="30"/>
      <c r="X19" s="30">
        <v>1.0272727272727274E-3</v>
      </c>
      <c r="Y19" s="30">
        <v>8.6499999999999999E-4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1.5283333333333338E-3</v>
      </c>
      <c r="AJ19" s="20">
        <v>8.9800000000000025E-4</v>
      </c>
      <c r="AK19" s="20">
        <v>1.4976470588235298E-3</v>
      </c>
      <c r="AL19" s="20">
        <v>1.3259999999999999E-3</v>
      </c>
      <c r="AM19" s="20">
        <v>1.835333333333334E-3</v>
      </c>
      <c r="AN19" s="20">
        <v>1.0640000000000005E-3</v>
      </c>
      <c r="AO19" s="20">
        <v>1.8168750000000001E-3</v>
      </c>
      <c r="AP19" s="20">
        <v>7.6454545454545449E-4</v>
      </c>
      <c r="AQ19" s="20">
        <v>-2.1125000000000001E-4</v>
      </c>
      <c r="AR19" s="20">
        <v>3.1764705882352898E-5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1.5288053119223326E-3</v>
      </c>
      <c r="C20" s="22">
        <v>1.8535672367915267E-3</v>
      </c>
      <c r="D20" s="22">
        <v>1.2775684251725013E-3</v>
      </c>
      <c r="E20" s="22">
        <v>1.3977063261422025E-3</v>
      </c>
      <c r="F20" s="22">
        <v>1.5844820267748982E-3</v>
      </c>
      <c r="G20" s="22">
        <v>1.7240354375422685E-3</v>
      </c>
      <c r="H20" s="22">
        <v>1.4905017768410299E-3</v>
      </c>
      <c r="I20" s="22">
        <v>1.6294221558773997E-3</v>
      </c>
      <c r="J20" s="22">
        <v>1.521595429284646E-3</v>
      </c>
      <c r="K20" s="22">
        <v>1.5223933748921901E-3</v>
      </c>
      <c r="L20" s="22">
        <v>1.4849591962892905E-3</v>
      </c>
      <c r="M20" s="22">
        <v>1.1907371970606142E-3</v>
      </c>
      <c r="N20" s="22">
        <v>1.4918246386057235E-3</v>
      </c>
      <c r="P20" s="21" t="s">
        <v>8</v>
      </c>
      <c r="Q20" s="22"/>
      <c r="R20" s="22"/>
      <c r="S20" s="22"/>
      <c r="T20" s="22">
        <v>1.2332905779732189E-3</v>
      </c>
      <c r="U20" s="22"/>
      <c r="V20" s="22"/>
      <c r="W20" s="22"/>
      <c r="X20" s="22">
        <v>1.4704370623373334E-3</v>
      </c>
      <c r="Y20" s="22">
        <v>1.1301350044154584E-3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8.3849980375904373E-4</v>
      </c>
      <c r="AJ20" s="22">
        <v>1.0476224280139531E-3</v>
      </c>
      <c r="AK20" s="22">
        <v>1.1950070159570465E-3</v>
      </c>
      <c r="AL20" s="22">
        <v>1.2025746790057825E-3</v>
      </c>
      <c r="AM20" s="22">
        <v>1.0629285028811376E-3</v>
      </c>
      <c r="AN20" s="22">
        <v>1.1983926595415012E-3</v>
      </c>
      <c r="AO20" s="22">
        <v>1.2661148355222606E-3</v>
      </c>
      <c r="AP20" s="22">
        <v>1.049209957354664E-3</v>
      </c>
      <c r="AQ20" s="22">
        <v>1.3653846187916077E-3</v>
      </c>
      <c r="AR20" s="22">
        <v>1.3419681531954256E-3</v>
      </c>
      <c r="AS20" s="29"/>
      <c r="AT20" s="29"/>
      <c r="AU20" s="29"/>
      <c r="AV20" s="29"/>
      <c r="BD20" s="32">
        <f>F5</f>
        <v>-0.01</v>
      </c>
      <c r="BE20" s="32"/>
      <c r="BF20" s="32"/>
      <c r="BG20" s="32"/>
      <c r="BH20" s="32"/>
      <c r="BI20" s="32"/>
      <c r="BJ20" s="32">
        <f>E5</f>
        <v>0.01</v>
      </c>
    </row>
    <row r="21" spans="1:62" x14ac:dyDescent="0.2">
      <c r="A21" s="21" t="s">
        <v>19</v>
      </c>
      <c r="B21" s="22">
        <v>6.1999999999999998E-3</v>
      </c>
      <c r="C21" s="22">
        <v>6.1000000000000004E-3</v>
      </c>
      <c r="D21" s="22">
        <v>4.7999999999999996E-3</v>
      </c>
      <c r="E21" s="22">
        <v>5.5999999999999999E-3</v>
      </c>
      <c r="F21" s="22">
        <v>5.0000000000000001E-3</v>
      </c>
      <c r="G21" s="22">
        <v>5.4000000000000003E-3</v>
      </c>
      <c r="H21" s="22">
        <v>5.7000000000000002E-3</v>
      </c>
      <c r="I21" s="22">
        <v>5.7999999999999996E-3</v>
      </c>
      <c r="J21" s="22">
        <v>5.8999999999999999E-3</v>
      </c>
      <c r="K21" s="22">
        <v>5.3E-3</v>
      </c>
      <c r="L21" s="22">
        <v>4.1000000000000003E-3</v>
      </c>
      <c r="M21" s="22">
        <v>2.7000000000000001E-3</v>
      </c>
      <c r="N21" s="22">
        <v>3.8E-3</v>
      </c>
      <c r="P21" s="21" t="s">
        <v>19</v>
      </c>
      <c r="Q21" s="22"/>
      <c r="R21" s="22"/>
      <c r="S21" s="22"/>
      <c r="T21" s="22">
        <v>3.5000000000000005E-3</v>
      </c>
      <c r="U21" s="22"/>
      <c r="V21" s="22"/>
      <c r="W21" s="22"/>
      <c r="X21" s="22">
        <v>4.7999999999999996E-3</v>
      </c>
      <c r="Y21" s="22">
        <v>3.5000000000000001E-3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3.3E-3</v>
      </c>
      <c r="AJ21" s="23">
        <v>3.2000000000000002E-3</v>
      </c>
      <c r="AK21" s="23">
        <v>4.1000000000000003E-3</v>
      </c>
      <c r="AL21" s="23">
        <v>4.0000000000000001E-3</v>
      </c>
      <c r="AM21" s="23">
        <v>4.7999999999999996E-3</v>
      </c>
      <c r="AN21" s="23">
        <v>4.1999999999999997E-3</v>
      </c>
      <c r="AO21" s="23">
        <v>4.7000000000000002E-3</v>
      </c>
      <c r="AP21" s="23">
        <v>3.3E-3</v>
      </c>
      <c r="AQ21" s="23">
        <v>3.5000000000000001E-3</v>
      </c>
      <c r="AR21" s="23">
        <v>3.5000000000000001E-3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-2.8E-3</v>
      </c>
      <c r="C22" s="22">
        <v>-3.5999999999999999E-3</v>
      </c>
      <c r="D22" s="22">
        <v>-2.3E-3</v>
      </c>
      <c r="E22" s="22">
        <v>-2.7000000000000001E-3</v>
      </c>
      <c r="F22" s="22">
        <v>-3.0000000000000001E-3</v>
      </c>
      <c r="G22" s="22">
        <v>-3.0000000000000001E-3</v>
      </c>
      <c r="H22" s="22">
        <v>-4.0000000000000001E-3</v>
      </c>
      <c r="I22" s="22">
        <v>-1.9E-3</v>
      </c>
      <c r="J22" s="22">
        <v>-2.5000000000000001E-3</v>
      </c>
      <c r="K22" s="22">
        <v>-3.0000000000000001E-3</v>
      </c>
      <c r="L22" s="22">
        <v>-3.8E-3</v>
      </c>
      <c r="M22" s="22">
        <v>-2.7000000000000001E-3</v>
      </c>
      <c r="N22" s="22">
        <v>-4.0000000000000001E-3</v>
      </c>
      <c r="P22" s="21" t="s">
        <v>20</v>
      </c>
      <c r="Q22" s="22"/>
      <c r="R22" s="22"/>
      <c r="S22" s="22"/>
      <c r="T22" s="22">
        <v>-1.5E-3</v>
      </c>
      <c r="U22" s="22"/>
      <c r="V22" s="22"/>
      <c r="W22" s="22"/>
      <c r="X22" s="22">
        <v>-2.7000000000000001E-3</v>
      </c>
      <c r="Y22" s="22">
        <v>-1E-3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-5.0000000000000001E-4</v>
      </c>
      <c r="AJ22" s="23">
        <v>-2E-3</v>
      </c>
      <c r="AK22" s="23">
        <v>-2.5000000000000001E-3</v>
      </c>
      <c r="AL22" s="23">
        <v>-1.6999999999999999E-3</v>
      </c>
      <c r="AM22" s="23">
        <v>-1.2999999999999999E-3</v>
      </c>
      <c r="AN22" s="23">
        <v>-2.0999999999999999E-3</v>
      </c>
      <c r="AO22" s="23">
        <v>-2.3999999999999998E-3</v>
      </c>
      <c r="AP22" s="23">
        <v>-1.5E-3</v>
      </c>
      <c r="AQ22" s="23">
        <v>-3.7000000000000002E-3</v>
      </c>
      <c r="AR22" s="23">
        <v>-3.5000000000000001E-3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1.7393877195792207</v>
      </c>
      <c r="C23" s="25">
        <f>IFERROR(IF(C18="","",IF($C$25=0,((C19-$C$26)/3/C20),IF($C$26=0,(($C$25-C19)/3/C20),MIN(((($C$25)-C19)/(3*C20)),((C19-($C$26))/(3*C20)))))),"")</f>
        <v>1.4903480503043742</v>
      </c>
      <c r="D23" s="25">
        <f>IFERROR(IF(D18="","",IF($D$25=0,((D19-$D$26)/3/D20),IF($D$26=0,(($D$25-D19)/3/D20),MIN(((($D$25)-D19)/(3*D20)),((D19-($D$26))/(3*D20)))))),"")</f>
        <v>2.3592423762699752</v>
      </c>
      <c r="E23" s="25">
        <f>IFERROR(IF(E18="","",IF($E$25=0,((E19-$E$26)/3/E20),IF($E$26=0,(($E$25-E19)/3/E20),MIN(((($E$25)-E19)/(3*E20)),((E19-($E$26))/(3*E20)))))),"")</f>
        <v>2.1594158302175361</v>
      </c>
      <c r="F23" s="25">
        <f>IFERROR(IF(F18="","",IF($K$25=0,((F19-$K$26)/3/F20),IF($K$26=0,(($K$25-F19)/3/F20),MIN(((($K$25)-F19)/(3*F20)),((F19-($K$26))/(3*F20)))))),"")</f>
        <v>1.8481749559258507</v>
      </c>
      <c r="G23" s="25">
        <f>IFERROR(IF(G18="","",IF($G$25=0,((G19-$G$26)/3/G20),IF($G$26=0,(($G$25-G19)/3/G20),MIN(((($G$25)-G19)/(3*G20)),((G19-($G$26))/(3*G20)))))),"")</f>
        <v>1.6697999725255388</v>
      </c>
      <c r="H23" s="25">
        <f>IFERROR(IF(H18="","",IF($H$25=0,((H19-$H$26)/3/H20),IF($H$26=0,(($H$25-H19)/3/H20),MIN(((($H$25)-H19)/(3*H20)),((H19-($H$26))/(3*H20)))))),"")</f>
        <v>1.9163991890370262</v>
      </c>
      <c r="I23" s="25">
        <f>IFERROR(IF(I18="","",IF($I$25=0,((I19-$I$26)/3/I20),IF($I$26=0,(($I$25-I19)/3/I20),MIN(((($I$25)-I19)/(3*I20)),((I19-($I$26))/(3*I20)))))),"")</f>
        <v>1.6770601031980181</v>
      </c>
      <c r="J23" s="25">
        <f>IFERROR(IF(J18="","",IF($J$25=0,((J19-$J$26)/3/J20),IF($J$26=0,(($J$25-J19)/3/J20),MIN(((($J$25)-J19)/(3*J20)),((J19-($J$26))/(3*J20)))))),"")</f>
        <v>1.8685715150182196</v>
      </c>
      <c r="K23" s="25">
        <f>IFERROR(IF(K18="","",IF($K$25=0,((K19-$K$26)/3/K20),IF($K$26=0,(($K$25-K19)/3/K20),MIN(((($K$25)-K19)/(3*K20)),((K19-($K$26))/(3*K20)))))),"")</f>
        <v>1.9665340333278816</v>
      </c>
      <c r="L23" s="25">
        <f>IFERROR(IF(L18="","",IF($L$25=0,((L19-$L$26)/3/L20),IF($L$26=0,(($L$25-L19)/3/L20),MIN(((($L$25)-L19)/(3*L20)),((L19-($L$26))/(3*L20)))))),"")</f>
        <v>2.1122113165704635</v>
      </c>
      <c r="M23" s="25">
        <f>IFERROR(IF(M18="","",IF($M$25=0,((M19-$M$26)/3/M20),IF($M$26=0,(($M$25-M19)/3/M20),MIN(((($M$25)-M19)/(3*M20)),((M19-($M$26))/(3*M20)))))),"")</f>
        <v>2.7657936121111089</v>
      </c>
      <c r="N23" s="25">
        <f>IFERROR(IF(N18="","",IF($N$25=0,((N19-$N$26)/3/N20),IF($N$26=0,(($N$25-N19)/3/N20),MIN(((($N$25)-N19)/(3*N20)),((N19-($N$26))/(3*N20)))))),"")</f>
        <v>2.1408347317449556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2.3523337994512024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2.0340272749619701</v>
      </c>
      <c r="Y23" s="25">
        <f>IFERROR(IF(Y18="","",IF($J$25=0,((Y19-$J$26)/3/Y20),IF($J$26=0,(($J$25-Y19)/3/Y20),MIN(((($J$25)-Y19)/(3*Y20)),((Y19-($J$26))/(3*Y20)))))),"")</f>
        <v>2.6943683613932219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3.3677871792327547</v>
      </c>
      <c r="AJ23" s="25">
        <f t="shared" si="4"/>
        <v>2.8960815641869697</v>
      </c>
      <c r="AK23" s="25">
        <f t="shared" si="4"/>
        <v>2.3716326424988066</v>
      </c>
      <c r="AL23" s="25">
        <f t="shared" si="4"/>
        <v>2.4042858907720532</v>
      </c>
      <c r="AM23" s="25">
        <f t="shared" si="4"/>
        <v>2.5604314384068165</v>
      </c>
      <c r="AN23" s="25">
        <f t="shared" si="4"/>
        <v>2.4855514951220488</v>
      </c>
      <c r="AO23" s="25">
        <f t="shared" si="4"/>
        <v>2.154392521755879</v>
      </c>
      <c r="AP23" s="25">
        <f t="shared" si="4"/>
        <v>2.9340980105130945</v>
      </c>
      <c r="AQ23" s="25">
        <f>IFERROR(IF(AQ18="","",IF($M$25=0,((AQ19-$M$26)/3/AQ20),IF($M$26=0,(($M$25-AQ19)/3/AQ20),MIN(((($M$25)-AQ19)/(3*AQ20)),((AQ19-($M$26))/(3*AQ20)))))),"")</f>
        <v>2.3897417780745269</v>
      </c>
      <c r="AR23" s="25">
        <f>IFERROR(IF(AR18="","",IF($M$25=0,((AR19-$M$26)/3/AR20),IF($M$26=0,(($M$25-AR19)/3/AR20),MIN(((($M$25)-AR19)/(3*AR20)),((AR19-($M$26))/(3*AR20)))))),"")</f>
        <v>2.4760238088566155</v>
      </c>
    </row>
    <row r="24" spans="1:62" x14ac:dyDescent="0.2">
      <c r="A24" s="35" t="s">
        <v>10</v>
      </c>
      <c r="B24" s="32">
        <f t="shared" ref="B24:N24" si="5">$D$5</f>
        <v>0</v>
      </c>
      <c r="C24" s="32">
        <f t="shared" si="5"/>
        <v>0</v>
      </c>
      <c r="D24" s="32">
        <f t="shared" si="5"/>
        <v>0</v>
      </c>
      <c r="E24" s="32">
        <f t="shared" si="5"/>
        <v>0</v>
      </c>
      <c r="F24" s="32">
        <f t="shared" si="5"/>
        <v>0</v>
      </c>
      <c r="G24" s="32">
        <f t="shared" si="5"/>
        <v>0</v>
      </c>
      <c r="H24" s="32">
        <f t="shared" si="5"/>
        <v>0</v>
      </c>
      <c r="I24" s="32">
        <f t="shared" si="5"/>
        <v>0</v>
      </c>
      <c r="J24" s="32">
        <f t="shared" si="5"/>
        <v>0</v>
      </c>
      <c r="K24" s="32">
        <f t="shared" si="5"/>
        <v>0</v>
      </c>
      <c r="L24" s="32">
        <f t="shared" si="5"/>
        <v>0</v>
      </c>
      <c r="M24" s="32">
        <f t="shared" si="5"/>
        <v>0</v>
      </c>
      <c r="N24" s="32">
        <f t="shared" si="5"/>
        <v>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6">$E$5</f>
        <v>0.01</v>
      </c>
      <c r="C25" s="32">
        <f t="shared" si="6"/>
        <v>0.01</v>
      </c>
      <c r="D25" s="32">
        <f t="shared" si="6"/>
        <v>0.01</v>
      </c>
      <c r="E25" s="32">
        <f t="shared" si="6"/>
        <v>0.01</v>
      </c>
      <c r="F25" s="32">
        <f t="shared" si="6"/>
        <v>0.01</v>
      </c>
      <c r="G25" s="32">
        <f t="shared" si="6"/>
        <v>0.01</v>
      </c>
      <c r="H25" s="32">
        <f t="shared" si="6"/>
        <v>0.01</v>
      </c>
      <c r="I25" s="32">
        <f t="shared" si="6"/>
        <v>0.01</v>
      </c>
      <c r="J25" s="32">
        <f t="shared" si="6"/>
        <v>0.01</v>
      </c>
      <c r="K25" s="32">
        <f t="shared" si="6"/>
        <v>0.01</v>
      </c>
      <c r="L25" s="32">
        <f t="shared" si="6"/>
        <v>0.01</v>
      </c>
      <c r="M25" s="32">
        <f t="shared" si="6"/>
        <v>0.01</v>
      </c>
      <c r="N25" s="32">
        <f t="shared" si="6"/>
        <v>0.01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7">$F$5</f>
        <v>-0.01</v>
      </c>
      <c r="C26" s="32">
        <f t="shared" si="7"/>
        <v>-0.01</v>
      </c>
      <c r="D26" s="32">
        <f t="shared" si="7"/>
        <v>-0.01</v>
      </c>
      <c r="E26" s="32">
        <f t="shared" si="7"/>
        <v>-0.01</v>
      </c>
      <c r="F26" s="32">
        <f t="shared" si="7"/>
        <v>-0.01</v>
      </c>
      <c r="G26" s="32">
        <f t="shared" si="7"/>
        <v>-0.01</v>
      </c>
      <c r="H26" s="32">
        <f t="shared" si="7"/>
        <v>-0.01</v>
      </c>
      <c r="I26" s="32">
        <f t="shared" si="7"/>
        <v>-0.01</v>
      </c>
      <c r="J26" s="32">
        <f t="shared" si="7"/>
        <v>-0.01</v>
      </c>
      <c r="K26" s="32">
        <f t="shared" si="7"/>
        <v>-0.01</v>
      </c>
      <c r="L26" s="32">
        <f t="shared" si="7"/>
        <v>-0.01</v>
      </c>
      <c r="M26" s="32">
        <f t="shared" si="7"/>
        <v>-0.01</v>
      </c>
      <c r="N26" s="32">
        <f t="shared" si="7"/>
        <v>-0.01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1.7101587227923779E-3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2.6040426463188413</v>
      </c>
      <c r="Q37" s="40">
        <v>8</v>
      </c>
      <c r="R37" s="41">
        <f>ROUND(Q37/5,5)</f>
        <v>1.6</v>
      </c>
      <c r="T37" s="20">
        <v>7.9999999999999966E-5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8.4169141877795349E-4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3.9285973373324814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BJ85"/>
  <sheetViews>
    <sheetView showGridLines="0" topLeftCell="A15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1.0446282811759779</v>
      </c>
      <c r="R2" s="7">
        <f>IF(N19="","",(ABS(N19-AVERAGE(B19:M19))/STDEV(B19:M19)))</f>
        <v>0.13895832607172795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0.38362378329518221</v>
      </c>
      <c r="V2" s="7">
        <f>IF(AR19="","",(ABS(AR19-AVERAGE(AF19:AQ19))/STDEV(AF19:AQ19)))</f>
        <v>0.28641975805104408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0.98613065181910808</v>
      </c>
      <c r="R3" s="7">
        <f>IF(N20="","",(ABS(N20-AVERAGE(B20:M20))/STDEV(B20:M20)))</f>
        <v>0.74012829233910482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2.3073984167034318</v>
      </c>
      <c r="V3" s="7">
        <f>IF(AR20="","",(ABS(AR20-AVERAGE(AF20:AQ20))/STDEV(AF20:AQ20)))</f>
        <v>1.9104979842434353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0.76038160463013127</v>
      </c>
      <c r="R4" s="7">
        <f>IF(N23="","",(ABS(N23-AVERAGE(B23:M23))/STDEV(B23:M23)))</f>
        <v>0.97091271047272376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1.7622552255252932</v>
      </c>
      <c r="V4" s="7">
        <f>IF(AR23="","",(ABS(AR23-AVERAGE(AF23:AQ23))/STDEV(AF23:AQ23)))</f>
        <v>1.501572219376567</v>
      </c>
    </row>
    <row r="5" spans="1:44" ht="25.5" customHeight="1" x14ac:dyDescent="0.2">
      <c r="C5" s="42">
        <v>76</v>
      </c>
      <c r="D5" s="12">
        <v>1.4690000000000001</v>
      </c>
      <c r="E5" s="12">
        <v>1.494</v>
      </c>
      <c r="F5" s="12">
        <v>1.4440000000000002</v>
      </c>
      <c r="G5" s="13">
        <v>1.4915</v>
      </c>
      <c r="H5" s="13">
        <v>1.4538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-3.7335483870992725E-4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1.4694316438356156</v>
      </c>
      <c r="C9" s="20">
        <v>1.4692653571428571</v>
      </c>
      <c r="D9" s="20">
        <v>1.46901375</v>
      </c>
      <c r="E9" s="20">
        <v>1.4690220454545468</v>
      </c>
      <c r="F9" s="20">
        <v>1.4699662857142854</v>
      </c>
      <c r="G9" s="20">
        <v>1.469065897435895</v>
      </c>
      <c r="H9" s="20">
        <v>1.4695284999999996</v>
      </c>
      <c r="I9" s="20">
        <v>1.4693612500000002</v>
      </c>
      <c r="J9" s="20">
        <v>1.4696521052631595</v>
      </c>
      <c r="K9" s="20">
        <v>1.4699115151515143</v>
      </c>
      <c r="L9" s="20">
        <v>1.4690645000000007</v>
      </c>
      <c r="M9" s="20">
        <v>1.4690742857142856</v>
      </c>
      <c r="N9" s="20">
        <v>1.4697206896551731</v>
      </c>
      <c r="P9" s="19" t="s">
        <v>18</v>
      </c>
      <c r="Q9" s="20"/>
      <c r="R9" s="20"/>
      <c r="S9" s="20"/>
      <c r="T9" s="20">
        <v>1.4696037499999997</v>
      </c>
      <c r="U9" s="20"/>
      <c r="V9" s="20"/>
      <c r="W9" s="20"/>
      <c r="X9" s="20">
        <v>1.4699344444444442</v>
      </c>
      <c r="Y9" s="20">
        <v>1.4677950000000002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1.4691316666666665</v>
      </c>
      <c r="AJ9" s="20">
        <v>1.4681127777777783</v>
      </c>
      <c r="AK9" s="20">
        <v>1.4682578947368428</v>
      </c>
      <c r="AL9" s="20">
        <v>1.4685081818181822</v>
      </c>
      <c r="AM9" s="20">
        <v>1.4673164285714284</v>
      </c>
      <c r="AN9" s="20">
        <v>1.4684718749999996</v>
      </c>
      <c r="AO9" s="20">
        <v>1.4691740000000002</v>
      </c>
      <c r="AP9" s="20">
        <v>1.4680872727272727</v>
      </c>
      <c r="AQ9" s="20">
        <v>1.4690640000000001</v>
      </c>
      <c r="AR9" s="20">
        <v>1.4686906451612902</v>
      </c>
    </row>
    <row r="10" spans="1:44" x14ac:dyDescent="0.2">
      <c r="A10" s="21" t="s">
        <v>8</v>
      </c>
      <c r="B10" s="22">
        <v>4.7817065425124986E-3</v>
      </c>
      <c r="C10" s="22">
        <v>4.3164493092143364E-3</v>
      </c>
      <c r="D10" s="22">
        <v>4.4399963184322926E-3</v>
      </c>
      <c r="E10" s="22">
        <v>4.7000063391347009E-3</v>
      </c>
      <c r="F10" s="22">
        <v>4.0652916844597991E-3</v>
      </c>
      <c r="G10" s="22">
        <v>4.1696961710800239E-3</v>
      </c>
      <c r="H10" s="22">
        <v>4.5523794374715326E-3</v>
      </c>
      <c r="I10" s="22">
        <v>3.8024599090368703E-3</v>
      </c>
      <c r="J10" s="22">
        <v>4.8823542906030045E-3</v>
      </c>
      <c r="K10" s="22">
        <v>4.3409677189368565E-3</v>
      </c>
      <c r="L10" s="22">
        <v>4.7363546135319699E-3</v>
      </c>
      <c r="M10" s="22">
        <v>4.291741633499776E-3</v>
      </c>
      <c r="N10" s="22">
        <v>4.1052485024264587E-3</v>
      </c>
      <c r="P10" s="21" t="s">
        <v>8</v>
      </c>
      <c r="Q10" s="22"/>
      <c r="R10" s="22"/>
      <c r="S10" s="22"/>
      <c r="T10" s="22">
        <v>3.8227978272265721E-3</v>
      </c>
      <c r="U10" s="22"/>
      <c r="V10" s="22"/>
      <c r="W10" s="22"/>
      <c r="X10" s="22">
        <v>4.30899662741585E-3</v>
      </c>
      <c r="Y10" s="22">
        <v>3.9056139738612773E-3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3.7771611466395805E-3</v>
      </c>
      <c r="AJ10" s="22">
        <v>3.9649727616492799E-3</v>
      </c>
      <c r="AK10" s="22">
        <v>3.8310781205270011E-3</v>
      </c>
      <c r="AL10" s="22">
        <v>4.024697420233864E-3</v>
      </c>
      <c r="AM10" s="22">
        <v>4.3487964218392938E-3</v>
      </c>
      <c r="AN10" s="22">
        <v>3.9625316200155103E-3</v>
      </c>
      <c r="AO10" s="22">
        <v>4.1387582030226475E-3</v>
      </c>
      <c r="AP10" s="22">
        <v>4.1064976280249009E-3</v>
      </c>
      <c r="AQ10" s="22">
        <v>4.551201861468946E-3</v>
      </c>
      <c r="AR10" s="22">
        <v>4.6448854396495829E-3</v>
      </c>
    </row>
    <row r="11" spans="1:44" x14ac:dyDescent="0.2">
      <c r="A11" s="21" t="s">
        <v>19</v>
      </c>
      <c r="B11" s="22">
        <v>1.4869000000000001</v>
      </c>
      <c r="C11" s="22">
        <v>1.4819</v>
      </c>
      <c r="D11" s="22">
        <v>1.4795</v>
      </c>
      <c r="E11" s="22">
        <v>1.4807999999999999</v>
      </c>
      <c r="F11" s="23">
        <v>1.4798</v>
      </c>
      <c r="G11" s="23">
        <v>1.4814000000000001</v>
      </c>
      <c r="H11" s="23">
        <v>1.4803999999999999</v>
      </c>
      <c r="I11" s="23">
        <v>1.4807999999999999</v>
      </c>
      <c r="J11" s="23">
        <v>1.4803999999999999</v>
      </c>
      <c r="K11" s="23">
        <v>1.4817</v>
      </c>
      <c r="L11" s="23">
        <v>1.4822</v>
      </c>
      <c r="M11" s="23">
        <v>1.4784999999999999</v>
      </c>
      <c r="N11" s="23">
        <v>1.4809000000000001</v>
      </c>
      <c r="P11" s="21" t="s">
        <v>19</v>
      </c>
      <c r="Q11" s="22"/>
      <c r="R11" s="22"/>
      <c r="S11" s="22"/>
      <c r="T11" s="22">
        <v>1.4776</v>
      </c>
      <c r="U11" s="23"/>
      <c r="V11" s="23"/>
      <c r="W11" s="23"/>
      <c r="X11" s="23">
        <v>1.4799</v>
      </c>
      <c r="Y11" s="23">
        <v>1.4773000000000001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1.4757</v>
      </c>
      <c r="AJ11" s="23">
        <v>1.478</v>
      </c>
      <c r="AK11" s="23">
        <v>1.4773000000000001</v>
      </c>
      <c r="AL11" s="23">
        <v>1.4781</v>
      </c>
      <c r="AM11" s="23">
        <v>1.4762999999999999</v>
      </c>
      <c r="AN11" s="23">
        <v>1.4789000000000001</v>
      </c>
      <c r="AO11" s="23">
        <v>1.4797</v>
      </c>
      <c r="AP11" s="23">
        <v>1.4801</v>
      </c>
      <c r="AQ11" s="23">
        <v>1.4773000000000001</v>
      </c>
      <c r="AR11" s="23">
        <v>1.4822000000000002</v>
      </c>
    </row>
    <row r="12" spans="1:44" x14ac:dyDescent="0.2">
      <c r="A12" s="21" t="s">
        <v>20</v>
      </c>
      <c r="B12" s="22">
        <v>1.4548000000000001</v>
      </c>
      <c r="C12" s="22">
        <v>1.4562999999999999</v>
      </c>
      <c r="D12" s="22">
        <v>1.4549000000000001</v>
      </c>
      <c r="E12" s="22">
        <v>1.4543999999999999</v>
      </c>
      <c r="F12" s="23">
        <v>1.4548000000000001</v>
      </c>
      <c r="G12" s="23">
        <v>1.4569000000000001</v>
      </c>
      <c r="H12" s="23">
        <v>1.4564999999999999</v>
      </c>
      <c r="I12" s="23">
        <v>1.4584999999999999</v>
      </c>
      <c r="J12" s="23">
        <v>1.4515</v>
      </c>
      <c r="K12" s="23">
        <v>1.4570000000000001</v>
      </c>
      <c r="L12" s="23">
        <v>1.4578</v>
      </c>
      <c r="M12" s="23">
        <v>1.4577</v>
      </c>
      <c r="N12" s="23">
        <v>1.4579</v>
      </c>
      <c r="P12" s="21" t="s">
        <v>20</v>
      </c>
      <c r="Q12" s="22"/>
      <c r="R12" s="22"/>
      <c r="S12" s="22"/>
      <c r="T12" s="22">
        <v>1.4605999999999999</v>
      </c>
      <c r="U12" s="23"/>
      <c r="V12" s="23"/>
      <c r="W12" s="23"/>
      <c r="X12" s="23">
        <v>1.4582999999999999</v>
      </c>
      <c r="Y12" s="23">
        <v>1.4597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1.4608000000000001</v>
      </c>
      <c r="AJ12" s="23">
        <v>1.4574</v>
      </c>
      <c r="AK12" s="23">
        <v>1.4574</v>
      </c>
      <c r="AL12" s="23">
        <v>1.4561999999999999</v>
      </c>
      <c r="AM12" s="23">
        <v>1.4540999999999999</v>
      </c>
      <c r="AN12" s="23">
        <v>1.4560999999999999</v>
      </c>
      <c r="AO12" s="23">
        <v>1.4594</v>
      </c>
      <c r="AP12" s="23">
        <v>1.4575</v>
      </c>
      <c r="AQ12" s="23">
        <v>1.4574</v>
      </c>
      <c r="AR12" s="23">
        <v>1.4535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1.7126630381821217</v>
      </c>
      <c r="C13" s="25">
        <f>IFERROR(IF(C8="","",IF($C$25=0,((C9-$C$26)/3/C10),IF($C$26=0,(($C$25-C9)/3/C10),MIN(((($C$25)-C9)/(3*C10)),((C9-($C$26))/(3*C10)))))),"")</f>
        <v>1.9101072112165411</v>
      </c>
      <c r="D13" s="25">
        <f>IFERROR(IF(D8="","",IF($D$25=0,((D9-$D$26)/3/D10),IF($D$26=0,(($D$25-D9)/3/D10),MIN(((($D$25)-D9)/(3*D10)),((D9-($D$26))/(3*D10)))))),"")</f>
        <v>1.8758461500122987</v>
      </c>
      <c r="E13" s="25">
        <f>IFERROR(IF(E8="","",IF($E$25=0,((E9-$E$26)/3/E10),IF($E$26=0,(($E$25-E9)/3/E10),MIN(((($E$25)-E9)/(3*E10)),((E9-($E$26))/(3*E10)))))),"")</f>
        <v>1.7714837486830384</v>
      </c>
      <c r="F13" s="25">
        <f>IFERROR(IF(F8="","",IF($K$25=0,((F9-$K$26)/3/F10),IF($K$26=0,(($K$25-F9)/3/F10),MIN(((($K$25)-F9)/(3*F10)),((F9-($K$26))/(3*F10)))))),"")</f>
        <v>1.9706428756053025</v>
      </c>
      <c r="G13" s="25">
        <f>IFERROR(IF(G8="","",IF($G$25=0,((G9-$G$26)/3/G10),IF($G$26=0,(($G$25-G9)/3/G10),MIN(((($G$25)-G9)/(3*G10)),((G9-($G$26))/(3*G10)))))),"")</f>
        <v>1.9932789297728482</v>
      </c>
      <c r="H13" s="25">
        <f>IFERROR(IF(H8="","",IF($H$25=0,((H9-$H$26)/3/H10),IF($H$26=0,(($H$25-H9)/3/H10),MIN(((($H$25)-H9)/(3*H10)),((H9-($H$26))/(3*H10)))))),"")</f>
        <v>1.7918468305878814</v>
      </c>
      <c r="I13" s="25">
        <f>IFERROR(IF(I8="","",IF($I$25=0,((I9-$I$26)/3/I10),IF($I$26=0,(($I$25-I9)/3/I10),MIN(((($I$25)-I9)/(3*I10)),((I9-($I$26))/(3*I10)))))),"")</f>
        <v>2.1598956631069037</v>
      </c>
      <c r="J13" s="25">
        <f>IFERROR(IF(J8="","",IF($J$25=0,((J9-$J$26)/3/J10),IF($J$26=0,(($J$25-J9)/3/J10),MIN(((($J$25)-J9)/(3*J10)),((J9-($J$26))/(3*J10)))))),"")</f>
        <v>1.6623056069283726</v>
      </c>
      <c r="K13" s="25">
        <f>IFERROR(IF(K8="","",IF($K$25=0,((K9-$K$26)/3/K10),IF($K$26=0,(($K$25-K9)/3/K10),MIN(((($K$25)-K9)/(3*K10)),((K9-($K$26))/(3*K10)))))),"")</f>
        <v>1.8497016032779272</v>
      </c>
      <c r="L13" s="25">
        <f>IFERROR(IF(L8="","",IF($L$25=0,((L9-$L$26)/3/L10),IF($L$26=0,(($L$25-L9)/3/L10),MIN(((($L$25)-L9)/(3*L10)),((L9-($L$26))/(3*L10)))))),"")</f>
        <v>1.7549009758656677</v>
      </c>
      <c r="M13" s="25">
        <f>IFERROR(IF(M8="","",IF($M$25=0,((M9-$M$26)/3/M10),IF($M$26=0,(($M$25-M9)/3/M10),MIN(((($M$25)-M9)/(3*M10)),((M9-($M$26))/(3*M10)))))),"")</f>
        <v>1.9359439915296366</v>
      </c>
      <c r="N13" s="25">
        <f>IFERROR(IF(N8="","",IF($N$25=0,((N9-$N$26)/3/N10),IF($N$26=0,(($N$25-N9)/3/N10),MIN(((($N$25)-N9)/(3*N10)),((N9-($N$26))/(3*N10)))))),"")</f>
        <v>1.9714040315688803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2.1272595886226209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1.8616519216592464</v>
      </c>
      <c r="Y13" s="25">
        <f>IFERROR(IF(Y8="","",IF($J$25=0,((Y9-$J$26)/3/Y10),IF($J$26=0,(($J$25-Y9)/3/Y10),MIN(((($J$25)-Y9)/(3*Y10)),((Y9-($J$26))/(3*Y10)))))),"")</f>
        <v>2.0308373330672627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2.1946229251614935</v>
      </c>
      <c r="AJ13" s="25">
        <f t="shared" si="2"/>
        <v>2.0271495104166517</v>
      </c>
      <c r="AK13" s="25">
        <f t="shared" si="2"/>
        <v>2.1106238656309526</v>
      </c>
      <c r="AL13" s="25">
        <f t="shared" si="2"/>
        <v>2.0298156821238282</v>
      </c>
      <c r="AM13" s="25">
        <f t="shared" si="2"/>
        <v>1.7871939965071006</v>
      </c>
      <c r="AN13" s="25">
        <f t="shared" si="2"/>
        <v>2.05860607533387</v>
      </c>
      <c r="AO13" s="25">
        <f t="shared" si="2"/>
        <v>1.9994725295354445</v>
      </c>
      <c r="AP13" s="25">
        <f t="shared" si="2"/>
        <v>1.9552162539425557</v>
      </c>
      <c r="AQ13" s="25">
        <f>IFERROR(IF(AQ8="","",IF($M$25=0,((AQ9-$M$26)/3/AQ10),IF($M$26=0,(($M$25-AQ9)/3/AQ10),MIN(((($M$25)-AQ9)/(3*AQ10)),((AQ9-($M$26))/(3*AQ10)))))),"")</f>
        <v>1.8263307699819686</v>
      </c>
      <c r="AR13" s="25">
        <f>IFERROR(IF(AR8="","",IF($M$25=0,((AR9-$M$26)/3/AR10),IF($M$26=0,(($M$25-AR9)/3/AR10),MIN(((($M$25)-AR9)/(3*AR10)),((AR9-($M$26))/(3*AR10)))))),"")</f>
        <v>1.7718876301035853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-6.2948529411754883E-4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1.4696264444444442</v>
      </c>
      <c r="C19" s="30">
        <v>1.469201428571429</v>
      </c>
      <c r="D19" s="30">
        <v>1.4691868421052636</v>
      </c>
      <c r="E19" s="30">
        <v>1.4696118750000013</v>
      </c>
      <c r="F19" s="30">
        <v>1.4697707999999998</v>
      </c>
      <c r="G19" s="30">
        <v>1.4692965957446804</v>
      </c>
      <c r="H19" s="30">
        <v>1.4693402702702694</v>
      </c>
      <c r="I19" s="30">
        <v>1.4694299999999987</v>
      </c>
      <c r="J19" s="30">
        <v>1.4693570370370368</v>
      </c>
      <c r="K19" s="30">
        <v>1.4694545454545458</v>
      </c>
      <c r="L19" s="30">
        <v>1.4686607142857149</v>
      </c>
      <c r="M19" s="30">
        <v>1.4676671428571428</v>
      </c>
      <c r="N19" s="30">
        <v>1.4691387500000004</v>
      </c>
      <c r="P19" s="30" t="s">
        <v>18</v>
      </c>
      <c r="Q19" s="30"/>
      <c r="R19" s="30"/>
      <c r="S19" s="30"/>
      <c r="T19" s="30">
        <v>1.4682416666666669</v>
      </c>
      <c r="U19" s="30"/>
      <c r="V19" s="30"/>
      <c r="W19" s="30"/>
      <c r="X19" s="30">
        <v>1.4667718181818181</v>
      </c>
      <c r="Y19" s="30">
        <v>1.4684125000000003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1.4688516666666669</v>
      </c>
      <c r="AJ19" s="20">
        <v>1.4692420000000004</v>
      </c>
      <c r="AK19" s="20">
        <v>1.4688058823529415</v>
      </c>
      <c r="AL19" s="20">
        <v>1.4683970000000002</v>
      </c>
      <c r="AM19" s="20">
        <v>1.4688306666666664</v>
      </c>
      <c r="AN19" s="20">
        <v>1.4698499999999997</v>
      </c>
      <c r="AO19" s="20">
        <v>1.4699462500000002</v>
      </c>
      <c r="AP19" s="20">
        <v>1.4676190909090905</v>
      </c>
      <c r="AQ19" s="20">
        <v>1.4699012499999999</v>
      </c>
      <c r="AR19" s="20">
        <v>1.4692717647058824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4.7408416718432832E-3</v>
      </c>
      <c r="C20" s="22">
        <v>4.7988411346840641E-3</v>
      </c>
      <c r="D20" s="22">
        <v>4.6589316145156925E-3</v>
      </c>
      <c r="E20" s="22">
        <v>4.4748040271619348E-3</v>
      </c>
      <c r="F20" s="22">
        <v>4.4402308453322156E-3</v>
      </c>
      <c r="G20" s="22">
        <v>4.5298711375486508E-3</v>
      </c>
      <c r="H20" s="22">
        <v>4.7194661096738857E-3</v>
      </c>
      <c r="I20" s="22">
        <v>4.2938625071286896E-3</v>
      </c>
      <c r="J20" s="22">
        <v>4.2900861030820102E-3</v>
      </c>
      <c r="K20" s="22">
        <v>5.051954444938422E-3</v>
      </c>
      <c r="L20" s="22">
        <v>4.7998162513899481E-3</v>
      </c>
      <c r="M20" s="22">
        <v>3.7367629728854886E-3</v>
      </c>
      <c r="N20" s="22">
        <v>4.2935759770669542E-3</v>
      </c>
      <c r="P20" s="21" t="s">
        <v>8</v>
      </c>
      <c r="Q20" s="22"/>
      <c r="R20" s="22"/>
      <c r="S20" s="22"/>
      <c r="T20" s="22">
        <v>6.0352717958446211E-3</v>
      </c>
      <c r="U20" s="22"/>
      <c r="V20" s="22"/>
      <c r="W20" s="22"/>
      <c r="X20" s="22">
        <v>5.7114263681938109E-3</v>
      </c>
      <c r="Y20" s="22">
        <v>6.0689283259601472E-3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3.6875186488085237E-3</v>
      </c>
      <c r="AJ20" s="22">
        <v>3.5293832759739816E-3</v>
      </c>
      <c r="AK20" s="22">
        <v>4.0516883161133364E-3</v>
      </c>
      <c r="AL20" s="22">
        <v>4.1934642509794361E-3</v>
      </c>
      <c r="AM20" s="22">
        <v>3.8959270879625444E-3</v>
      </c>
      <c r="AN20" s="22">
        <v>4.1136660440716007E-3</v>
      </c>
      <c r="AO20" s="22">
        <v>3.3214168284675764E-3</v>
      </c>
      <c r="AP20" s="22">
        <v>3.9456978186454385E-3</v>
      </c>
      <c r="AQ20" s="22">
        <v>4.6376092775611355E-3</v>
      </c>
      <c r="AR20" s="22">
        <v>4.6736352756576076E-3</v>
      </c>
      <c r="AS20" s="29"/>
      <c r="AT20" s="29"/>
      <c r="AU20" s="29"/>
      <c r="AV20" s="29"/>
      <c r="BD20" s="32">
        <f>F5</f>
        <v>1.4440000000000002</v>
      </c>
      <c r="BE20" s="32"/>
      <c r="BF20" s="32"/>
      <c r="BG20" s="32"/>
      <c r="BH20" s="32"/>
      <c r="BI20" s="32"/>
      <c r="BJ20" s="32">
        <f>E5</f>
        <v>1.494</v>
      </c>
    </row>
    <row r="21" spans="1:62" x14ac:dyDescent="0.2">
      <c r="A21" s="21" t="s">
        <v>19</v>
      </c>
      <c r="B21" s="22">
        <v>1.4857</v>
      </c>
      <c r="C21" s="22">
        <v>1.4826999999999999</v>
      </c>
      <c r="D21" s="22">
        <v>1.4829000000000001</v>
      </c>
      <c r="E21" s="22">
        <v>1.4846999999999999</v>
      </c>
      <c r="F21" s="22">
        <v>1.4817</v>
      </c>
      <c r="G21" s="22">
        <v>1.4807999999999999</v>
      </c>
      <c r="H21" s="22">
        <v>1.4825999999999999</v>
      </c>
      <c r="I21" s="22">
        <v>1.4815</v>
      </c>
      <c r="J21" s="22">
        <v>1.4816</v>
      </c>
      <c r="K21" s="22">
        <v>1.4842</v>
      </c>
      <c r="L21" s="22">
        <v>1.4827999999999999</v>
      </c>
      <c r="M21" s="22">
        <v>1.476</v>
      </c>
      <c r="N21" s="22">
        <v>1.4829000000000001</v>
      </c>
      <c r="P21" s="21" t="s">
        <v>19</v>
      </c>
      <c r="Q21" s="22"/>
      <c r="R21" s="22"/>
      <c r="S21" s="22"/>
      <c r="T21" s="22">
        <v>1.4817</v>
      </c>
      <c r="U21" s="22"/>
      <c r="V21" s="22"/>
      <c r="W21" s="22"/>
      <c r="X21" s="22">
        <v>1.4815</v>
      </c>
      <c r="Y21" s="22">
        <v>1.4793000000000001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1.4777</v>
      </c>
      <c r="AJ21" s="23">
        <v>1.4777</v>
      </c>
      <c r="AK21" s="23">
        <v>1.4799</v>
      </c>
      <c r="AL21" s="23">
        <v>1.4779</v>
      </c>
      <c r="AM21" s="23">
        <v>1.4782999999999999</v>
      </c>
      <c r="AN21" s="23">
        <v>1.4796</v>
      </c>
      <c r="AO21" s="23">
        <v>1.4785999999999999</v>
      </c>
      <c r="AP21" s="23">
        <v>1.4773000000000001</v>
      </c>
      <c r="AQ21" s="23">
        <v>1.4812000000000001</v>
      </c>
      <c r="AR21" s="23">
        <v>1.4799</v>
      </c>
      <c r="BD21" s="33">
        <f>BE21-$BG$22</f>
        <v>1.409</v>
      </c>
      <c r="BE21" s="32">
        <f>BF21-$BG$22</f>
        <v>1.429</v>
      </c>
      <c r="BF21" s="32">
        <f>BG21-$BG$22</f>
        <v>1.4490000000000001</v>
      </c>
      <c r="BG21" s="33">
        <f>D5</f>
        <v>1.4690000000000001</v>
      </c>
      <c r="BH21" s="32">
        <f>BG21+$BG$22</f>
        <v>1.4890000000000001</v>
      </c>
      <c r="BI21" s="32">
        <f>BH21+$BG$22</f>
        <v>1.5090000000000001</v>
      </c>
      <c r="BJ21" s="33">
        <f>BI21+$BG$22</f>
        <v>1.5290000000000001</v>
      </c>
    </row>
    <row r="22" spans="1:62" x14ac:dyDescent="0.2">
      <c r="A22" s="21" t="s">
        <v>20</v>
      </c>
      <c r="B22" s="22">
        <v>1.4554</v>
      </c>
      <c r="C22" s="22">
        <v>1.4561999999999999</v>
      </c>
      <c r="D22" s="22">
        <v>1.4537</v>
      </c>
      <c r="E22" s="22">
        <v>1.456</v>
      </c>
      <c r="F22" s="22">
        <v>1.4570000000000001</v>
      </c>
      <c r="G22" s="22">
        <v>1.4540999999999999</v>
      </c>
      <c r="H22" s="22">
        <v>1.4537</v>
      </c>
      <c r="I22" s="22">
        <v>1.4576</v>
      </c>
      <c r="J22" s="22">
        <v>1.4574</v>
      </c>
      <c r="K22" s="22">
        <v>1.4557</v>
      </c>
      <c r="L22" s="22">
        <v>1.4543999999999999</v>
      </c>
      <c r="M22" s="22">
        <v>1.4595</v>
      </c>
      <c r="N22" s="22">
        <v>1.4588000000000001</v>
      </c>
      <c r="P22" s="21" t="s">
        <v>20</v>
      </c>
      <c r="Q22" s="22"/>
      <c r="R22" s="22"/>
      <c r="S22" s="22"/>
      <c r="T22" s="22">
        <v>1.4574</v>
      </c>
      <c r="U22" s="22"/>
      <c r="V22" s="22"/>
      <c r="W22" s="22"/>
      <c r="X22" s="22">
        <v>1.4536</v>
      </c>
      <c r="Y22" s="22">
        <v>1.4564999999999999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1.4610000000000001</v>
      </c>
      <c r="AJ22" s="23">
        <v>1.4603999999999999</v>
      </c>
      <c r="AK22" s="23">
        <v>1.4590000000000001</v>
      </c>
      <c r="AL22" s="23">
        <v>1.4603999999999999</v>
      </c>
      <c r="AM22" s="23">
        <v>1.4590000000000001</v>
      </c>
      <c r="AN22" s="23">
        <v>1.4570000000000001</v>
      </c>
      <c r="AO22" s="23">
        <v>1.4610000000000001</v>
      </c>
      <c r="AP22" s="23">
        <v>1.4585999999999999</v>
      </c>
      <c r="AQ22" s="23">
        <v>1.4576</v>
      </c>
      <c r="AR22" s="23">
        <v>1.4552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1.7137291394419629</v>
      </c>
      <c r="C23" s="25">
        <f>IFERROR(IF(C18="","",IF($C$25=0,((C19-$C$26)/3/C20),IF($C$26=0,(($C$25-C19)/3/C20),MIN(((($C$25)-C19)/(3*C20)),((C19-($C$26))/(3*C20)))))),"")</f>
        <v>1.7225388889091755</v>
      </c>
      <c r="D23" s="25">
        <f>IFERROR(IF(D18="","",IF($D$25=0,((D19-$D$26)/3/D20),IF($D$26=0,(($D$25-D19)/3/D20),MIN(((($D$25)-D19)/(3*D20)),((D19-($D$26))/(3*D20)))))),"")</f>
        <v>1.7753110189059058</v>
      </c>
      <c r="E23" s="25">
        <f>IFERROR(IF(E18="","",IF($E$25=0,((E19-$E$26)/3/E20),IF($E$26=0,(($E$25-E19)/3/E20),MIN(((($E$25)-E19)/(3*E20)),((E19-($E$26))/(3*E20)))))),"")</f>
        <v>1.8166996701206293</v>
      </c>
      <c r="F23" s="25">
        <f>IFERROR(IF(F18="","",IF($K$25=0,((F19-$K$26)/3/F20),IF($K$26=0,(($K$25-F19)/3/F20),MIN(((($K$25)-F19)/(3*F20)),((F19-($K$26))/(3*F20)))))),"")</f>
        <v>1.8189144396603518</v>
      </c>
      <c r="G23" s="25">
        <f>IFERROR(IF(G18="","",IF($G$25=0,((G19-$G$26)/3/G20),IF($G$26=0,(($G$25-G19)/3/G20),MIN(((($G$25)-G19)/(3*G20)),((G19-($G$26))/(3*G20)))))),"")</f>
        <v>1.8178150845947965</v>
      </c>
      <c r="H23" s="25">
        <f>IFERROR(IF(H18="","",IF($H$25=0,((H19-$H$26)/3/H20),IF($H$26=0,(($H$25-H19)/3/H20),MIN(((($H$25)-H19)/(3*H20)),((H19-($H$26))/(3*H20)))))),"")</f>
        <v>1.7417033450163295</v>
      </c>
      <c r="I23" s="25">
        <f>IFERROR(IF(I18="","",IF($I$25=0,((I19-$I$26)/3/I20),IF($I$26=0,(($I$25-I19)/3/I20),MIN(((($I$25)-I19)/(3*I20)),((I19-($I$26))/(3*I20)))))),"")</f>
        <v>1.907373602765194</v>
      </c>
      <c r="J23" s="25">
        <f>IFERROR(IF(J18="","",IF($J$25=0,((J19-$J$26)/3/J20),IF($J$26=0,(($J$25-J19)/3/J20),MIN(((($J$25)-J19)/(3*J20)),((J19-($J$26))/(3*J20)))))),"")</f>
        <v>1.9147217072760401</v>
      </c>
      <c r="K23" s="25">
        <f>IFERROR(IF(K18="","",IF($K$25=0,((K19-$K$26)/3/K20),IF($K$26=0,(($K$25-K19)/3/K20),MIN(((($K$25)-K19)/(3*K20)),((K19-($K$26))/(3*K20)))))),"")</f>
        <v>1.6195352256225255</v>
      </c>
      <c r="L23" s="25">
        <f>IFERROR(IF(L18="","",IF($L$25=0,((L19-$L$26)/3/L20),IF($L$26=0,(($L$25-L19)/3/L20),MIN(((($L$25)-L19)/(3*L20)),((L19-($L$26))/(3*L20)))))),"")</f>
        <v>1.7126151637279423</v>
      </c>
      <c r="M23" s="25">
        <f>IFERROR(IF(M18="","",IF($M$25=0,((M19-$M$26)/3/M20),IF($M$26=0,(($M$25-M19)/3/M20),MIN(((($M$25)-M19)/(3*M20)),((M19-($M$26))/(3*M20)))))),"")</f>
        <v>2.1111982955011235</v>
      </c>
      <c r="N23" s="25">
        <f>IFERROR(IF(N18="","",IF($N$25=0,((N19-$N$26)/3/N20),IF($N$26=0,(($N$25-N19)/3/N20),MIN(((($N$25)-N19)/(3*N20)),((N19-($N$26))/(3*N20)))))),"")</f>
        <v>1.9301121903039693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1.3388884260555027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1.3290210835732872</v>
      </c>
      <c r="Y23" s="25">
        <f>IFERROR(IF(Y18="","",IF($J$25=0,((Y19-$J$26)/3/Y20),IF($J$26=0,(($J$25-Y19)/3/Y20),MIN(((($J$25)-Y19)/(3*Y20)),((Y19-($J$26))/(3*Y20)))))),"")</f>
        <v>1.3408462850337992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2.2464669816830667</v>
      </c>
      <c r="AJ23" s="25">
        <f t="shared" si="4"/>
        <v>2.3382744296562978</v>
      </c>
      <c r="AK23" s="25">
        <f t="shared" si="4"/>
        <v>2.0407856690497592</v>
      </c>
      <c r="AL23" s="25">
        <f t="shared" si="4"/>
        <v>1.9392876263184851</v>
      </c>
      <c r="AM23" s="25">
        <f t="shared" si="4"/>
        <v>2.1244978928025349</v>
      </c>
      <c r="AN23" s="25">
        <f t="shared" si="4"/>
        <v>1.9568919581115121</v>
      </c>
      <c r="AO23" s="25">
        <f t="shared" si="4"/>
        <v>2.4140049505216319</v>
      </c>
      <c r="AP23" s="25">
        <f t="shared" si="4"/>
        <v>1.9953454787708305</v>
      </c>
      <c r="AQ23" s="25">
        <f>IFERROR(IF(AQ18="","",IF($M$25=0,((AQ19-$M$26)/3/AQ20),IF($M$26=0,(($M$25-AQ19)/3/AQ20),MIN(((($M$25)-AQ19)/(3*AQ20)),((AQ19-($M$26))/(3*AQ20)))))),"")</f>
        <v>1.7321245033585715</v>
      </c>
      <c r="AR23" s="25">
        <f>IFERROR(IF(AR18="","",IF($M$25=0,((AR19-$M$26)/3/AR20),IF($M$26=0,(($M$25-AR19)/3/AR20),MIN(((($M$25)-AR19)/(3*AR20)),((AR19-($M$26))/(3*AR20)))))),"")</f>
        <v>1.7636688812606156</v>
      </c>
    </row>
    <row r="24" spans="1:62" x14ac:dyDescent="0.2">
      <c r="A24" s="35" t="s">
        <v>10</v>
      </c>
      <c r="B24" s="32">
        <f t="shared" ref="B24:N24" si="5">$D$5</f>
        <v>1.4690000000000001</v>
      </c>
      <c r="C24" s="32">
        <f t="shared" si="5"/>
        <v>1.4690000000000001</v>
      </c>
      <c r="D24" s="32">
        <f t="shared" si="5"/>
        <v>1.4690000000000001</v>
      </c>
      <c r="E24" s="32">
        <f t="shared" si="5"/>
        <v>1.4690000000000001</v>
      </c>
      <c r="F24" s="32">
        <f t="shared" si="5"/>
        <v>1.4690000000000001</v>
      </c>
      <c r="G24" s="32">
        <f t="shared" si="5"/>
        <v>1.4690000000000001</v>
      </c>
      <c r="H24" s="32">
        <f t="shared" si="5"/>
        <v>1.4690000000000001</v>
      </c>
      <c r="I24" s="32">
        <f t="shared" si="5"/>
        <v>1.4690000000000001</v>
      </c>
      <c r="J24" s="32">
        <f t="shared" si="5"/>
        <v>1.4690000000000001</v>
      </c>
      <c r="K24" s="32">
        <f t="shared" si="5"/>
        <v>1.4690000000000001</v>
      </c>
      <c r="L24" s="32">
        <f t="shared" si="5"/>
        <v>1.4690000000000001</v>
      </c>
      <c r="M24" s="32">
        <f t="shared" si="5"/>
        <v>1.4690000000000001</v>
      </c>
      <c r="N24" s="32">
        <f t="shared" si="5"/>
        <v>1.4690000000000001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6">$E$5</f>
        <v>1.494</v>
      </c>
      <c r="C25" s="32">
        <f t="shared" si="6"/>
        <v>1.494</v>
      </c>
      <c r="D25" s="32">
        <f t="shared" si="6"/>
        <v>1.494</v>
      </c>
      <c r="E25" s="32">
        <f t="shared" si="6"/>
        <v>1.494</v>
      </c>
      <c r="F25" s="32">
        <f t="shared" si="6"/>
        <v>1.494</v>
      </c>
      <c r="G25" s="32">
        <f t="shared" si="6"/>
        <v>1.494</v>
      </c>
      <c r="H25" s="32">
        <f t="shared" si="6"/>
        <v>1.494</v>
      </c>
      <c r="I25" s="32">
        <f t="shared" si="6"/>
        <v>1.494</v>
      </c>
      <c r="J25" s="32">
        <f t="shared" si="6"/>
        <v>1.494</v>
      </c>
      <c r="K25" s="32">
        <f t="shared" si="6"/>
        <v>1.494</v>
      </c>
      <c r="L25" s="32">
        <f t="shared" si="6"/>
        <v>1.494</v>
      </c>
      <c r="M25" s="32">
        <f t="shared" si="6"/>
        <v>1.494</v>
      </c>
      <c r="N25" s="32">
        <f t="shared" si="6"/>
        <v>1.494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7">$F$5</f>
        <v>1.4440000000000002</v>
      </c>
      <c r="C26" s="32">
        <f t="shared" si="7"/>
        <v>1.4440000000000002</v>
      </c>
      <c r="D26" s="32">
        <f t="shared" si="7"/>
        <v>1.4440000000000002</v>
      </c>
      <c r="E26" s="32">
        <f t="shared" si="7"/>
        <v>1.4440000000000002</v>
      </c>
      <c r="F26" s="32">
        <f t="shared" si="7"/>
        <v>1.4440000000000002</v>
      </c>
      <c r="G26" s="32">
        <f t="shared" si="7"/>
        <v>1.4440000000000002</v>
      </c>
      <c r="H26" s="32">
        <f t="shared" si="7"/>
        <v>1.4440000000000002</v>
      </c>
      <c r="I26" s="32">
        <f t="shared" si="7"/>
        <v>1.4440000000000002</v>
      </c>
      <c r="J26" s="32">
        <f t="shared" si="7"/>
        <v>1.4440000000000002</v>
      </c>
      <c r="K26" s="32">
        <f t="shared" si="7"/>
        <v>1.4440000000000002</v>
      </c>
      <c r="L26" s="32">
        <f t="shared" si="7"/>
        <v>1.4440000000000002</v>
      </c>
      <c r="M26" s="32">
        <f t="shared" si="7"/>
        <v>1.4440000000000002</v>
      </c>
      <c r="N26" s="32">
        <f t="shared" si="7"/>
        <v>1.4440000000000002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4.8823542906030045E-3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2.1598956631069037</v>
      </c>
      <c r="Q37" s="40">
        <v>8</v>
      </c>
      <c r="R37" s="41">
        <f>ROUND(Q37/5,5)</f>
        <v>1.6</v>
      </c>
      <c r="T37" s="20">
        <v>1.4725600000000001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3.5040294265634296E-3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2.0395566922152577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BJ85"/>
  <sheetViews>
    <sheetView showGridLines="0" topLeftCell="A20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262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0.81354035257854052</v>
      </c>
      <c r="R2" s="7">
        <f>IF(N19="","",(ABS(N19-AVERAGE(B19:M19))/STDEV(B19:M19)))</f>
        <v>0.56984755316907165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1.8893506027909761</v>
      </c>
      <c r="V2" s="7">
        <f>IF(AR19="","",(ABS(AR19-AVERAGE(AF19:AQ19))/STDEV(AF19:AQ19)))</f>
        <v>0.79773344560603943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0.29209633580052541</v>
      </c>
      <c r="R3" s="7">
        <f>IF(N20="","",(ABS(N20-AVERAGE(B20:M20))/STDEV(B20:M20)))</f>
        <v>0.79172941056017276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0.33899294979797262</v>
      </c>
      <c r="V3" s="7">
        <f>IF(AR20="","",(ABS(AR20-AVERAGE(AF20:AQ20))/STDEV(AF20:AQ20)))</f>
        <v>1.0950629184926661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0.4831761108960046</v>
      </c>
      <c r="R4" s="7">
        <f>IF(N23="","",(ABS(N23-AVERAGE(B23:M23))/STDEV(B23:M23)))</f>
        <v>1.3421093592312239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0.25993304066627498</v>
      </c>
      <c r="V4" s="7">
        <f>IF(AR23="","",(ABS(AR23-AVERAGE(AF23:AQ23))/STDEV(AF23:AQ23)))</f>
        <v>1.438995802665217</v>
      </c>
    </row>
    <row r="5" spans="1:44" ht="25.5" customHeight="1" x14ac:dyDescent="0.2">
      <c r="C5" s="42" t="s">
        <v>272</v>
      </c>
      <c r="D5" s="12">
        <v>1.4690000000000001</v>
      </c>
      <c r="E5" s="12">
        <v>1.494</v>
      </c>
      <c r="F5" s="12">
        <v>1.4440000000000002</v>
      </c>
      <c r="G5" s="13">
        <v>1.4902</v>
      </c>
      <c r="H5" s="13">
        <v>1.4524999999999999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3.8287096774203278E-4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1.4695132876712345</v>
      </c>
      <c r="C9" s="20">
        <v>1.4681264285714275</v>
      </c>
      <c r="D9" s="20">
        <v>1.4686887499999994</v>
      </c>
      <c r="E9" s="20">
        <v>1.4694309090909106</v>
      </c>
      <c r="F9" s="20">
        <v>1.469223428571429</v>
      </c>
      <c r="G9" s="20">
        <v>1.4687725641025648</v>
      </c>
      <c r="H9" s="20">
        <v>1.4695499999999984</v>
      </c>
      <c r="I9" s="20">
        <v>1.4685924999999997</v>
      </c>
      <c r="J9" s="20">
        <v>1.4690402631578963</v>
      </c>
      <c r="K9" s="20">
        <v>1.4695475757575758</v>
      </c>
      <c r="L9" s="20">
        <v>1.4684830000000002</v>
      </c>
      <c r="M9" s="20">
        <v>1.4675149999999999</v>
      </c>
      <c r="N9" s="20">
        <v>1.4683555172413796</v>
      </c>
      <c r="P9" s="19" t="s">
        <v>18</v>
      </c>
      <c r="Q9" s="20"/>
      <c r="R9" s="20"/>
      <c r="S9" s="20"/>
      <c r="T9" s="20">
        <v>1.4681450000000005</v>
      </c>
      <c r="U9" s="20"/>
      <c r="V9" s="20"/>
      <c r="W9" s="20"/>
      <c r="X9" s="20">
        <v>1.4686377777777779</v>
      </c>
      <c r="Y9" s="20">
        <v>1.4706074999999998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1.4675333333333334</v>
      </c>
      <c r="AJ9" s="20">
        <v>1.4657650000000009</v>
      </c>
      <c r="AK9" s="20">
        <v>1.4671173684210526</v>
      </c>
      <c r="AL9" s="20">
        <v>1.4663827272727272</v>
      </c>
      <c r="AM9" s="20">
        <v>1.4672742857142858</v>
      </c>
      <c r="AN9" s="20">
        <v>1.467213125</v>
      </c>
      <c r="AO9" s="20">
        <v>1.46688</v>
      </c>
      <c r="AP9" s="20">
        <v>1.4658463636363637</v>
      </c>
      <c r="AQ9" s="20">
        <v>1.4678810000000002</v>
      </c>
      <c r="AR9" s="20">
        <v>1.4682638709677422</v>
      </c>
    </row>
    <row r="10" spans="1:44" x14ac:dyDescent="0.2">
      <c r="A10" s="21" t="s">
        <v>8</v>
      </c>
      <c r="B10" s="22">
        <v>4.2025501940925131E-3</v>
      </c>
      <c r="C10" s="22">
        <v>3.6794520145663266E-3</v>
      </c>
      <c r="D10" s="22">
        <v>3.7333576146294941E-3</v>
      </c>
      <c r="E10" s="22">
        <v>3.8032235567003764E-3</v>
      </c>
      <c r="F10" s="22">
        <v>3.841750692475446E-3</v>
      </c>
      <c r="G10" s="22">
        <v>3.9122431372263797E-3</v>
      </c>
      <c r="H10" s="22">
        <v>3.7946007662037892E-3</v>
      </c>
      <c r="I10" s="22">
        <v>3.7850324584205461E-3</v>
      </c>
      <c r="J10" s="22">
        <v>3.953674345170949E-3</v>
      </c>
      <c r="K10" s="22">
        <v>3.6047937774765872E-3</v>
      </c>
      <c r="L10" s="22">
        <v>3.4476721445172776E-3</v>
      </c>
      <c r="M10" s="22">
        <v>3.599239028285536E-3</v>
      </c>
      <c r="N10" s="22">
        <v>3.836663492640066E-3</v>
      </c>
      <c r="P10" s="21" t="s">
        <v>8</v>
      </c>
      <c r="Q10" s="22"/>
      <c r="R10" s="22"/>
      <c r="S10" s="22"/>
      <c r="T10" s="22">
        <v>4.1594455570150351E-3</v>
      </c>
      <c r="U10" s="22"/>
      <c r="V10" s="22"/>
      <c r="W10" s="22"/>
      <c r="X10" s="22">
        <v>3.5533044528061708E-3</v>
      </c>
      <c r="Y10" s="22">
        <v>3.1306088127489614E-3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3.644902019871507E-3</v>
      </c>
      <c r="AJ10" s="22">
        <v>3.6943483183379867E-3</v>
      </c>
      <c r="AK10" s="22">
        <v>3.8700673908317771E-3</v>
      </c>
      <c r="AL10" s="22">
        <v>3.5959676471615815E-3</v>
      </c>
      <c r="AM10" s="22">
        <v>3.5004084330768595E-3</v>
      </c>
      <c r="AN10" s="22">
        <v>2.9816445142628926E-3</v>
      </c>
      <c r="AO10" s="22">
        <v>3.8458903368688915E-3</v>
      </c>
      <c r="AP10" s="22">
        <v>3.727548749925248E-3</v>
      </c>
      <c r="AQ10" s="22">
        <v>4.0126994113260841E-3</v>
      </c>
      <c r="AR10" s="22">
        <v>3.752761811395753E-3</v>
      </c>
    </row>
    <row r="11" spans="1:44" x14ac:dyDescent="0.2">
      <c r="A11" s="21" t="s">
        <v>19</v>
      </c>
      <c r="B11" s="22">
        <v>1.4817</v>
      </c>
      <c r="C11" s="22">
        <v>1.4770000000000001</v>
      </c>
      <c r="D11" s="22">
        <v>1.4810000000000001</v>
      </c>
      <c r="E11" s="22">
        <v>1.4826999999999999</v>
      </c>
      <c r="F11" s="23">
        <v>1.4806999999999999</v>
      </c>
      <c r="G11" s="23">
        <v>1.4799</v>
      </c>
      <c r="H11" s="23">
        <v>1.4790000000000001</v>
      </c>
      <c r="I11" s="23">
        <v>1.4785999999999999</v>
      </c>
      <c r="J11" s="23">
        <v>1.4795</v>
      </c>
      <c r="K11" s="23">
        <v>1.4795</v>
      </c>
      <c r="L11" s="23">
        <v>1.4761</v>
      </c>
      <c r="M11" s="23">
        <v>1.4769000000000001</v>
      </c>
      <c r="N11" s="23">
        <v>1.4807999999999999</v>
      </c>
      <c r="P11" s="21" t="s">
        <v>19</v>
      </c>
      <c r="Q11" s="22"/>
      <c r="R11" s="22"/>
      <c r="S11" s="22"/>
      <c r="T11" s="22">
        <v>1.4786999999999999</v>
      </c>
      <c r="U11" s="23"/>
      <c r="V11" s="23"/>
      <c r="W11" s="23"/>
      <c r="X11" s="23">
        <v>1.4775</v>
      </c>
      <c r="Y11" s="23">
        <v>1.4803999999999999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1.4745999999999999</v>
      </c>
      <c r="AJ11" s="23">
        <v>1.4773000000000001</v>
      </c>
      <c r="AK11" s="23">
        <v>1.4782999999999999</v>
      </c>
      <c r="AL11" s="23">
        <v>1.4726999999999999</v>
      </c>
      <c r="AM11" s="23">
        <v>1.4756</v>
      </c>
      <c r="AN11" s="23">
        <v>1.4763999999999999</v>
      </c>
      <c r="AO11" s="23">
        <v>1.4777</v>
      </c>
      <c r="AP11" s="23">
        <v>1.4739</v>
      </c>
      <c r="AQ11" s="23">
        <v>1.4796</v>
      </c>
      <c r="AR11" s="23">
        <v>1.4790000000000001</v>
      </c>
    </row>
    <row r="12" spans="1:44" x14ac:dyDescent="0.2">
      <c r="A12" s="21" t="s">
        <v>20</v>
      </c>
      <c r="B12" s="22">
        <v>1.4562999999999999</v>
      </c>
      <c r="C12" s="22">
        <v>1.4583999999999999</v>
      </c>
      <c r="D12" s="22">
        <v>1.4568000000000001</v>
      </c>
      <c r="E12" s="22">
        <v>1.4555</v>
      </c>
      <c r="F12" s="23">
        <v>1.4572000000000001</v>
      </c>
      <c r="G12" s="23">
        <v>1.4578</v>
      </c>
      <c r="H12" s="23">
        <v>1.4576</v>
      </c>
      <c r="I12" s="23">
        <v>1.4556</v>
      </c>
      <c r="J12" s="23">
        <v>1.4573</v>
      </c>
      <c r="K12" s="23">
        <v>1.4592000000000001</v>
      </c>
      <c r="L12" s="23">
        <v>1.4598</v>
      </c>
      <c r="M12" s="23">
        <v>1.4588000000000001</v>
      </c>
      <c r="N12" s="23">
        <v>1.458</v>
      </c>
      <c r="P12" s="21" t="s">
        <v>20</v>
      </c>
      <c r="Q12" s="22"/>
      <c r="R12" s="22"/>
      <c r="S12" s="22"/>
      <c r="T12" s="22">
        <v>1.4576</v>
      </c>
      <c r="U12" s="23"/>
      <c r="V12" s="23"/>
      <c r="W12" s="23"/>
      <c r="X12" s="23">
        <v>1.4613</v>
      </c>
      <c r="Y12" s="23">
        <v>1.4650000000000001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1.4581999999999999</v>
      </c>
      <c r="AJ12" s="23">
        <v>1.4574</v>
      </c>
      <c r="AK12" s="23">
        <v>1.4582999999999999</v>
      </c>
      <c r="AL12" s="23">
        <v>1.4576</v>
      </c>
      <c r="AM12" s="23">
        <v>1.4569000000000001</v>
      </c>
      <c r="AN12" s="23">
        <v>1.4599</v>
      </c>
      <c r="AO12" s="23">
        <v>1.4582999999999999</v>
      </c>
      <c r="AP12" s="23">
        <v>1.4578</v>
      </c>
      <c r="AQ12" s="23">
        <v>1.4561999999999999</v>
      </c>
      <c r="AR12" s="23">
        <v>1.4558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1.9422105783282324</v>
      </c>
      <c r="C13" s="25">
        <f>IFERROR(IF(C8="","",IF($C$25=0,((C9-$C$26)/3/C10),IF($C$26=0,(($C$25-C9)/3/C10),MIN(((($C$25)-C9)/(3*C10)),((C9-($C$26))/(3*C10)))))),"")</f>
        <v>2.1856903759866859</v>
      </c>
      <c r="D13" s="25">
        <f>IFERROR(IF(D8="","",IF($D$25=0,((D9-$D$26)/3/D10),IF($D$26=0,(($D$25-D9)/3/D10),MIN(((($D$25)-D9)/(3*D10)),((D9-($D$26))/(3*D10)))))),"")</f>
        <v>2.2043383417341893</v>
      </c>
      <c r="E13" s="25">
        <f>IFERROR(IF(E8="","",IF($E$25=0,((E9-$E$26)/3/E10),IF($E$26=0,(($E$25-E9)/3/E10),MIN(((($E$25)-E9)/(3*E10)),((E9-($E$26))/(3*E10)))))),"")</f>
        <v>2.1533567111163308</v>
      </c>
      <c r="F13" s="25">
        <f>IFERROR(IF(F8="","",IF($K$25=0,((F9-$K$26)/3/F10),IF($K$26=0,(($K$25-F9)/3/F10),MIN(((($K$25)-F9)/(3*F10)),((F9-($K$26))/(3*F10)))))),"")</f>
        <v>2.1497639498140853</v>
      </c>
      <c r="G13" s="25">
        <f>IFERROR(IF(G8="","",IF($G$25=0,((G9-$G$26)/3/G10),IF($G$26=0,(($G$25-G9)/3/G10),MIN(((($G$25)-G9)/(3*G10)),((G9-($G$26))/(3*G10)))))),"")</f>
        <v>2.1106871628065025</v>
      </c>
      <c r="H13" s="25">
        <f>IFERROR(IF(H8="","",IF($H$25=0,((H9-$H$26)/3/H10),IF($H$26=0,(($H$25-H9)/3/H10),MIN(((($H$25)-H9)/(3*H10)),((H9-($H$26))/(3*H10)))))),"")</f>
        <v>2.1477885295833121</v>
      </c>
      <c r="I13" s="25">
        <f>IFERROR(IF(I8="","",IF($I$25=0,((I9-$I$26)/3/I10),IF($I$26=0,(($I$25-I9)/3/I10),MIN(((($I$25)-I9)/(3*I10)),((I9-($I$26))/(3*I10)))))),"")</f>
        <v>2.1657674247318308</v>
      </c>
      <c r="J13" s="25">
        <f>IFERROR(IF(J8="","",IF($J$25=0,((J9-$J$26)/3/J10),IF($J$26=0,(($J$25-J9)/3/J10),MIN(((($J$25)-J9)/(3*J10)),((J9-($J$26))/(3*J10)))))),"")</f>
        <v>2.1043494112921195</v>
      </c>
      <c r="K13" s="25">
        <f>IFERROR(IF(K8="","",IF($K$25=0,((K9-$K$26)/3/K10),IF($K$26=0,(($K$25-K9)/3/K10),MIN(((($K$25)-K9)/(3*K10)),((K9-($K$26))/(3*K10)))))),"")</f>
        <v>2.2611024607664985</v>
      </c>
      <c r="L13" s="25">
        <f>IFERROR(IF(L8="","",IF($L$25=0,((L9-$L$26)/3/L10),IF($L$26=0,(($L$25-L9)/3/L10),MIN(((($L$25)-L9)/(3*L10)),((L9-($L$26))/(3*L10)))))),"")</f>
        <v>2.3671044281220843</v>
      </c>
      <c r="M13" s="25">
        <f>IFERROR(IF(M8="","",IF($M$25=0,((M9-$M$26)/3/M10),IF($M$26=0,(($M$25-M9)/3/M10),MIN(((($M$25)-M9)/(3*M10)),((M9-($M$26))/(3*M10)))))),"")</f>
        <v>2.1777751551741091</v>
      </c>
      <c r="N13" s="25">
        <f>IFERROR(IF(N8="","",IF($N$25=0,((N9-$N$26)/3/N10),IF($N$26=0,(($N$25-N9)/3/N10),MIN(((($N$25)-N9)/(3*N10)),((N9-($N$26))/(3*N10)))))),"")</f>
        <v>2.1160327880462626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1.9349534025657986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2.3112549745369582</v>
      </c>
      <c r="Y13" s="25">
        <f>IFERROR(IF(Y8="","",IF($J$25=0,((Y9-$J$26)/3/Y10),IF($J$26=0,(($J$25-Y9)/3/Y10),MIN(((($J$25)-Y9)/(3*Y10)),((Y9-($J$26))/(3*Y10)))))),"")</f>
        <v>2.490729588521515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2.1521688104858669</v>
      </c>
      <c r="AJ13" s="25">
        <f t="shared" si="2"/>
        <v>1.9638104950710529</v>
      </c>
      <c r="AK13" s="25">
        <f t="shared" si="2"/>
        <v>1.9911253979553976</v>
      </c>
      <c r="AL13" s="25">
        <f t="shared" si="2"/>
        <v>2.0747987253995919</v>
      </c>
      <c r="AM13" s="25">
        <f t="shared" si="2"/>
        <v>2.2163400032937948</v>
      </c>
      <c r="AN13" s="25">
        <f t="shared" si="2"/>
        <v>2.595114305652281</v>
      </c>
      <c r="AO13" s="25">
        <f t="shared" si="2"/>
        <v>1.9830691981913871</v>
      </c>
      <c r="AP13" s="25">
        <f t="shared" si="2"/>
        <v>1.9535951641859011</v>
      </c>
      <c r="AQ13" s="25">
        <f>IFERROR(IF(AQ8="","",IF($M$25=0,((AQ9-$M$26)/3/AQ10),IF($M$26=0,(($M$25-AQ9)/3/AQ10),MIN(((($M$25)-AQ9)/(3*AQ10)),((AQ9-($M$26))/(3*AQ10)))))),"")</f>
        <v>1.9837851075674471</v>
      </c>
      <c r="AR13" s="25">
        <f>IFERROR(IF(AR8="","",IF($M$25=0,((AR9-$M$26)/3/AR10),IF($M$26=0,(($M$25-AR9)/3/AR10),MIN(((($M$25)-AR9)/(3*AR10)),((AR9-($M$26))/(3*AR10)))))),"")</f>
        <v>2.1552012612916749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-3.2474264705872891E-4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1.4704922222222234</v>
      </c>
      <c r="C19" s="30">
        <v>1.4698671428571424</v>
      </c>
      <c r="D19" s="30">
        <v>1.4699652631578963</v>
      </c>
      <c r="E19" s="30">
        <v>1.4696771874999994</v>
      </c>
      <c r="F19" s="30">
        <v>1.4694231999999987</v>
      </c>
      <c r="G19" s="30">
        <v>1.4691097872340411</v>
      </c>
      <c r="H19" s="30">
        <v>1.4700005405405403</v>
      </c>
      <c r="I19" s="30">
        <v>1.4712462500000001</v>
      </c>
      <c r="J19" s="30">
        <v>1.4704148148148146</v>
      </c>
      <c r="K19" s="30">
        <v>1.4686975757575762</v>
      </c>
      <c r="L19" s="30">
        <v>1.4694899999999993</v>
      </c>
      <c r="M19" s="30">
        <v>1.4693928571428581</v>
      </c>
      <c r="N19" s="30">
        <v>1.4694256250000002</v>
      </c>
      <c r="P19" s="30" t="s">
        <v>18</v>
      </c>
      <c r="Q19" s="30"/>
      <c r="R19" s="30"/>
      <c r="S19" s="30"/>
      <c r="T19" s="30">
        <v>1.4685516666666671</v>
      </c>
      <c r="U19" s="30"/>
      <c r="V19" s="30"/>
      <c r="W19" s="30"/>
      <c r="X19" s="30">
        <v>1.4689136363636364</v>
      </c>
      <c r="Y19" s="30">
        <v>1.4677899999999999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1.471015</v>
      </c>
      <c r="AJ19" s="20">
        <v>1.4703053333333331</v>
      </c>
      <c r="AK19" s="20">
        <v>1.4698241176470594</v>
      </c>
      <c r="AL19" s="20">
        <v>1.4699129999999994</v>
      </c>
      <c r="AM19" s="20">
        <v>1.4683426666666661</v>
      </c>
      <c r="AN19" s="20">
        <v>1.4705093333333337</v>
      </c>
      <c r="AO19" s="20">
        <v>1.4695049999999996</v>
      </c>
      <c r="AP19" s="20">
        <v>1.4685745454545451</v>
      </c>
      <c r="AQ19" s="20">
        <v>1.4693306249999998</v>
      </c>
      <c r="AR19" s="20">
        <v>1.4690058823529411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4.2673679650542234E-3</v>
      </c>
      <c r="C20" s="22">
        <v>4.2458365318789786E-3</v>
      </c>
      <c r="D20" s="22">
        <v>3.8568297467123616E-3</v>
      </c>
      <c r="E20" s="22">
        <v>4.0530817520587356E-3</v>
      </c>
      <c r="F20" s="22">
        <v>4.2855999847064234E-3</v>
      </c>
      <c r="G20" s="22">
        <v>4.1358990480238264E-3</v>
      </c>
      <c r="H20" s="22">
        <v>4.2391707694683835E-3</v>
      </c>
      <c r="I20" s="22">
        <v>3.6000096611911304E-3</v>
      </c>
      <c r="J20" s="22">
        <v>4.1572352572552783E-3</v>
      </c>
      <c r="K20" s="22">
        <v>4.1896449496674273E-3</v>
      </c>
      <c r="L20" s="22">
        <v>4.0632772760694335E-3</v>
      </c>
      <c r="M20" s="22">
        <v>4.0619236332659547E-3</v>
      </c>
      <c r="N20" s="22">
        <v>3.9398494135250801E-3</v>
      </c>
      <c r="P20" s="21" t="s">
        <v>8</v>
      </c>
      <c r="Q20" s="22"/>
      <c r="R20" s="22"/>
      <c r="S20" s="22"/>
      <c r="T20" s="22">
        <v>4.9987283693689998E-3</v>
      </c>
      <c r="U20" s="22"/>
      <c r="V20" s="22"/>
      <c r="W20" s="22"/>
      <c r="X20" s="22">
        <v>4.3263747833073834E-3</v>
      </c>
      <c r="Y20" s="22">
        <v>4.0769395258497499E-3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3.9748286393081729E-3</v>
      </c>
      <c r="AJ20" s="22">
        <v>4.2056814667248057E-3</v>
      </c>
      <c r="AK20" s="22">
        <v>3.8017678211535967E-3</v>
      </c>
      <c r="AL20" s="22">
        <v>3.3025749060545044E-3</v>
      </c>
      <c r="AM20" s="22">
        <v>3.8295275729216698E-3</v>
      </c>
      <c r="AN20" s="22">
        <v>3.6722494005657262E-3</v>
      </c>
      <c r="AO20" s="22">
        <v>3.9604141832824272E-3</v>
      </c>
      <c r="AP20" s="22">
        <v>3.3075237103073404E-3</v>
      </c>
      <c r="AQ20" s="22">
        <v>4.2956757088492524E-3</v>
      </c>
      <c r="AR20" s="22">
        <v>3.4351421920451263E-3</v>
      </c>
      <c r="AS20" s="29"/>
      <c r="AT20" s="29"/>
      <c r="AU20" s="29"/>
      <c r="AV20" s="29"/>
      <c r="BD20" s="32">
        <f>F5</f>
        <v>1.4440000000000002</v>
      </c>
      <c r="BE20" s="32"/>
      <c r="BF20" s="32"/>
      <c r="BG20" s="32"/>
      <c r="BH20" s="32"/>
      <c r="BI20" s="32"/>
      <c r="BJ20" s="32">
        <f>E5</f>
        <v>1.494</v>
      </c>
    </row>
    <row r="21" spans="1:62" x14ac:dyDescent="0.2">
      <c r="A21" s="21" t="s">
        <v>19</v>
      </c>
      <c r="B21" s="22">
        <v>1.4810000000000001</v>
      </c>
      <c r="C21" s="22">
        <v>1.4812000000000001</v>
      </c>
      <c r="D21" s="22">
        <v>1.4799</v>
      </c>
      <c r="E21" s="22">
        <v>1.4799</v>
      </c>
      <c r="F21" s="22">
        <v>1.4786999999999999</v>
      </c>
      <c r="G21" s="22">
        <v>1.4801</v>
      </c>
      <c r="H21" s="22">
        <v>1.4827999999999999</v>
      </c>
      <c r="I21" s="22">
        <v>1.4805999999999999</v>
      </c>
      <c r="J21" s="22">
        <v>1.482</v>
      </c>
      <c r="K21" s="22">
        <v>1.4775</v>
      </c>
      <c r="L21" s="22">
        <v>1.4804999999999999</v>
      </c>
      <c r="M21" s="22">
        <v>1.4762</v>
      </c>
      <c r="N21" s="22">
        <v>1.4814000000000001</v>
      </c>
      <c r="P21" s="21" t="s">
        <v>19</v>
      </c>
      <c r="Q21" s="22"/>
      <c r="R21" s="22"/>
      <c r="S21" s="22"/>
      <c r="T21" s="22">
        <v>1.4765999999999999</v>
      </c>
      <c r="U21" s="22"/>
      <c r="V21" s="22"/>
      <c r="W21" s="22"/>
      <c r="X21" s="22">
        <v>1.4787999999999999</v>
      </c>
      <c r="Y21" s="22">
        <v>1.4749000000000001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1.4775</v>
      </c>
      <c r="AJ21" s="23">
        <v>1.4813000000000001</v>
      </c>
      <c r="AK21" s="23">
        <v>1.4813000000000001</v>
      </c>
      <c r="AL21" s="23">
        <v>1.4793000000000001</v>
      </c>
      <c r="AM21" s="23">
        <v>1.4773000000000001</v>
      </c>
      <c r="AN21" s="23">
        <v>1.4795</v>
      </c>
      <c r="AO21" s="23">
        <v>1.4814000000000001</v>
      </c>
      <c r="AP21" s="23">
        <v>1.4767999999999999</v>
      </c>
      <c r="AQ21" s="23">
        <v>1.4817</v>
      </c>
      <c r="AR21" s="23">
        <v>1.4773000000000001</v>
      </c>
      <c r="BD21" s="33">
        <f>BE21-$BG$22</f>
        <v>1.409</v>
      </c>
      <c r="BE21" s="32">
        <f>BF21-$BG$22</f>
        <v>1.429</v>
      </c>
      <c r="BF21" s="32">
        <f>BG21-$BG$22</f>
        <v>1.4490000000000001</v>
      </c>
      <c r="BG21" s="33">
        <f>D5</f>
        <v>1.4690000000000001</v>
      </c>
      <c r="BH21" s="32">
        <f>BG21+$BG$22</f>
        <v>1.4890000000000001</v>
      </c>
      <c r="BI21" s="32">
        <f>BH21+$BG$22</f>
        <v>1.5090000000000001</v>
      </c>
      <c r="BJ21" s="33">
        <f>BI21+$BG$22</f>
        <v>1.5290000000000001</v>
      </c>
    </row>
    <row r="22" spans="1:62" x14ac:dyDescent="0.2">
      <c r="A22" s="21" t="s">
        <v>20</v>
      </c>
      <c r="B22" s="22">
        <v>1.4562999999999999</v>
      </c>
      <c r="C22" s="22">
        <v>1.4567000000000001</v>
      </c>
      <c r="D22" s="22">
        <v>1.4587000000000001</v>
      </c>
      <c r="E22" s="22">
        <v>1.4581999999999999</v>
      </c>
      <c r="F22" s="22">
        <v>1.4552</v>
      </c>
      <c r="G22" s="22">
        <v>1.4578</v>
      </c>
      <c r="H22" s="22">
        <v>1.4578</v>
      </c>
      <c r="I22" s="22">
        <v>1.4618</v>
      </c>
      <c r="J22" s="22">
        <v>1.4582999999999999</v>
      </c>
      <c r="K22" s="22">
        <v>1.4569000000000001</v>
      </c>
      <c r="L22" s="22">
        <v>1.4569000000000001</v>
      </c>
      <c r="M22" s="22">
        <v>1.4583999999999999</v>
      </c>
      <c r="N22" s="22">
        <v>1.4584999999999999</v>
      </c>
      <c r="P22" s="21" t="s">
        <v>20</v>
      </c>
      <c r="Q22" s="22"/>
      <c r="R22" s="22"/>
      <c r="S22" s="22"/>
      <c r="T22" s="22">
        <v>1.4568000000000001</v>
      </c>
      <c r="U22" s="22"/>
      <c r="V22" s="22"/>
      <c r="W22" s="22"/>
      <c r="X22" s="22">
        <v>1.4584999999999999</v>
      </c>
      <c r="Y22" s="22">
        <v>1.4584999999999999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1.4609000000000001</v>
      </c>
      <c r="AJ22" s="23">
        <v>1.4592000000000001</v>
      </c>
      <c r="AK22" s="23">
        <v>1.4589000000000001</v>
      </c>
      <c r="AL22" s="23">
        <v>1.4607000000000001</v>
      </c>
      <c r="AM22" s="23">
        <v>1.4574</v>
      </c>
      <c r="AN22" s="23">
        <v>1.4604999999999999</v>
      </c>
      <c r="AO22" s="23">
        <v>1.46</v>
      </c>
      <c r="AP22" s="23">
        <v>1.4609000000000001</v>
      </c>
      <c r="AQ22" s="23">
        <v>1.4585999999999999</v>
      </c>
      <c r="AR22" s="23">
        <v>1.4557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1.8362433214324316</v>
      </c>
      <c r="C23" s="25">
        <f>IFERROR(IF(C18="","",IF($C$25=0,((C19-$C$26)/3/C20),IF($C$26=0,(($C$25-C19)/3/C20),MIN(((($C$25)-C19)/(3*C20)),((C19-($C$26))/(3*C20)))))),"")</f>
        <v>1.8946291629192578</v>
      </c>
      <c r="D23" s="25">
        <f>IFERROR(IF(D18="","",IF($D$25=0,((D19-$D$26)/3/D20),IF($D$26=0,(($D$25-D19)/3/D20),MIN(((($D$25)-D19)/(3*D20)),((D19-($D$26))/(3*D20)))))),"")</f>
        <v>2.0772446474198447</v>
      </c>
      <c r="E23" s="25">
        <f>IFERROR(IF(E18="","",IF($E$25=0,((E19-$E$26)/3/E20),IF($E$26=0,(($E$25-E19)/3/E20),MIN(((($E$25)-E19)/(3*E20)),((E19-($E$26))/(3*E20)))))),"")</f>
        <v>2.0003554486777011</v>
      </c>
      <c r="F23" s="25">
        <f>IFERROR(IF(F18="","",IF($K$25=0,((F19-$K$26)/3/F20),IF($K$26=0,(($K$25-F19)/3/F20),MIN(((($K$25)-F19)/(3*F20)),((F19-($K$26))/(3*F20)))))),"")</f>
        <v>1.9115798711736953</v>
      </c>
      <c r="G23" s="25">
        <f>IFERROR(IF(G18="","",IF($G$25=0,((G19-$G$26)/3/G20),IF($G$26=0,(($G$25-G19)/3/G20),MIN(((($G$25)-G19)/(3*G20)),((G19-($G$26))/(3*G20)))))),"")</f>
        <v>2.0060300051610884</v>
      </c>
      <c r="H23" s="25">
        <f>IFERROR(IF(H18="","",IF($H$25=0,((H19-$H$26)/3/H20),IF($H$26=0,(($H$25-H19)/3/H20),MIN(((($H$25)-H19)/(3*H20)),((H19-($H$26))/(3*H20)))))),"")</f>
        <v>1.8871190274845004</v>
      </c>
      <c r="I23" s="25">
        <f>IFERROR(IF(I18="","",IF($I$25=0,((I19-$I$26)/3/I20),IF($I$26=0,(($I$25-I19)/3/I20),MIN(((($I$25)-I19)/(3*I20)),((I19-($I$26))/(3*I20)))))),"")</f>
        <v>2.1068230496980949</v>
      </c>
      <c r="J23" s="25">
        <f>IFERROR(IF(J18="","",IF($J$25=0,((J19-$J$26)/3/J20),IF($J$26=0,(($J$25-J19)/3/J20),MIN(((($J$25)-J19)/(3*J20)),((J19-($J$26))/(3*J20)))))),"")</f>
        <v>1.8910953815619092</v>
      </c>
      <c r="K23" s="25">
        <f>IFERROR(IF(K18="","",IF($K$25=0,((K19-$K$26)/3/K20),IF($K$26=0,(($K$25-K19)/3/K20),MIN(((($K$25)-K19)/(3*K20)),((K19-($K$26))/(3*K20)))))),"")</f>
        <v>1.9649696696085996</v>
      </c>
      <c r="L23" s="25">
        <f>IFERROR(IF(L18="","",IF($L$25=0,((L19-$L$26)/3/L20),IF($L$26=0,(($L$25-L19)/3/L20),MIN(((($L$25)-L19)/(3*L20)),((L19-($L$26))/(3*L20)))))),"")</f>
        <v>2.0106922183522244</v>
      </c>
      <c r="M23" s="25">
        <f>IFERROR(IF(M18="","",IF($M$25=0,((M19-$M$26)/3/M20),IF($M$26=0,(($M$25-M19)/3/M20),MIN(((($M$25)-M19)/(3*M20)),((M19-($M$26))/(3*M20)))))),"")</f>
        <v>2.0193341118492651</v>
      </c>
      <c r="N23" s="25">
        <f>IFERROR(IF(N18="","",IF($N$25=0,((N19-$N$26)/3/N20),IF($N$26=0,(($N$25-N19)/3/N20),MIN(((($N$25)-N19)/(3*N20)),((N19-($N$26))/(3*N20)))))),"")</f>
        <v>2.0791298025789704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1.6371941590261005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1.919515962090742</v>
      </c>
      <c r="Y23" s="25">
        <f>IFERROR(IF(Y18="","",IF($J$25=0,((Y19-$J$26)/3/Y20),IF($J$26=0,(($J$25-Y19)/3/Y20),MIN(((($J$25)-Y19)/(3*Y20)),((Y19-($J$26))/(3*Y20)))))),"")</f>
        <v>1.9450864918942063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1.9275464081390452</v>
      </c>
      <c r="AJ23" s="25">
        <f t="shared" si="4"/>
        <v>1.8779886885663422</v>
      </c>
      <c r="AK23" s="25">
        <f t="shared" si="4"/>
        <v>2.1197053134441277</v>
      </c>
      <c r="AL23" s="25">
        <f t="shared" si="4"/>
        <v>2.4311333515194176</v>
      </c>
      <c r="AM23" s="25">
        <f t="shared" si="4"/>
        <v>2.1188572396232637</v>
      </c>
      <c r="AN23" s="25">
        <f t="shared" si="4"/>
        <v>2.1322686364972454</v>
      </c>
      <c r="AO23" s="25">
        <f t="shared" si="4"/>
        <v>2.0616530549925711</v>
      </c>
      <c r="AP23" s="25">
        <f t="shared" si="4"/>
        <v>2.4766308177890033</v>
      </c>
      <c r="AQ23" s="25">
        <f>IFERROR(IF(AQ18="","",IF($M$25=0,((AQ19-$M$26)/3/AQ20),IF($M$26=0,(($M$25-AQ19)/3/AQ20),MIN(((($M$25)-AQ19)/(3*AQ20)),((AQ19-($M$26))/(3*AQ20)))))),"")</f>
        <v>1.9142797448746252</v>
      </c>
      <c r="AR23" s="25">
        <f>IFERROR(IF(AR18="","",IF($M$25=0,((AR19-$M$26)/3/AR20),IF($M$26=0,(($M$25-AR19)/3/AR20),MIN(((($M$25)-AR19)/(3*AR20)),((AR19-($M$26))/(3*AR20)))))),"")</f>
        <v>2.425335570769934</v>
      </c>
    </row>
    <row r="24" spans="1:62" x14ac:dyDescent="0.2">
      <c r="A24" s="35" t="s">
        <v>10</v>
      </c>
      <c r="B24" s="32">
        <f t="shared" ref="B24:N24" si="5">$D$5</f>
        <v>1.4690000000000001</v>
      </c>
      <c r="C24" s="32">
        <f t="shared" si="5"/>
        <v>1.4690000000000001</v>
      </c>
      <c r="D24" s="32">
        <f t="shared" si="5"/>
        <v>1.4690000000000001</v>
      </c>
      <c r="E24" s="32">
        <f t="shared" si="5"/>
        <v>1.4690000000000001</v>
      </c>
      <c r="F24" s="32">
        <f t="shared" si="5"/>
        <v>1.4690000000000001</v>
      </c>
      <c r="G24" s="32">
        <f t="shared" si="5"/>
        <v>1.4690000000000001</v>
      </c>
      <c r="H24" s="32">
        <f t="shared" si="5"/>
        <v>1.4690000000000001</v>
      </c>
      <c r="I24" s="32">
        <f t="shared" si="5"/>
        <v>1.4690000000000001</v>
      </c>
      <c r="J24" s="32">
        <f t="shared" si="5"/>
        <v>1.4690000000000001</v>
      </c>
      <c r="K24" s="32">
        <f t="shared" si="5"/>
        <v>1.4690000000000001</v>
      </c>
      <c r="L24" s="32">
        <f t="shared" si="5"/>
        <v>1.4690000000000001</v>
      </c>
      <c r="M24" s="32">
        <f t="shared" si="5"/>
        <v>1.4690000000000001</v>
      </c>
      <c r="N24" s="32">
        <f t="shared" si="5"/>
        <v>1.4690000000000001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6">$E$5</f>
        <v>1.494</v>
      </c>
      <c r="C25" s="32">
        <f t="shared" si="6"/>
        <v>1.494</v>
      </c>
      <c r="D25" s="32">
        <f t="shared" si="6"/>
        <v>1.494</v>
      </c>
      <c r="E25" s="32">
        <f t="shared" si="6"/>
        <v>1.494</v>
      </c>
      <c r="F25" s="32">
        <f t="shared" si="6"/>
        <v>1.494</v>
      </c>
      <c r="G25" s="32">
        <f t="shared" si="6"/>
        <v>1.494</v>
      </c>
      <c r="H25" s="32">
        <f t="shared" si="6"/>
        <v>1.494</v>
      </c>
      <c r="I25" s="32">
        <f t="shared" si="6"/>
        <v>1.494</v>
      </c>
      <c r="J25" s="32">
        <f t="shared" si="6"/>
        <v>1.494</v>
      </c>
      <c r="K25" s="32">
        <f t="shared" si="6"/>
        <v>1.494</v>
      </c>
      <c r="L25" s="32">
        <f t="shared" si="6"/>
        <v>1.494</v>
      </c>
      <c r="M25" s="32">
        <f t="shared" si="6"/>
        <v>1.494</v>
      </c>
      <c r="N25" s="32">
        <f t="shared" si="6"/>
        <v>1.494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7">$F$5</f>
        <v>1.4440000000000002</v>
      </c>
      <c r="C26" s="32">
        <f t="shared" si="7"/>
        <v>1.4440000000000002</v>
      </c>
      <c r="D26" s="32">
        <f t="shared" si="7"/>
        <v>1.4440000000000002</v>
      </c>
      <c r="E26" s="32">
        <f t="shared" si="7"/>
        <v>1.4440000000000002</v>
      </c>
      <c r="F26" s="32">
        <f t="shared" si="7"/>
        <v>1.4440000000000002</v>
      </c>
      <c r="G26" s="32">
        <f t="shared" si="7"/>
        <v>1.4440000000000002</v>
      </c>
      <c r="H26" s="32">
        <f t="shared" si="7"/>
        <v>1.4440000000000002</v>
      </c>
      <c r="I26" s="32">
        <f t="shared" si="7"/>
        <v>1.4440000000000002</v>
      </c>
      <c r="J26" s="32">
        <f t="shared" si="7"/>
        <v>1.4440000000000002</v>
      </c>
      <c r="K26" s="32">
        <f t="shared" si="7"/>
        <v>1.4440000000000002</v>
      </c>
      <c r="L26" s="32">
        <f t="shared" si="7"/>
        <v>1.4440000000000002</v>
      </c>
      <c r="M26" s="32">
        <f t="shared" si="7"/>
        <v>1.4440000000000002</v>
      </c>
      <c r="N26" s="32">
        <f t="shared" si="7"/>
        <v>1.4440000000000002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4.2025501940925131E-3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2.3671044281220843</v>
      </c>
      <c r="Q37" s="40">
        <v>8</v>
      </c>
      <c r="R37" s="41">
        <f>ROUND(Q37/5,5)</f>
        <v>1.6</v>
      </c>
      <c r="T37" s="20">
        <v>1.4683499999999998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2.9718120173838156E-3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2.7312180646647763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BJ85"/>
  <sheetViews>
    <sheetView showGridLines="0" topLeftCell="A17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261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0.37780357173534357</v>
      </c>
      <c r="R2" s="7">
        <f>IF(N19="","",(ABS(N19-AVERAGE(B19:M19))/STDEV(B19:M19)))</f>
        <v>0.70102454344571452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0.28319084950870266</v>
      </c>
      <c r="V2" s="7">
        <f>IF(AR19="","",(ABS(AR19-AVERAGE(AF19:AQ19))/STDEV(AF19:AQ19)))</f>
        <v>1.7481833960568045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0.43525334342459482</v>
      </c>
      <c r="R3" s="7">
        <f>IF(N20="","",(ABS(N20-AVERAGE(B20:M20))/STDEV(B20:M20)))</f>
        <v>6.4588411645914112E-2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0.39591915077646134</v>
      </c>
      <c r="V3" s="7">
        <f>IF(AR20="","",(ABS(AR20-AVERAGE(AF20:AQ20))/STDEV(AF20:AQ20)))</f>
        <v>3.333024251413661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0.34273940560233435</v>
      </c>
      <c r="R4" s="7">
        <f>IF(N23="","",(ABS(N23-AVERAGE(B23:M23))/STDEV(B23:M23)))</f>
        <v>5.8641494392563824E-2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0.32618449750492229</v>
      </c>
      <c r="V4" s="7">
        <f>IF(AR23="","",(ABS(AR23-AVERAGE(AF23:AQ23))/STDEV(AF23:AQ23)))</f>
        <v>4.2572949976021475</v>
      </c>
    </row>
    <row r="5" spans="1:44" ht="25.5" customHeight="1" x14ac:dyDescent="0.2">
      <c r="C5" s="42" t="s">
        <v>272</v>
      </c>
      <c r="D5" s="12">
        <v>0.63500000000000001</v>
      </c>
      <c r="E5" s="12">
        <v>0.66</v>
      </c>
      <c r="F5" s="12">
        <v>0.61</v>
      </c>
      <c r="G5" s="13">
        <v>0.65229999999999999</v>
      </c>
      <c r="H5" s="13">
        <v>0.61460000000000004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5.577419354841906E-4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0.63585753424657576</v>
      </c>
      <c r="C9" s="20">
        <v>0.635300714285714</v>
      </c>
      <c r="D9" s="20">
        <v>0.63548571428571377</v>
      </c>
      <c r="E9" s="20">
        <v>0.63565613636363616</v>
      </c>
      <c r="F9" s="20">
        <v>0.63590400000000058</v>
      </c>
      <c r="G9" s="20">
        <v>0.63602435897435849</v>
      </c>
      <c r="H9" s="20">
        <v>0.63583350000000005</v>
      </c>
      <c r="I9" s="20">
        <v>0.63610041666666695</v>
      </c>
      <c r="J9" s="20">
        <v>0.6355000000000004</v>
      </c>
      <c r="K9" s="20">
        <v>0.6367799999999999</v>
      </c>
      <c r="L9" s="20">
        <v>0.63593350000000004</v>
      </c>
      <c r="M9" s="20">
        <v>0.63505928571428594</v>
      </c>
      <c r="N9" s="20">
        <v>0.63561965517241381</v>
      </c>
      <c r="P9" s="19" t="s">
        <v>18</v>
      </c>
      <c r="Q9" s="20"/>
      <c r="R9" s="20"/>
      <c r="S9" s="20"/>
      <c r="T9" s="20">
        <v>0.63706499999999999</v>
      </c>
      <c r="U9" s="20"/>
      <c r="V9" s="20"/>
      <c r="W9" s="20"/>
      <c r="X9" s="20">
        <v>0.63582666666666665</v>
      </c>
      <c r="Y9" s="20">
        <v>0.63857249999999999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0.63401166666666675</v>
      </c>
      <c r="AJ9" s="20">
        <v>0.63544999999999996</v>
      </c>
      <c r="AK9" s="20">
        <v>0.63552368421052596</v>
      </c>
      <c r="AL9" s="20">
        <v>0.63623000000000007</v>
      </c>
      <c r="AM9" s="20">
        <v>0.63475999999999988</v>
      </c>
      <c r="AN9" s="20">
        <v>0.63514000000000004</v>
      </c>
      <c r="AO9" s="20">
        <v>0.63494933333333348</v>
      </c>
      <c r="AP9" s="20">
        <v>0.63497454545454546</v>
      </c>
      <c r="AQ9" s="20">
        <v>0.63469999999999982</v>
      </c>
      <c r="AR9" s="20">
        <v>0.63525774193548401</v>
      </c>
    </row>
    <row r="10" spans="1:44" x14ac:dyDescent="0.2">
      <c r="A10" s="21" t="s">
        <v>8</v>
      </c>
      <c r="B10" s="22">
        <v>3.6205145489229471E-3</v>
      </c>
      <c r="C10" s="22">
        <v>3.6294691186107763E-3</v>
      </c>
      <c r="D10" s="22">
        <v>3.5507024461331866E-3</v>
      </c>
      <c r="E10" s="22">
        <v>3.3621988926390528E-3</v>
      </c>
      <c r="F10" s="22">
        <v>3.3761231390245102E-3</v>
      </c>
      <c r="G10" s="22">
        <v>3.5204575062519122E-3</v>
      </c>
      <c r="H10" s="22">
        <v>3.8429244190397835E-3</v>
      </c>
      <c r="I10" s="22">
        <v>3.4668362811874844E-3</v>
      </c>
      <c r="J10" s="22">
        <v>3.5171348377647537E-3</v>
      </c>
      <c r="K10" s="22">
        <v>3.3493310133640209E-3</v>
      </c>
      <c r="L10" s="22">
        <v>3.1063766075832611E-3</v>
      </c>
      <c r="M10" s="22">
        <v>3.2821491561548051E-3</v>
      </c>
      <c r="N10" s="22">
        <v>3.5517810559787932E-3</v>
      </c>
      <c r="P10" s="21" t="s">
        <v>8</v>
      </c>
      <c r="Q10" s="22"/>
      <c r="R10" s="22"/>
      <c r="S10" s="22"/>
      <c r="T10" s="22">
        <v>3.4974891536281917E-3</v>
      </c>
      <c r="U10" s="22"/>
      <c r="V10" s="22"/>
      <c r="W10" s="22"/>
      <c r="X10" s="22">
        <v>3.8178115974021568E-3</v>
      </c>
      <c r="Y10" s="22">
        <v>3.5950812194384461E-3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3.6116145817356596E-3</v>
      </c>
      <c r="AJ10" s="22">
        <v>2.9669595821330583E-3</v>
      </c>
      <c r="AK10" s="22">
        <v>3.5630551519940682E-3</v>
      </c>
      <c r="AL10" s="22">
        <v>3.2110345870554006E-3</v>
      </c>
      <c r="AM10" s="22">
        <v>2.9900265873075015E-3</v>
      </c>
      <c r="AN10" s="22">
        <v>3.0377333489579124E-3</v>
      </c>
      <c r="AO10" s="22">
        <v>3.1892593797775183E-3</v>
      </c>
      <c r="AP10" s="22">
        <v>3.1252283986592847E-3</v>
      </c>
      <c r="AQ10" s="22">
        <v>3.202555797541026E-3</v>
      </c>
      <c r="AR10" s="22">
        <v>3.3026989156388314E-3</v>
      </c>
    </row>
    <row r="11" spans="1:44" x14ac:dyDescent="0.2">
      <c r="A11" s="21" t="s">
        <v>19</v>
      </c>
      <c r="B11" s="22">
        <v>0.64629999999999999</v>
      </c>
      <c r="C11" s="22">
        <v>0.64459999999999995</v>
      </c>
      <c r="D11" s="22">
        <v>0.64690000000000003</v>
      </c>
      <c r="E11" s="22">
        <v>0.64459999999999995</v>
      </c>
      <c r="F11" s="23">
        <v>0.64610000000000001</v>
      </c>
      <c r="G11" s="23">
        <v>0.64570000000000005</v>
      </c>
      <c r="H11" s="23">
        <v>0.64670000000000005</v>
      </c>
      <c r="I11" s="23">
        <v>0.64590000000000003</v>
      </c>
      <c r="J11" s="23">
        <v>0.64490000000000003</v>
      </c>
      <c r="K11" s="23">
        <v>0.64549999999999996</v>
      </c>
      <c r="L11" s="23">
        <v>0.64519999999999988</v>
      </c>
      <c r="M11" s="23">
        <v>0.64419999999999999</v>
      </c>
      <c r="N11" s="23">
        <v>0.6462</v>
      </c>
      <c r="P11" s="21" t="s">
        <v>19</v>
      </c>
      <c r="Q11" s="22"/>
      <c r="R11" s="22"/>
      <c r="S11" s="22"/>
      <c r="T11" s="22">
        <v>0.64380000000000004</v>
      </c>
      <c r="U11" s="23"/>
      <c r="V11" s="23"/>
      <c r="W11" s="23"/>
      <c r="X11" s="23">
        <v>0.64419999999999999</v>
      </c>
      <c r="Y11" s="23">
        <v>0.64539999999999997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0.64470000000000005</v>
      </c>
      <c r="AJ11" s="23">
        <v>0.64380000000000004</v>
      </c>
      <c r="AK11" s="23">
        <v>0.64490000000000003</v>
      </c>
      <c r="AL11" s="23">
        <v>0.64290000000000003</v>
      </c>
      <c r="AM11" s="23">
        <v>0.6431</v>
      </c>
      <c r="AN11" s="23">
        <v>0.64219999999999999</v>
      </c>
      <c r="AO11" s="23">
        <v>0.64349999999999996</v>
      </c>
      <c r="AP11" s="23">
        <v>0.64200000000000002</v>
      </c>
      <c r="AQ11" s="23">
        <v>0.64429999999999998</v>
      </c>
      <c r="AR11" s="23">
        <v>0.64490000000000003</v>
      </c>
    </row>
    <row r="12" spans="1:44" x14ac:dyDescent="0.2">
      <c r="A12" s="21" t="s">
        <v>20</v>
      </c>
      <c r="B12" s="22">
        <v>0.62390000000000001</v>
      </c>
      <c r="C12" s="22">
        <v>0.62360000000000004</v>
      </c>
      <c r="D12" s="22">
        <v>0.62460000000000004</v>
      </c>
      <c r="E12" s="22">
        <v>0.62350000000000005</v>
      </c>
      <c r="F12" s="23">
        <v>0.62649999999999995</v>
      </c>
      <c r="G12" s="23">
        <v>0.62619999999999998</v>
      </c>
      <c r="H12" s="23">
        <v>0.62270000000000003</v>
      </c>
      <c r="I12" s="23">
        <v>0.62649999999999995</v>
      </c>
      <c r="J12" s="23">
        <v>0.62339999999999995</v>
      </c>
      <c r="K12" s="23">
        <v>0.62890000000000001</v>
      </c>
      <c r="L12" s="23">
        <v>0.62830000000000019</v>
      </c>
      <c r="M12" s="23">
        <v>0.62709999999999999</v>
      </c>
      <c r="N12" s="23">
        <v>0.62529999999999997</v>
      </c>
      <c r="P12" s="21" t="s">
        <v>20</v>
      </c>
      <c r="Q12" s="22"/>
      <c r="R12" s="22"/>
      <c r="S12" s="22"/>
      <c r="T12" s="22">
        <v>0.62729999999999997</v>
      </c>
      <c r="U12" s="23"/>
      <c r="V12" s="23"/>
      <c r="W12" s="23"/>
      <c r="X12" s="23">
        <v>0.62749999999999995</v>
      </c>
      <c r="Y12" s="23">
        <v>0.62949999999999995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0.62490000000000001</v>
      </c>
      <c r="AJ12" s="23">
        <v>0.62629999999999997</v>
      </c>
      <c r="AK12" s="23">
        <v>0.62609999999999999</v>
      </c>
      <c r="AL12" s="23">
        <v>0.62719999999999998</v>
      </c>
      <c r="AM12" s="23">
        <v>0.62570000000000003</v>
      </c>
      <c r="AN12" s="23">
        <v>0.62609999999999999</v>
      </c>
      <c r="AO12" s="23">
        <v>0.62809999999999999</v>
      </c>
      <c r="AP12" s="23">
        <v>0.626</v>
      </c>
      <c r="AQ12" s="23">
        <v>0.62770000000000004</v>
      </c>
      <c r="AR12" s="23">
        <v>0.62680000000000002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2.2227472022916666</v>
      </c>
      <c r="C13" s="25">
        <f>IFERROR(IF(C8="","",IF($C$25=0,((C9-$C$26)/3/C10),IF($C$26=0,(($C$25-C9)/3/C10),MIN(((($C$25)-C9)/(3*C10)),((C9-($C$26))/(3*C10)))))),"")</f>
        <v>2.2684020635080273</v>
      </c>
      <c r="D13" s="25">
        <f>IFERROR(IF(D8="","",IF($D$25=0,((D9-$D$26)/3/D10),IF($D$26=0,(($D$25-D9)/3/D10),MIN(((($D$25)-D9)/(3*D10)),((D9-($D$26))/(3*D10)))))),"")</f>
        <v>2.301355491031829</v>
      </c>
      <c r="E13" s="25">
        <f>IFERROR(IF(E8="","",IF($E$25=0,((E9-$E$26)/3/E10),IF($E$26=0,(($E$25-E9)/3/E10),MIN(((($E$25)-E9)/(3*E10)),((E9-($E$26))/(3*E10)))))),"")</f>
        <v>2.4134863734227134</v>
      </c>
      <c r="F13" s="25">
        <f>IFERROR(IF(F8="","",IF($K$25=0,((F9-$K$26)/3/F10),IF($K$26=0,(($K$25-F9)/3/F10),MIN(((($K$25)-F9)/(3*F10)),((F9-($K$26))/(3*F10)))))),"")</f>
        <v>2.3790601436180334</v>
      </c>
      <c r="G13" s="25">
        <f>IFERROR(IF(G8="","",IF($G$25=0,((G9-$G$26)/3/G10),IF($G$26=0,(($G$25-G9)/3/G10),MIN(((($G$25)-G9)/(3*G10)),((G9-($G$26))/(3*G10)))))),"")</f>
        <v>2.2701254958163499</v>
      </c>
      <c r="H13" s="25">
        <f>IFERROR(IF(H8="","",IF($H$25=0,((H9-$H$26)/3/H10),IF($H$26=0,(($H$25-H9)/3/H10),MIN(((($H$25)-H9)/(3*H10)),((H9-($H$26))/(3*H10)))))),"")</f>
        <v>2.0961900681910337</v>
      </c>
      <c r="I13" s="25">
        <f>IFERROR(IF(I8="","",IF($I$25=0,((I9-$I$26)/3/I10),IF($I$26=0,(($I$25-I9)/3/I10),MIN(((($I$25)-I9)/(3*I10)),((I9-($I$26))/(3*I10)))))),"")</f>
        <v>2.2979244278154796</v>
      </c>
      <c r="J13" s="25">
        <f>IFERROR(IF(J8="","",IF($J$25=0,((J9-$J$26)/3/J10),IF($J$26=0,(($J$25-J9)/3/J10),MIN(((($J$25)-J9)/(3*J10)),((J9-($J$26))/(3*J10)))))),"")</f>
        <v>2.3219657600209351</v>
      </c>
      <c r="K13" s="25">
        <f>IFERROR(IF(K8="","",IF($K$25=0,((K9-$K$26)/3/K10),IF($K$26=0,(($K$25-K9)/3/K10),MIN(((($K$25)-K9)/(3*K10)),((K9-($K$26))/(3*K10)))))),"")</f>
        <v>2.3109092440003702</v>
      </c>
      <c r="L13" s="25">
        <f>IFERROR(IF(L8="","",IF($L$25=0,((L9-$L$26)/3/L10),IF($L$26=0,(($L$25-L9)/3/L10),MIN(((($L$25)-L9)/(3*L10)),((L9-($L$26))/(3*L10)))))),"")</f>
        <v>2.5824836071334736</v>
      </c>
      <c r="M13" s="25">
        <f>IFERROR(IF(M8="","",IF($M$25=0,((M9-$M$26)/3/M10),IF($M$26=0,(($M$25-M9)/3/M10),MIN(((($M$25)-M9)/(3*M10)),((M9-($M$26))/(3*M10)))))),"")</f>
        <v>2.53296575903062</v>
      </c>
      <c r="N13" s="25">
        <f>IFERROR(IF(N8="","",IF($N$25=0,((N9-$N$26)/3/N10),IF($N$26=0,(($N$25-N9)/3/N10),MIN(((($N$25)-N9)/(3*N10)),((N9-($N$26))/(3*N10)))))),"")</f>
        <v>2.2880863096883215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2.1858538123182787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2.1105750171801918</v>
      </c>
      <c r="Y13" s="25">
        <f>IFERROR(IF(Y8="","",IF($J$25=0,((Y9-$J$26)/3/Y10),IF($J$26=0,(($J$25-Y9)/3/Y10),MIN(((($J$25)-Y9)/(3*Y10)),((Y9-($J$26))/(3*Y10)))))),"")</f>
        <v>1.9867423193058424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2.2161525566336691</v>
      </c>
      <c r="AJ13" s="25">
        <f t="shared" si="2"/>
        <v>2.7581546383756441</v>
      </c>
      <c r="AK13" s="25">
        <f t="shared" si="2"/>
        <v>2.2898247660462463</v>
      </c>
      <c r="AL13" s="25">
        <f t="shared" si="2"/>
        <v>2.4675328522696529</v>
      </c>
      <c r="AM13" s="25">
        <f t="shared" si="2"/>
        <v>2.7602876069290634</v>
      </c>
      <c r="AN13" s="25">
        <f t="shared" si="2"/>
        <v>2.7279111478001803</v>
      </c>
      <c r="AO13" s="25">
        <f t="shared" si="2"/>
        <v>2.607641290381546</v>
      </c>
      <c r="AP13" s="25">
        <f t="shared" si="2"/>
        <v>2.6637568276353276</v>
      </c>
      <c r="AQ13" s="25">
        <f>IFERROR(IF(AQ8="","",IF($M$25=0,((AQ9-$M$26)/3/AQ10),IF($M$26=0,(($M$25-AQ9)/3/AQ10),MIN(((($M$25)-AQ9)/(3*AQ10)),((AQ9-($M$26))/(3*AQ10)))))),"")</f>
        <v>2.5708633522185509</v>
      </c>
      <c r="AR13" s="25">
        <f>IFERROR(IF(AR8="","",IF($M$25=0,((AR9-$M$26)/3/AR10),IF($M$26=0,(($M$25-AR9)/3/AR10),MIN(((($M$25)-AR9)/(3*AR10)),((AR9-($M$26))/(3*AR10)))))),"")</f>
        <v>2.4971756631480284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-4.4227941176511187E-4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0.63565155555555597</v>
      </c>
      <c r="C19" s="30">
        <v>0.63524000000000025</v>
      </c>
      <c r="D19" s="30">
        <v>0.6356242105263159</v>
      </c>
      <c r="E19" s="30">
        <v>0.63571624999999987</v>
      </c>
      <c r="F19" s="30">
        <v>0.63500919999999983</v>
      </c>
      <c r="G19" s="30">
        <v>0.63520297872340448</v>
      </c>
      <c r="H19" s="30">
        <v>0.63604486486486556</v>
      </c>
      <c r="I19" s="30">
        <v>0.63523499999999955</v>
      </c>
      <c r="J19" s="30">
        <v>0.63479925925925929</v>
      </c>
      <c r="K19" s="30">
        <v>0.63588787878787878</v>
      </c>
      <c r="L19" s="30">
        <v>0.63647714285714285</v>
      </c>
      <c r="M19" s="30">
        <v>0.63330142857142846</v>
      </c>
      <c r="N19" s="30">
        <v>0.63478968749999942</v>
      </c>
      <c r="P19" s="30" t="s">
        <v>18</v>
      </c>
      <c r="Q19" s="30"/>
      <c r="R19" s="30"/>
      <c r="S19" s="30"/>
      <c r="T19" s="30">
        <v>0.63486999999999993</v>
      </c>
      <c r="U19" s="30"/>
      <c r="V19" s="30"/>
      <c r="W19" s="30"/>
      <c r="X19" s="30">
        <v>0.63524363636363657</v>
      </c>
      <c r="Y19" s="30">
        <v>0.63541500000000029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0.6358100000000001</v>
      </c>
      <c r="AJ19" s="20">
        <v>0.63521000000000027</v>
      </c>
      <c r="AK19" s="20">
        <v>0.63575999999999988</v>
      </c>
      <c r="AL19" s="20">
        <v>0.63531199999999954</v>
      </c>
      <c r="AM19" s="20">
        <v>0.63541600000000009</v>
      </c>
      <c r="AN19" s="20">
        <v>0.63679400000000019</v>
      </c>
      <c r="AO19" s="20">
        <v>0.63585562500000004</v>
      </c>
      <c r="AP19" s="20">
        <v>0.63582454545454536</v>
      </c>
      <c r="AQ19" s="20">
        <v>0.63528875000000018</v>
      </c>
      <c r="AR19" s="20">
        <v>0.63484647058823507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3.7569368390051741E-3</v>
      </c>
      <c r="C20" s="22">
        <v>3.7416726952624454E-3</v>
      </c>
      <c r="D20" s="22">
        <v>3.5437526143630043E-3</v>
      </c>
      <c r="E20" s="22">
        <v>3.4913486898305078E-3</v>
      </c>
      <c r="F20" s="22">
        <v>3.3498959043948115E-3</v>
      </c>
      <c r="G20" s="22">
        <v>3.3869799083155374E-3</v>
      </c>
      <c r="H20" s="22">
        <v>3.4832760501156933E-3</v>
      </c>
      <c r="I20" s="22">
        <v>3.5814877346300629E-3</v>
      </c>
      <c r="J20" s="22">
        <v>3.4929668325264077E-3</v>
      </c>
      <c r="K20" s="22">
        <v>3.362691567023156E-3</v>
      </c>
      <c r="L20" s="22">
        <v>3.3796957055267493E-3</v>
      </c>
      <c r="M20" s="22">
        <v>2.1561837501449786E-3</v>
      </c>
      <c r="N20" s="22">
        <v>3.3672570387087391E-3</v>
      </c>
      <c r="P20" s="21" t="s">
        <v>8</v>
      </c>
      <c r="Q20" s="22"/>
      <c r="R20" s="22"/>
      <c r="S20" s="22"/>
      <c r="T20" s="22">
        <v>2.8913254247601387E-3</v>
      </c>
      <c r="U20" s="22"/>
      <c r="V20" s="22"/>
      <c r="W20" s="22"/>
      <c r="X20" s="22">
        <v>4.2248180520559073E-3</v>
      </c>
      <c r="Y20" s="22">
        <v>3.4855415648074005E-3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3.2433870139152183E-3</v>
      </c>
      <c r="AJ20" s="22">
        <v>3.5731615162872938E-3</v>
      </c>
      <c r="AK20" s="22">
        <v>3.2930876143071166E-3</v>
      </c>
      <c r="AL20" s="22">
        <v>3.5326837596159847E-3</v>
      </c>
      <c r="AM20" s="22">
        <v>3.0314255622721975E-3</v>
      </c>
      <c r="AN20" s="22">
        <v>3.4089741415837338E-3</v>
      </c>
      <c r="AO20" s="22">
        <v>3.2423057808802598E-3</v>
      </c>
      <c r="AP20" s="22">
        <v>3.1958168289714234E-3</v>
      </c>
      <c r="AQ20" s="22">
        <v>3.3244470387129837E-3</v>
      </c>
      <c r="AR20" s="22">
        <v>2.7529036659142973E-3</v>
      </c>
      <c r="AS20" s="29"/>
      <c r="AT20" s="29"/>
      <c r="AU20" s="29"/>
      <c r="AV20" s="29"/>
      <c r="BD20" s="32">
        <f>F5</f>
        <v>0.61</v>
      </c>
      <c r="BE20" s="32"/>
      <c r="BF20" s="32"/>
      <c r="BG20" s="32"/>
      <c r="BH20" s="32"/>
      <c r="BI20" s="32"/>
      <c r="BJ20" s="32">
        <f>E5</f>
        <v>0.66</v>
      </c>
    </row>
    <row r="21" spans="1:62" x14ac:dyDescent="0.2">
      <c r="A21" s="21" t="s">
        <v>19</v>
      </c>
      <c r="B21" s="22">
        <v>0.64539999999999997</v>
      </c>
      <c r="C21" s="22">
        <v>0.6472</v>
      </c>
      <c r="D21" s="22">
        <v>0.64559999999999995</v>
      </c>
      <c r="E21" s="22">
        <v>0.64570000000000005</v>
      </c>
      <c r="F21" s="22">
        <v>0.64610000000000001</v>
      </c>
      <c r="G21" s="22">
        <v>0.64449999999999996</v>
      </c>
      <c r="H21" s="22">
        <v>0.64510000000000001</v>
      </c>
      <c r="I21" s="22">
        <v>0.64439999999999997</v>
      </c>
      <c r="J21" s="22">
        <v>0.64370000000000005</v>
      </c>
      <c r="K21" s="22">
        <v>0.64500000000000002</v>
      </c>
      <c r="L21" s="22">
        <v>0.64649999999999996</v>
      </c>
      <c r="M21" s="22">
        <v>0.63770000000000004</v>
      </c>
      <c r="N21" s="22">
        <v>0.64419999999999999</v>
      </c>
      <c r="P21" s="21" t="s">
        <v>19</v>
      </c>
      <c r="Q21" s="22"/>
      <c r="R21" s="22"/>
      <c r="S21" s="22"/>
      <c r="T21" s="22">
        <v>0.64090000000000003</v>
      </c>
      <c r="U21" s="22"/>
      <c r="V21" s="22"/>
      <c r="W21" s="22"/>
      <c r="X21" s="22">
        <v>0.6452</v>
      </c>
      <c r="Y21" s="22">
        <v>0.64190000000000003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0.64349999999999996</v>
      </c>
      <c r="AJ21" s="23">
        <v>0.64559999999999995</v>
      </c>
      <c r="AK21" s="23">
        <v>0.64459999999999995</v>
      </c>
      <c r="AL21" s="23">
        <v>0.64400000000000002</v>
      </c>
      <c r="AM21" s="23">
        <v>0.64219999999999999</v>
      </c>
      <c r="AN21" s="23">
        <v>0.64729999999999999</v>
      </c>
      <c r="AO21" s="23">
        <v>0.64410000000000001</v>
      </c>
      <c r="AP21" s="23">
        <v>0.64390000000000003</v>
      </c>
      <c r="AQ21" s="23">
        <v>0.64359999999999995</v>
      </c>
      <c r="AR21" s="23">
        <v>0.64080000000000004</v>
      </c>
      <c r="BD21" s="33">
        <f>BE21-$BG$22</f>
        <v>0.57499999999999996</v>
      </c>
      <c r="BE21" s="32">
        <f>BF21-$BG$22</f>
        <v>0.59499999999999997</v>
      </c>
      <c r="BF21" s="32">
        <f>BG21-$BG$22</f>
        <v>0.61499999999999999</v>
      </c>
      <c r="BG21" s="33">
        <f>D5</f>
        <v>0.63500000000000001</v>
      </c>
      <c r="BH21" s="32">
        <f>BG21+$BG$22</f>
        <v>0.65500000000000003</v>
      </c>
      <c r="BI21" s="32">
        <f>BH21+$BG$22</f>
        <v>0.67500000000000004</v>
      </c>
      <c r="BJ21" s="33">
        <f>BI21+$BG$22</f>
        <v>0.69500000000000006</v>
      </c>
    </row>
    <row r="22" spans="1:62" x14ac:dyDescent="0.2">
      <c r="A22" s="21" t="s">
        <v>20</v>
      </c>
      <c r="B22" s="22">
        <v>0.62419999999999998</v>
      </c>
      <c r="C22" s="22">
        <v>0.62380000000000002</v>
      </c>
      <c r="D22" s="22">
        <v>0.62439999999999996</v>
      </c>
      <c r="E22" s="22">
        <v>0.62360000000000004</v>
      </c>
      <c r="F22" s="22">
        <v>0.62380000000000002</v>
      </c>
      <c r="G22" s="22">
        <v>0.62619999999999998</v>
      </c>
      <c r="H22" s="22">
        <v>0.62439999999999996</v>
      </c>
      <c r="I22" s="22">
        <v>0.62209999999999999</v>
      </c>
      <c r="J22" s="22">
        <v>0.62490000000000001</v>
      </c>
      <c r="K22" s="22">
        <v>0.62260000000000004</v>
      </c>
      <c r="L22" s="22">
        <v>0.62880000000000003</v>
      </c>
      <c r="M22" s="22">
        <v>0.629</v>
      </c>
      <c r="N22" s="22">
        <v>0.62560000000000004</v>
      </c>
      <c r="P22" s="21" t="s">
        <v>20</v>
      </c>
      <c r="Q22" s="22"/>
      <c r="R22" s="22"/>
      <c r="S22" s="22"/>
      <c r="T22" s="22">
        <v>0.62809999999999999</v>
      </c>
      <c r="U22" s="22"/>
      <c r="V22" s="22"/>
      <c r="W22" s="22"/>
      <c r="X22" s="22">
        <v>0.62639999999999996</v>
      </c>
      <c r="Y22" s="22">
        <v>0.627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0.62739999999999996</v>
      </c>
      <c r="AJ22" s="23">
        <v>0.62690000000000001</v>
      </c>
      <c r="AK22" s="23">
        <v>0.626</v>
      </c>
      <c r="AL22" s="23">
        <v>0.62690000000000001</v>
      </c>
      <c r="AM22" s="23">
        <v>0.62680000000000002</v>
      </c>
      <c r="AN22" s="23">
        <v>0.62919999999999998</v>
      </c>
      <c r="AO22" s="23">
        <v>0.62590000000000001</v>
      </c>
      <c r="AP22" s="23">
        <v>0.629</v>
      </c>
      <c r="AQ22" s="23">
        <v>0.627</v>
      </c>
      <c r="AR22" s="23">
        <v>0.626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2.1603099801638272</v>
      </c>
      <c r="C23" s="25">
        <f>IFERROR(IF(C18="","",IF($C$25=0,((C19-$C$26)/3/C20),IF($C$26=0,(($C$25-C19)/3/C20),MIN(((($C$25)-C19)/(3*C20)),((C19-($C$26))/(3*C20)))))),"")</f>
        <v>2.205787091902319</v>
      </c>
      <c r="D23" s="25">
        <f>IFERROR(IF(D18="","",IF($D$25=0,((D19-$D$26)/3/D20),IF($D$26=0,(($D$25-D19)/3/D20),MIN(((($D$25)-D19)/(3*D20)),((D19-($D$26))/(3*D20)))))),"")</f>
        <v>2.2928415276401113</v>
      </c>
      <c r="E23" s="25">
        <f>IFERROR(IF(E18="","",IF($E$25=0,((E19-$E$26)/3/E20),IF($E$26=0,(($E$25-E19)/3/E20),MIN(((($E$25)-E19)/(3*E20)),((E19-($E$26))/(3*E20)))))),"")</f>
        <v>2.3184688933852518</v>
      </c>
      <c r="F23" s="25">
        <f>IFERROR(IF(F18="","",IF($K$25=0,((F19-$K$26)/3/F20),IF($K$26=0,(($K$25-F19)/3/F20),MIN(((($K$25)-F19)/(3*F20)),((F19-($K$26))/(3*F20)))))),"")</f>
        <v>2.4867240369284462</v>
      </c>
      <c r="G23" s="25">
        <f>IFERROR(IF(G18="","",IF($G$25=0,((G19-$G$26)/3/G20),IF($G$26=0,(($G$25-G19)/3/G20),MIN(((($G$25)-G19)/(3*G20)),((G19-($G$26))/(3*G20)))))),"")</f>
        <v>2.4404259790770331</v>
      </c>
      <c r="H23" s="25">
        <f>IFERROR(IF(H18="","",IF($H$25=0,((H19-$H$26)/3/H20),IF($H$26=0,(($H$25-H19)/3/H20),MIN(((($H$25)-H19)/(3*H20)),((H19-($H$26))/(3*H20)))))),"")</f>
        <v>2.2923951275063632</v>
      </c>
      <c r="I23" s="25">
        <f>IFERROR(IF(I18="","",IF($I$25=0,((I19-$I$26)/3/I20),IF($I$26=0,(($I$25-I19)/3/I20),MIN(((($I$25)-I19)/(3*I20)),((I19-($I$26))/(3*I20)))))),"")</f>
        <v>2.3049080749826527</v>
      </c>
      <c r="J23" s="25">
        <f>IFERROR(IF(J18="","",IF($J$25=0,((J19-$J$26)/3/J20),IF($J$26=0,(($J$25-J19)/3/J20),MIN(((($J$25)-J19)/(3*J20)),((J19-($J$26))/(3*J20)))))),"")</f>
        <v>2.3665898216123229</v>
      </c>
      <c r="K23" s="25">
        <f>IFERROR(IF(K18="","",IF($K$25=0,((K19-$K$26)/3/K20),IF($K$26=0,(($K$25-K19)/3/K20),MIN(((($K$25)-K19)/(3*K20)),((K19-($K$26))/(3*K20)))))),"")</f>
        <v>2.3901608509664434</v>
      </c>
      <c r="L23" s="25">
        <f>IFERROR(IF(L18="","",IF($L$25=0,((L19-$L$26)/3/L20),IF($L$26=0,(($L$25-L19)/3/L20),MIN(((($L$25)-L19)/(3*L20)),((L19-($L$26))/(3*L20)))))),"")</f>
        <v>2.3200172631311866</v>
      </c>
      <c r="M23" s="25">
        <f>IFERROR(IF(M18="","",IF($M$25=0,((M19-$M$26)/3/M20),IF($M$26=0,(($M$25-M19)/3/M20),MIN(((($M$25)-M19)/(3*M20)),((M19-($M$26))/(3*M20)))))),"")</f>
        <v>3.6022638871202757</v>
      </c>
      <c r="N23" s="25">
        <f>IFERROR(IF(N18="","",IF($N$25=0,((N19-$N$26)/3/N20),IF($N$26=0,(($N$25-N19)/3/N20),MIN(((($N$25)-N19)/(3*N20)),((N19-($N$26))/(3*N20)))))),"")</f>
        <v>2.453994177360225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2.8671971439146158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1.953248899820776</v>
      </c>
      <c r="Y23" s="25">
        <f>IFERROR(IF(Y18="","",IF($J$25=0,((Y19-$J$26)/3/Y20),IF($J$26=0,(($J$25-Y19)/3/Y20),MIN(((($J$25)-Y19)/(3*Y20)),((Y19-($J$26))/(3*Y20)))))),"")</f>
        <v>2.3511410917438718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2.4860842380939761</v>
      </c>
      <c r="AJ23" s="25">
        <f t="shared" si="4"/>
        <v>2.3126111975814903</v>
      </c>
      <c r="AK23" s="25">
        <f t="shared" si="4"/>
        <v>2.4536243630129242</v>
      </c>
      <c r="AL23" s="25">
        <f t="shared" si="4"/>
        <v>2.3294848600396807</v>
      </c>
      <c r="AM23" s="25">
        <f t="shared" si="4"/>
        <v>2.7032386243138871</v>
      </c>
      <c r="AN23" s="25">
        <f t="shared" si="4"/>
        <v>2.269108832177769</v>
      </c>
      <c r="AO23" s="25">
        <f t="shared" si="4"/>
        <v>2.4822226970261263</v>
      </c>
      <c r="AP23" s="25">
        <f t="shared" si="4"/>
        <v>2.5215728183891315</v>
      </c>
      <c r="AQ23" s="25">
        <f>IFERROR(IF(AQ18="","",IF($M$25=0,((AQ19-$M$26)/3/AQ20),IF($M$26=0,(($M$25-AQ19)/3/AQ20),MIN(((($M$25)-AQ19)/(3*AQ20)),((AQ19-($M$26))/(3*AQ20)))))),"")</f>
        <v>2.4777303525708034</v>
      </c>
      <c r="AR23" s="25">
        <f>IFERROR(IF(AR18="","",IF($M$25=0,((AR19-$M$26)/3/AR20),IF($M$26=0,(($M$25-AR19)/3/AR20),MIN(((($M$25)-AR19)/(3*AR20)),((AR19-($M$26))/(3*AR20)))))),"")</f>
        <v>3.0085167764104623</v>
      </c>
    </row>
    <row r="24" spans="1:62" x14ac:dyDescent="0.2">
      <c r="A24" s="35" t="s">
        <v>10</v>
      </c>
      <c r="B24" s="32">
        <f t="shared" ref="B24:N24" si="5">$D$5</f>
        <v>0.63500000000000001</v>
      </c>
      <c r="C24" s="32">
        <f t="shared" si="5"/>
        <v>0.63500000000000001</v>
      </c>
      <c r="D24" s="32">
        <f t="shared" si="5"/>
        <v>0.63500000000000001</v>
      </c>
      <c r="E24" s="32">
        <f t="shared" si="5"/>
        <v>0.63500000000000001</v>
      </c>
      <c r="F24" s="32">
        <f t="shared" si="5"/>
        <v>0.63500000000000001</v>
      </c>
      <c r="G24" s="32">
        <f t="shared" si="5"/>
        <v>0.63500000000000001</v>
      </c>
      <c r="H24" s="32">
        <f t="shared" si="5"/>
        <v>0.63500000000000001</v>
      </c>
      <c r="I24" s="32">
        <f t="shared" si="5"/>
        <v>0.63500000000000001</v>
      </c>
      <c r="J24" s="32">
        <f t="shared" si="5"/>
        <v>0.63500000000000001</v>
      </c>
      <c r="K24" s="32">
        <f t="shared" si="5"/>
        <v>0.63500000000000001</v>
      </c>
      <c r="L24" s="32">
        <f t="shared" si="5"/>
        <v>0.63500000000000001</v>
      </c>
      <c r="M24" s="32">
        <f t="shared" si="5"/>
        <v>0.63500000000000001</v>
      </c>
      <c r="N24" s="32">
        <f t="shared" si="5"/>
        <v>0.63500000000000001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6">$E$5</f>
        <v>0.66</v>
      </c>
      <c r="C25" s="32">
        <f t="shared" si="6"/>
        <v>0.66</v>
      </c>
      <c r="D25" s="32">
        <f t="shared" si="6"/>
        <v>0.66</v>
      </c>
      <c r="E25" s="32">
        <f t="shared" si="6"/>
        <v>0.66</v>
      </c>
      <c r="F25" s="32">
        <f t="shared" si="6"/>
        <v>0.66</v>
      </c>
      <c r="G25" s="32">
        <f t="shared" si="6"/>
        <v>0.66</v>
      </c>
      <c r="H25" s="32">
        <f t="shared" si="6"/>
        <v>0.66</v>
      </c>
      <c r="I25" s="32">
        <f t="shared" si="6"/>
        <v>0.66</v>
      </c>
      <c r="J25" s="32">
        <f t="shared" si="6"/>
        <v>0.66</v>
      </c>
      <c r="K25" s="32">
        <f t="shared" si="6"/>
        <v>0.66</v>
      </c>
      <c r="L25" s="32">
        <f t="shared" si="6"/>
        <v>0.66</v>
      </c>
      <c r="M25" s="32">
        <f t="shared" si="6"/>
        <v>0.66</v>
      </c>
      <c r="N25" s="32">
        <f t="shared" si="6"/>
        <v>0.66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7">$F$5</f>
        <v>0.61</v>
      </c>
      <c r="C26" s="32">
        <f t="shared" si="7"/>
        <v>0.61</v>
      </c>
      <c r="D26" s="32">
        <f t="shared" si="7"/>
        <v>0.61</v>
      </c>
      <c r="E26" s="32">
        <f t="shared" si="7"/>
        <v>0.61</v>
      </c>
      <c r="F26" s="32">
        <f t="shared" si="7"/>
        <v>0.61</v>
      </c>
      <c r="G26" s="32">
        <f t="shared" si="7"/>
        <v>0.61</v>
      </c>
      <c r="H26" s="32">
        <f t="shared" si="7"/>
        <v>0.61</v>
      </c>
      <c r="I26" s="32">
        <f t="shared" si="7"/>
        <v>0.61</v>
      </c>
      <c r="J26" s="32">
        <f t="shared" si="7"/>
        <v>0.61</v>
      </c>
      <c r="K26" s="32">
        <f t="shared" si="7"/>
        <v>0.61</v>
      </c>
      <c r="L26" s="32">
        <f t="shared" si="7"/>
        <v>0.61</v>
      </c>
      <c r="M26" s="32">
        <f t="shared" si="7"/>
        <v>0.61</v>
      </c>
      <c r="N26" s="32">
        <f t="shared" si="7"/>
        <v>0.61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3.8429244190397835E-3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2.5824836071334736</v>
      </c>
      <c r="Q37" s="40">
        <v>8</v>
      </c>
      <c r="R37" s="41">
        <f>ROUND(Q37/5,5)</f>
        <v>1.6</v>
      </c>
      <c r="T37" s="20">
        <v>0.63236000000000003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2.7560841786854039E-3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2.7043199155435218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BJ85"/>
  <sheetViews>
    <sheetView showGridLines="0" topLeftCell="A12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260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0.66087663833723698</v>
      </c>
      <c r="R2" s="7">
        <f>IF(N19="","",(ABS(N19-AVERAGE(B19:M19))/STDEV(B19:M19)))</f>
        <v>0.38732471396088158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1.2828066814083243</v>
      </c>
      <c r="V2" s="7">
        <f>IF(AR19="","",(ABS(AR19-AVERAGE(AF19:AQ19))/STDEV(AF19:AQ19)))</f>
        <v>1.3602352816205523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1.224303858762166</v>
      </c>
      <c r="R3" s="7">
        <f>IF(N20="","",(ABS(N20-AVERAGE(B20:M20))/STDEV(B20:M20)))</f>
        <v>0.7510400422339002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0.16029060098719919</v>
      </c>
      <c r="V3" s="7">
        <f>IF(AR20="","",(ABS(AR20-AVERAGE(AF20:AQ20))/STDEV(AF20:AQ20)))</f>
        <v>1.2333848848347102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1.4110640101670646</v>
      </c>
      <c r="R4" s="7">
        <f>IF(N23="","",(ABS(N23-AVERAGE(B23:M23))/STDEV(B23:M23)))</f>
        <v>0.58488276435234643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0.55484832201138679</v>
      </c>
      <c r="V4" s="7">
        <f>IF(AR23="","",(ABS(AR23-AVERAGE(AF23:AQ23))/STDEV(AF23:AQ23)))</f>
        <v>0.83503615667009934</v>
      </c>
    </row>
    <row r="5" spans="1:44" ht="25.5" customHeight="1" x14ac:dyDescent="0.2">
      <c r="C5" s="42" t="s">
        <v>272</v>
      </c>
      <c r="D5" s="12">
        <v>0.63500000000000001</v>
      </c>
      <c r="E5" s="12">
        <v>0.66</v>
      </c>
      <c r="F5" s="12">
        <v>0.61</v>
      </c>
      <c r="G5" s="13">
        <v>0.65629999999999999</v>
      </c>
      <c r="H5" s="13">
        <v>0.61860000000000004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-8.3812903225843893E-4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0.63428712328767101</v>
      </c>
      <c r="C9" s="20">
        <v>0.63453535714285692</v>
      </c>
      <c r="D9" s="20">
        <v>0.63381571428571459</v>
      </c>
      <c r="E9" s="20">
        <v>0.63384613636363718</v>
      </c>
      <c r="F9" s="20">
        <v>0.63406257142857148</v>
      </c>
      <c r="G9" s="20">
        <v>0.63429846153846159</v>
      </c>
      <c r="H9" s="20">
        <v>0.63449549999999977</v>
      </c>
      <c r="I9" s="20">
        <v>0.63371666666666671</v>
      </c>
      <c r="J9" s="20">
        <v>0.6335613157894735</v>
      </c>
      <c r="K9" s="20">
        <v>0.63389969696969739</v>
      </c>
      <c r="L9" s="20">
        <v>0.63448399999999949</v>
      </c>
      <c r="M9" s="20">
        <v>0.63392857142857117</v>
      </c>
      <c r="N9" s="20">
        <v>0.63429724137931032</v>
      </c>
      <c r="P9" s="19" t="s">
        <v>18</v>
      </c>
      <c r="Q9" s="20"/>
      <c r="R9" s="20"/>
      <c r="S9" s="20"/>
      <c r="T9" s="20">
        <v>0.63349499999999992</v>
      </c>
      <c r="U9" s="20"/>
      <c r="V9" s="20"/>
      <c r="W9" s="20"/>
      <c r="X9" s="20">
        <v>0.63494222222222241</v>
      </c>
      <c r="Y9" s="20">
        <v>0.63492500000000007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0.63499499999999987</v>
      </c>
      <c r="AJ9" s="20">
        <v>0.63496555555555545</v>
      </c>
      <c r="AK9" s="20">
        <v>0.63360736842105236</v>
      </c>
      <c r="AL9" s="20">
        <v>0.63286000000000009</v>
      </c>
      <c r="AM9" s="20">
        <v>0.63437071428571423</v>
      </c>
      <c r="AN9" s="20">
        <v>0.63353125000000021</v>
      </c>
      <c r="AO9" s="20">
        <v>0.63346799999999959</v>
      </c>
      <c r="AP9" s="20">
        <v>0.63433363636363649</v>
      </c>
      <c r="AQ9" s="20">
        <v>0.63392199999999999</v>
      </c>
      <c r="AR9" s="20">
        <v>0.63308387096774155</v>
      </c>
    </row>
    <row r="10" spans="1:44" x14ac:dyDescent="0.2">
      <c r="A10" s="21" t="s">
        <v>8</v>
      </c>
      <c r="B10" s="22">
        <v>3.7671016462675318E-3</v>
      </c>
      <c r="C10" s="22">
        <v>3.4888557676310311E-3</v>
      </c>
      <c r="D10" s="22">
        <v>3.4552704587725142E-3</v>
      </c>
      <c r="E10" s="22">
        <v>3.4520778569345077E-3</v>
      </c>
      <c r="F10" s="22">
        <v>3.85678417852936E-3</v>
      </c>
      <c r="G10" s="22">
        <v>3.3161128314422917E-3</v>
      </c>
      <c r="H10" s="22">
        <v>3.452903482912831E-3</v>
      </c>
      <c r="I10" s="22">
        <v>3.0067937950715665E-3</v>
      </c>
      <c r="J10" s="22">
        <v>3.6631234210939339E-3</v>
      </c>
      <c r="K10" s="22">
        <v>3.6273572022390049E-3</v>
      </c>
      <c r="L10" s="22">
        <v>3.5230103618993551E-3</v>
      </c>
      <c r="M10" s="22">
        <v>4.2350250050528131E-3</v>
      </c>
      <c r="N10" s="22">
        <v>3.2000204330573075E-3</v>
      </c>
      <c r="P10" s="21" t="s">
        <v>8</v>
      </c>
      <c r="Q10" s="22"/>
      <c r="R10" s="22"/>
      <c r="S10" s="22"/>
      <c r="T10" s="22">
        <v>3.4421769679203033E-3</v>
      </c>
      <c r="U10" s="22"/>
      <c r="V10" s="22"/>
      <c r="W10" s="22"/>
      <c r="X10" s="22">
        <v>2.9932500009254132E-3</v>
      </c>
      <c r="Y10" s="22">
        <v>2.7452289615407331E-3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3.0608753040786657E-3</v>
      </c>
      <c r="AJ10" s="22">
        <v>3.1737104841367937E-3</v>
      </c>
      <c r="AK10" s="22">
        <v>3.469145698025635E-3</v>
      </c>
      <c r="AL10" s="22">
        <v>3.68921562484568E-3</v>
      </c>
      <c r="AM10" s="22">
        <v>3.2400261218542723E-3</v>
      </c>
      <c r="AN10" s="22">
        <v>3.3594172057462772E-3</v>
      </c>
      <c r="AO10" s="22">
        <v>3.4713268453307692E-3</v>
      </c>
      <c r="AP10" s="22">
        <v>3.0792968717474455E-3</v>
      </c>
      <c r="AQ10" s="22">
        <v>3.9335279869656993E-3</v>
      </c>
      <c r="AR10" s="22">
        <v>3.432765853833467E-3</v>
      </c>
    </row>
    <row r="11" spans="1:44" x14ac:dyDescent="0.2">
      <c r="A11" s="21" t="s">
        <v>19</v>
      </c>
      <c r="B11" s="22">
        <v>0.64529999999999998</v>
      </c>
      <c r="C11" s="22">
        <v>0.64559999999999995</v>
      </c>
      <c r="D11" s="22">
        <v>0.64259999999999995</v>
      </c>
      <c r="E11" s="22">
        <v>0.64670000000000005</v>
      </c>
      <c r="F11" s="23">
        <v>0.64359999999999995</v>
      </c>
      <c r="G11" s="23">
        <v>0.64580000000000004</v>
      </c>
      <c r="H11" s="23">
        <v>0.64180000000000004</v>
      </c>
      <c r="I11" s="23">
        <v>0.64090000000000003</v>
      </c>
      <c r="J11" s="23">
        <v>0.64270000000000005</v>
      </c>
      <c r="K11" s="23">
        <v>0.64490000000000003</v>
      </c>
      <c r="L11" s="23">
        <v>0.64449999999999996</v>
      </c>
      <c r="M11" s="23">
        <v>0.64219999999999999</v>
      </c>
      <c r="N11" s="23">
        <v>0.64410000000000001</v>
      </c>
      <c r="P11" s="21" t="s">
        <v>19</v>
      </c>
      <c r="Q11" s="22"/>
      <c r="R11" s="22"/>
      <c r="S11" s="22"/>
      <c r="T11" s="22">
        <v>0.64070000000000005</v>
      </c>
      <c r="U11" s="23"/>
      <c r="V11" s="23"/>
      <c r="W11" s="23"/>
      <c r="X11" s="23">
        <v>0.64239999999999997</v>
      </c>
      <c r="Y11" s="23">
        <v>0.64059999999999995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0.64390000000000003</v>
      </c>
      <c r="AJ11" s="23">
        <v>0.64170000000000005</v>
      </c>
      <c r="AK11" s="23">
        <v>0.64180000000000004</v>
      </c>
      <c r="AL11" s="23">
        <v>0.64200000000000002</v>
      </c>
      <c r="AM11" s="23">
        <v>0.6411</v>
      </c>
      <c r="AN11" s="23">
        <v>0.6421</v>
      </c>
      <c r="AO11" s="23">
        <v>0.64329999999999998</v>
      </c>
      <c r="AP11" s="23">
        <v>0.64229999999999998</v>
      </c>
      <c r="AQ11" s="23">
        <v>0.64870000000000005</v>
      </c>
      <c r="AR11" s="23">
        <v>0.64300000000000002</v>
      </c>
    </row>
    <row r="12" spans="1:44" x14ac:dyDescent="0.2">
      <c r="A12" s="21" t="s">
        <v>20</v>
      </c>
      <c r="B12" s="22">
        <v>0.62219999999999998</v>
      </c>
      <c r="C12" s="22">
        <v>0.62480000000000002</v>
      </c>
      <c r="D12" s="22">
        <v>0.62409999999999999</v>
      </c>
      <c r="E12" s="22">
        <v>0.62470000000000003</v>
      </c>
      <c r="F12" s="23">
        <v>0.62409999999999999</v>
      </c>
      <c r="G12" s="23">
        <v>0.62629999999999997</v>
      </c>
      <c r="H12" s="23">
        <v>0.62539999999999996</v>
      </c>
      <c r="I12" s="23">
        <v>0.62429999999999997</v>
      </c>
      <c r="J12" s="23">
        <v>0.623</v>
      </c>
      <c r="K12" s="23">
        <v>0.62429999999999997</v>
      </c>
      <c r="L12" s="23">
        <v>0.62370000000000003</v>
      </c>
      <c r="M12" s="23">
        <v>0.62019999999999997</v>
      </c>
      <c r="N12" s="23">
        <v>0.62229999999999996</v>
      </c>
      <c r="P12" s="21" t="s">
        <v>20</v>
      </c>
      <c r="Q12" s="22"/>
      <c r="R12" s="22"/>
      <c r="S12" s="22"/>
      <c r="T12" s="22">
        <v>0.62429999999999997</v>
      </c>
      <c r="U12" s="23"/>
      <c r="V12" s="23"/>
      <c r="W12" s="23"/>
      <c r="X12" s="23">
        <v>0.62639999999999996</v>
      </c>
      <c r="Y12" s="23">
        <v>0.629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0.62880000000000003</v>
      </c>
      <c r="AJ12" s="23">
        <v>0.62580000000000002</v>
      </c>
      <c r="AK12" s="23">
        <v>0.62229999999999996</v>
      </c>
      <c r="AL12" s="23">
        <v>0.62629999999999997</v>
      </c>
      <c r="AM12" s="23">
        <v>0.625</v>
      </c>
      <c r="AN12" s="23">
        <v>0.62509999999999999</v>
      </c>
      <c r="AO12" s="23">
        <v>0.62070000000000003</v>
      </c>
      <c r="AP12" s="23">
        <v>0.62670000000000003</v>
      </c>
      <c r="AQ12" s="23">
        <v>0.62529999999999997</v>
      </c>
      <c r="AR12" s="23">
        <v>0.62470000000000003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2.1490547701515528</v>
      </c>
      <c r="C13" s="25">
        <f>IFERROR(IF(C8="","",IF($C$25=0,((C9-$C$26)/3/C10),IF($C$26=0,(($C$25-C9)/3/C10),MIN(((($C$25)-C9)/(3*C10)),((C9-($C$26))/(3*C10)))))),"")</f>
        <v>2.3441646561690805</v>
      </c>
      <c r="D13" s="25">
        <f>IFERROR(IF(D8="","",IF($D$25=0,((D9-$D$26)/3/D10),IF($D$26=0,(($D$25-D9)/3/D10),MIN(((($D$25)-D9)/(3*D10)),((D9-($D$26))/(3*D10)))))),"")</f>
        <v>2.2975253379707112</v>
      </c>
      <c r="E13" s="25">
        <f>IFERROR(IF(E8="","",IF($E$25=0,((E9-$E$26)/3/E10),IF($E$26=0,(($E$25-E9)/3/E10),MIN(((($E$25)-E9)/(3*E10)),((E9-($E$26))/(3*E10)))))),"")</f>
        <v>2.3025877313992456</v>
      </c>
      <c r="F13" s="25">
        <f>IFERROR(IF(F8="","",IF($K$25=0,((F9-$K$26)/3/F10),IF($K$26=0,(($K$25-F9)/3/F10),MIN(((($K$25)-F9)/(3*F10)),((F9-($K$26))/(3*F10)))))),"")</f>
        <v>2.0796748720110174</v>
      </c>
      <c r="G13" s="25">
        <f>IFERROR(IF(G8="","",IF($G$25=0,((G9-$G$26)/3/G10),IF($G$26=0,(($G$25-G9)/3/G10),MIN(((($G$25)-G9)/(3*G10)),((G9-($G$26))/(3*G10)))))),"")</f>
        <v>2.4424642921346118</v>
      </c>
      <c r="H13" s="25">
        <f>IFERROR(IF(H8="","",IF($H$25=0,((H9-$H$26)/3/H10),IF($H$26=0,(($H$25-H9)/3/H10),MIN(((($H$25)-H9)/(3*H10)),((H9-($H$26))/(3*H10)))))),"")</f>
        <v>2.3647248488331769</v>
      </c>
      <c r="I13" s="25">
        <f>IFERROR(IF(I8="","",IF($I$25=0,((I9-$I$26)/3/I10),IF($I$26=0,(($I$25-I9)/3/I10),MIN(((($I$25)-I9)/(3*I10)),((I9-($I$26))/(3*I10)))))),"")</f>
        <v>2.6292310329073989</v>
      </c>
      <c r="J13" s="25">
        <f>IFERROR(IF(J8="","",IF($J$25=0,((J9-$J$26)/3/J10),IF($J$26=0,(($J$25-J9)/3/J10),MIN(((($J$25)-J9)/(3*J10)),((J9-($J$26))/(3*J10)))))),"")</f>
        <v>2.1440096406795655</v>
      </c>
      <c r="K13" s="25">
        <f>IFERROR(IF(K8="","",IF($K$25=0,((K9-$K$26)/3/K10),IF($K$26=0,(($K$25-K9)/3/K10),MIN(((($K$25)-K9)/(3*K10)),((K9-($K$26))/(3*K10)))))),"")</f>
        <v>2.1962451482992624</v>
      </c>
      <c r="L13" s="25">
        <f>IFERROR(IF(L8="","",IF($L$25=0,((L9-$L$26)/3/L10),IF($L$26=0,(($L$25-L9)/3/L10),MIN(((($L$25)-L9)/(3*L10)),((L9-($L$26))/(3*L10)))))),"")</f>
        <v>2.3165794292280086</v>
      </c>
      <c r="M13" s="25">
        <f>IFERROR(IF(M8="","",IF($M$25=0,((M9-$M$26)/3/M10),IF($M$26=0,(($M$25-M9)/3/M10),MIN(((($M$25)-M9)/(3*M10)),((M9-($M$26))/(3*M10)))))),"")</f>
        <v>1.8833868670607596</v>
      </c>
      <c r="N13" s="25">
        <f>IFERROR(IF(N8="","",IF($N$25=0,((N9-$N$26)/3/N10),IF($N$26=0,(($N$25-N9)/3/N10),MIN(((($N$25)-N9)/(3*N10)),((N9-($N$26))/(3*N10)))))),"")</f>
        <v>2.5309464827486203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2.2752074456527391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2.7776076410268793</v>
      </c>
      <c r="Y13" s="25">
        <f>IFERROR(IF(Y8="","",IF($J$25=0,((Y9-$J$26)/3/Y10),IF($J$26=0,(($J$25-Y9)/3/Y10),MIN(((($J$25)-Y9)/(3*Y10)),((Y9-($J$26))/(3*Y10)))))),"")</f>
        <v>3.0264628013651693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2.7219882677234666</v>
      </c>
      <c r="AJ13" s="25">
        <f t="shared" si="2"/>
        <v>2.622120667101508</v>
      </c>
      <c r="AK13" s="25">
        <f t="shared" si="2"/>
        <v>2.2683171858408673</v>
      </c>
      <c r="AL13" s="25">
        <f t="shared" si="2"/>
        <v>2.0654797048678279</v>
      </c>
      <c r="AM13" s="25">
        <f t="shared" si="2"/>
        <v>2.5072549180320443</v>
      </c>
      <c r="AN13" s="25">
        <f t="shared" si="2"/>
        <v>2.3348543868214269</v>
      </c>
      <c r="AO13" s="25">
        <f t="shared" si="2"/>
        <v>2.2535091091144839</v>
      </c>
      <c r="AP13" s="25">
        <f t="shared" si="2"/>
        <v>2.6341117661088651</v>
      </c>
      <c r="AQ13" s="25">
        <f>IFERROR(IF(AQ8="","",IF($M$25=0,((AQ9-$M$26)/3/AQ10),IF($M$26=0,(($M$25-AQ9)/3/AQ10),MIN(((($M$25)-AQ9)/(3*AQ10)),((AQ9-($M$26))/(3*AQ10)))))),"")</f>
        <v>2.0271878136937058</v>
      </c>
      <c r="AR13" s="25">
        <f>IFERROR(IF(AR8="","",IF($M$25=0,((AR9-$M$26)/3/AR10),IF($M$26=0,(($M$25-AR9)/3/AR10),MIN(((($M$25)-AR9)/(3*AR10)),((AR9-($M$26))/(3*AR10)))))),"")</f>
        <v>2.2415230119237664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7.6930147058817955E-4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0.63383600000000029</v>
      </c>
      <c r="C19" s="30">
        <v>0.63294595238095241</v>
      </c>
      <c r="D19" s="30">
        <v>0.63313842105263141</v>
      </c>
      <c r="E19" s="30">
        <v>0.63393718749999983</v>
      </c>
      <c r="F19" s="30">
        <v>0.63322960000000017</v>
      </c>
      <c r="G19" s="30">
        <v>0.63359085106383017</v>
      </c>
      <c r="H19" s="30">
        <v>0.63287945945946011</v>
      </c>
      <c r="I19" s="30">
        <v>0.63320250000000022</v>
      </c>
      <c r="J19" s="30">
        <v>0.63388703703703686</v>
      </c>
      <c r="K19" s="30">
        <v>0.632903636363636</v>
      </c>
      <c r="L19" s="30">
        <v>0.63297678571428606</v>
      </c>
      <c r="M19" s="30">
        <v>0.63308285714285684</v>
      </c>
      <c r="N19" s="30">
        <v>0.63314531250000061</v>
      </c>
      <c r="P19" s="30" t="s">
        <v>18</v>
      </c>
      <c r="Q19" s="30"/>
      <c r="R19" s="30"/>
      <c r="S19" s="30"/>
      <c r="T19" s="30">
        <v>0.63283166666666657</v>
      </c>
      <c r="U19" s="30"/>
      <c r="V19" s="30"/>
      <c r="W19" s="30"/>
      <c r="X19" s="30">
        <v>0.63285181818181835</v>
      </c>
      <c r="Y19" s="30">
        <v>0.63356249999999981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0.63450166666666674</v>
      </c>
      <c r="AJ19" s="20">
        <v>0.63311333333333353</v>
      </c>
      <c r="AK19" s="20">
        <v>0.63330764705882359</v>
      </c>
      <c r="AL19" s="20">
        <v>0.63306899999999988</v>
      </c>
      <c r="AM19" s="20">
        <v>0.63310866666666665</v>
      </c>
      <c r="AN19" s="20">
        <v>0.63255866666666649</v>
      </c>
      <c r="AO19" s="20">
        <v>0.63288249999999979</v>
      </c>
      <c r="AP19" s="20">
        <v>0.63307909090909087</v>
      </c>
      <c r="AQ19" s="20">
        <v>0.63315187499999992</v>
      </c>
      <c r="AR19" s="20">
        <v>0.6339211764705881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3.9195577224249347E-3</v>
      </c>
      <c r="C20" s="22">
        <v>3.7195231297523662E-3</v>
      </c>
      <c r="D20" s="22">
        <v>3.5732674169867886E-3</v>
      </c>
      <c r="E20" s="22">
        <v>3.5585067263493217E-3</v>
      </c>
      <c r="F20" s="22">
        <v>3.4735610467330931E-3</v>
      </c>
      <c r="G20" s="22">
        <v>3.4510375620900209E-3</v>
      </c>
      <c r="H20" s="22">
        <v>3.5298356256945568E-3</v>
      </c>
      <c r="I20" s="22">
        <v>3.5668032990422379E-3</v>
      </c>
      <c r="J20" s="22">
        <v>3.4100685325067393E-3</v>
      </c>
      <c r="K20" s="22">
        <v>3.5255194863341361E-3</v>
      </c>
      <c r="L20" s="22">
        <v>3.5248829295706709E-3</v>
      </c>
      <c r="M20" s="22">
        <v>3.2951862751583161E-3</v>
      </c>
      <c r="N20" s="22">
        <v>3.4284687575009158E-3</v>
      </c>
      <c r="P20" s="21" t="s">
        <v>8</v>
      </c>
      <c r="Q20" s="22"/>
      <c r="R20" s="22"/>
      <c r="S20" s="22"/>
      <c r="T20" s="22">
        <v>3.2852258734443252E-3</v>
      </c>
      <c r="U20" s="22"/>
      <c r="V20" s="22"/>
      <c r="W20" s="22"/>
      <c r="X20" s="22">
        <v>3.9328942541524449E-3</v>
      </c>
      <c r="Y20" s="22">
        <v>3.8567082749345594E-3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3.3485383437476192E-3</v>
      </c>
      <c r="AJ20" s="22">
        <v>3.3123658218571833E-3</v>
      </c>
      <c r="AK20" s="22">
        <v>3.8187950474384471E-3</v>
      </c>
      <c r="AL20" s="22">
        <v>3.4195721570649379E-3</v>
      </c>
      <c r="AM20" s="22">
        <v>3.7902902558661156E-3</v>
      </c>
      <c r="AN20" s="22">
        <v>3.2002346110864333E-3</v>
      </c>
      <c r="AO20" s="22">
        <v>2.9007817207082273E-3</v>
      </c>
      <c r="AP20" s="22">
        <v>3.6296206351301391E-3</v>
      </c>
      <c r="AQ20" s="22">
        <v>3.5423222293757455E-3</v>
      </c>
      <c r="AR20" s="22">
        <v>3.8014352355828264E-3</v>
      </c>
      <c r="AS20" s="29"/>
      <c r="AT20" s="29"/>
      <c r="AU20" s="29"/>
      <c r="AV20" s="29"/>
      <c r="BD20" s="32">
        <f>F5</f>
        <v>0.61</v>
      </c>
      <c r="BE20" s="32"/>
      <c r="BF20" s="32"/>
      <c r="BG20" s="32"/>
      <c r="BH20" s="32"/>
      <c r="BI20" s="32"/>
      <c r="BJ20" s="32">
        <f>E5</f>
        <v>0.66</v>
      </c>
    </row>
    <row r="21" spans="1:62" x14ac:dyDescent="0.2">
      <c r="A21" s="21" t="s">
        <v>19</v>
      </c>
      <c r="B21" s="22">
        <v>0.64529999999999998</v>
      </c>
      <c r="C21" s="22">
        <v>0.64480000000000004</v>
      </c>
      <c r="D21" s="22">
        <v>0.6452</v>
      </c>
      <c r="E21" s="22">
        <v>0.64259999999999995</v>
      </c>
      <c r="F21" s="22">
        <v>0.6452</v>
      </c>
      <c r="G21" s="22">
        <v>0.64290000000000003</v>
      </c>
      <c r="H21" s="22">
        <v>0.64239999999999997</v>
      </c>
      <c r="I21" s="22">
        <v>0.64419999999999999</v>
      </c>
      <c r="J21" s="22">
        <v>0.64249999999999996</v>
      </c>
      <c r="K21" s="22">
        <v>0.64319999999999999</v>
      </c>
      <c r="L21" s="22">
        <v>0.64290000000000003</v>
      </c>
      <c r="M21" s="22">
        <v>0.64</v>
      </c>
      <c r="N21" s="22">
        <v>0.6431</v>
      </c>
      <c r="P21" s="21" t="s">
        <v>19</v>
      </c>
      <c r="Q21" s="22"/>
      <c r="R21" s="22"/>
      <c r="S21" s="22"/>
      <c r="T21" s="22">
        <v>0.63829999999999998</v>
      </c>
      <c r="U21" s="22"/>
      <c r="V21" s="22"/>
      <c r="W21" s="22"/>
      <c r="X21" s="22">
        <v>0.64380000000000004</v>
      </c>
      <c r="Y21" s="22">
        <v>0.64419999999999999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0.64229999999999998</v>
      </c>
      <c r="AJ21" s="23">
        <v>0.64100000000000001</v>
      </c>
      <c r="AK21" s="23">
        <v>0.64280000000000004</v>
      </c>
      <c r="AL21" s="23">
        <v>0.64280000000000004</v>
      </c>
      <c r="AM21" s="23">
        <v>0.6431</v>
      </c>
      <c r="AN21" s="23">
        <v>0.64029999999999998</v>
      </c>
      <c r="AO21" s="23">
        <v>0.64029999999999998</v>
      </c>
      <c r="AP21" s="23">
        <v>0.64019999999999999</v>
      </c>
      <c r="AQ21" s="23">
        <v>0.64270000000000005</v>
      </c>
      <c r="AR21" s="23">
        <v>0.64280000000000004</v>
      </c>
      <c r="BD21" s="33">
        <f>BE21-$BG$22</f>
        <v>0.57499999999999996</v>
      </c>
      <c r="BE21" s="32">
        <f>BF21-$BG$22</f>
        <v>0.59499999999999997</v>
      </c>
      <c r="BF21" s="32">
        <f>BG21-$BG$22</f>
        <v>0.61499999999999999</v>
      </c>
      <c r="BG21" s="33">
        <f>D5</f>
        <v>0.63500000000000001</v>
      </c>
      <c r="BH21" s="32">
        <f>BG21+$BG$22</f>
        <v>0.65500000000000003</v>
      </c>
      <c r="BI21" s="32">
        <f>BH21+$BG$22</f>
        <v>0.67500000000000004</v>
      </c>
      <c r="BJ21" s="33">
        <f>BI21+$BG$22</f>
        <v>0.69500000000000006</v>
      </c>
    </row>
    <row r="22" spans="1:62" x14ac:dyDescent="0.2">
      <c r="A22" s="21" t="s">
        <v>20</v>
      </c>
      <c r="B22" s="22">
        <v>0.624</v>
      </c>
      <c r="C22" s="22">
        <v>0.62290000000000001</v>
      </c>
      <c r="D22" s="22">
        <v>0.62319999999999998</v>
      </c>
      <c r="E22" s="22">
        <v>0.62109999999999999</v>
      </c>
      <c r="F22" s="22">
        <v>0.62450000000000006</v>
      </c>
      <c r="G22" s="22">
        <v>0.62250000000000005</v>
      </c>
      <c r="H22" s="22">
        <v>0.62180000000000002</v>
      </c>
      <c r="I22" s="22">
        <v>0.62370000000000003</v>
      </c>
      <c r="J22" s="22">
        <v>0.62060000000000004</v>
      </c>
      <c r="K22" s="22">
        <v>0.623</v>
      </c>
      <c r="L22" s="22">
        <v>0.62329999999999997</v>
      </c>
      <c r="M22" s="22">
        <v>0.62439999999999996</v>
      </c>
      <c r="N22" s="22">
        <v>0.62290000000000001</v>
      </c>
      <c r="P22" s="21" t="s">
        <v>20</v>
      </c>
      <c r="Q22" s="22"/>
      <c r="R22" s="22"/>
      <c r="S22" s="22"/>
      <c r="T22" s="22">
        <v>0.62229999999999996</v>
      </c>
      <c r="U22" s="22"/>
      <c r="V22" s="22"/>
      <c r="W22" s="22"/>
      <c r="X22" s="22">
        <v>0.62439999999999996</v>
      </c>
      <c r="Y22" s="22">
        <v>0.62749999999999995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0.62719999999999998</v>
      </c>
      <c r="AJ22" s="23">
        <v>0.62460000000000004</v>
      </c>
      <c r="AK22" s="23">
        <v>0.62409999999999999</v>
      </c>
      <c r="AL22" s="23">
        <v>0.62480000000000002</v>
      </c>
      <c r="AM22" s="23">
        <v>0.62350000000000005</v>
      </c>
      <c r="AN22" s="23">
        <v>0.62329999999999997</v>
      </c>
      <c r="AO22" s="23">
        <v>0.62319999999999998</v>
      </c>
      <c r="AP22" s="23">
        <v>0.62180000000000002</v>
      </c>
      <c r="AQ22" s="23">
        <v>0.623</v>
      </c>
      <c r="AR22" s="23">
        <v>0.62360000000000004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2.0270994576443817</v>
      </c>
      <c r="C23" s="25">
        <f>IFERROR(IF(C18="","",IF($C$25=0,((C19-$C$26)/3/C20),IF($C$26=0,(($C$25-C19)/3/C20),MIN(((($C$25)-C19)/(3*C20)),((C19-($C$26))/(3*C20)))))),"")</f>
        <v>2.0563525287608662</v>
      </c>
      <c r="D23" s="25">
        <f>IFERROR(IF(D18="","",IF($D$25=0,((D19-$D$26)/3/D20),IF($D$26=0,(($D$25-D19)/3/D20),MIN(((($D$25)-D19)/(3*D20)),((D19-($D$26))/(3*D20)))))),"")</f>
        <v>2.1584746165031632</v>
      </c>
      <c r="E23" s="25">
        <f>IFERROR(IF(E18="","",IF($E$25=0,((E19-$E$26)/3/E20),IF($E$26=0,(($E$25-E19)/3/E20),MIN(((($E$25)-E19)/(3*E20)),((E19-($E$26))/(3*E20)))))),"")</f>
        <v>2.2422502228022156</v>
      </c>
      <c r="F23" s="25">
        <f>IFERROR(IF(F18="","",IF($K$25=0,((F19-$K$26)/3/F20),IF($K$26=0,(($K$25-F19)/3/F20),MIN(((($K$25)-F19)/(3*F20)),((F19-($K$26))/(3*F20)))))),"")</f>
        <v>2.2291820687252901</v>
      </c>
      <c r="G23" s="25">
        <f>IFERROR(IF(G18="","",IF($G$25=0,((G19-$G$26)/3/G20),IF($G$26=0,(($G$25-G19)/3/G20),MIN(((($G$25)-G19)/(3*G20)),((G19-($G$26))/(3*G20)))))),"")</f>
        <v>2.2786240021433892</v>
      </c>
      <c r="H23" s="25">
        <f>IFERROR(IF(H18="","",IF($H$25=0,((H19-$H$26)/3/H20),IF($H$26=0,(($H$25-H19)/3/H20),MIN(((($H$25)-H19)/(3*H20)),((H19-($H$26))/(3*H20)))))),"")</f>
        <v>2.1605783654546422</v>
      </c>
      <c r="I23" s="25">
        <f>IFERROR(IF(I18="","",IF($I$25=0,((I19-$I$26)/3/I20),IF($I$26=0,(($I$25-I19)/3/I20),MIN(((($I$25)-I19)/(3*I20)),((I19-($I$26))/(3*I20)))))),"")</f>
        <v>2.1683748775110567</v>
      </c>
      <c r="J23" s="25">
        <f>IFERROR(IF(J18="","",IF($J$25=0,((J19-$J$26)/3/J20),IF($J$26=0,(($J$25-J19)/3/J20),MIN(((($J$25)-J19)/(3*J20)),((J19-($J$26))/(3*J20)))))),"")</f>
        <v>2.3349518061325223</v>
      </c>
      <c r="K23" s="25">
        <f>IFERROR(IF(K18="","",IF($K$25=0,((K19-$K$26)/3/K20),IF($K$26=0,(($K$25-K19)/3/K20),MIN(((($K$25)-K19)/(3*K20)),((K19-($K$26))/(3*K20)))))),"")</f>
        <v>2.1655093622766501</v>
      </c>
      <c r="L23" s="25">
        <f>IFERROR(IF(L18="","",IF($L$25=0,((L19-$L$26)/3/L20),IF($L$26=0,(($L$25-L19)/3/L20),MIN(((($L$25)-L19)/(3*L20)),((L19-($L$26))/(3*L20)))))),"")</f>
        <v>2.1728178564958878</v>
      </c>
      <c r="M23" s="25">
        <f>IFERROR(IF(M18="","",IF($M$25=0,((M19-$M$26)/3/M20),IF($M$26=0,(($M$25-M19)/3/M20),MIN(((($M$25)-M19)/(3*M20)),((M19-($M$26))/(3*M20)))))),"")</f>
        <v>2.3350078180074805</v>
      </c>
      <c r="N23" s="25">
        <f>IFERROR(IF(N18="","",IF($N$25=0,((N19-$N$26)/3/N20),IF($N$26=0,(($N$25-N19)/3/N20),MIN(((($N$25)-N19)/(3*N20)),((N19-($N$26))/(3*N20)))))),"")</f>
        <v>2.2503061023343203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2.3166003948387277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1.9368109679608818</v>
      </c>
      <c r="Y23" s="25">
        <f>IFERROR(IF(Y18="","",IF($J$25=0,((Y19-$J$26)/3/Y20),IF($J$26=0,(($J$25-Y19)/3/Y20),MIN(((($J$25)-Y19)/(3*Y20)),((Y19-($J$26))/(3*Y20)))))),"")</f>
        <v>2.0364948828803695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2.4390409736451319</v>
      </c>
      <c r="AJ23" s="25">
        <f t="shared" si="4"/>
        <v>2.3259642378886678</v>
      </c>
      <c r="AK23" s="25">
        <f t="shared" si="4"/>
        <v>2.0344678333774238</v>
      </c>
      <c r="AL23" s="25">
        <f t="shared" si="4"/>
        <v>2.2487218615286571</v>
      </c>
      <c r="AM23" s="25">
        <f t="shared" si="4"/>
        <v>2.0322688683188219</v>
      </c>
      <c r="AN23" s="25">
        <f t="shared" si="4"/>
        <v>2.3496888414073869</v>
      </c>
      <c r="AO23" s="25">
        <f t="shared" si="4"/>
        <v>2.6294636185647491</v>
      </c>
      <c r="AP23" s="25">
        <f t="shared" si="4"/>
        <v>2.1195136011106745</v>
      </c>
      <c r="AQ23" s="25">
        <f>IFERROR(IF(AQ18="","",IF($M$25=0,((AQ19-$M$26)/3/AQ20),IF($M$26=0,(($M$25-AQ19)/3/AQ20),MIN(((($M$25)-AQ19)/(3*AQ20)),((AQ19-($M$26))/(3*AQ20)))))),"")</f>
        <v>2.1785967416145096</v>
      </c>
      <c r="AR23" s="25">
        <f>IFERROR(IF(AR18="","",IF($M$25=0,((AR19-$M$26)/3/AR20),IF($M$26=0,(($M$25-AR19)/3/AR20),MIN(((($M$25)-AR19)/(3*AR20)),((AR19-($M$26))/(3*AR20)))))),"")</f>
        <v>2.0975565795673816</v>
      </c>
    </row>
    <row r="24" spans="1:62" x14ac:dyDescent="0.2">
      <c r="A24" s="35" t="s">
        <v>10</v>
      </c>
      <c r="B24" s="32">
        <f t="shared" ref="B24:N24" si="5">$D$5</f>
        <v>0.63500000000000001</v>
      </c>
      <c r="C24" s="32">
        <f t="shared" si="5"/>
        <v>0.63500000000000001</v>
      </c>
      <c r="D24" s="32">
        <f t="shared" si="5"/>
        <v>0.63500000000000001</v>
      </c>
      <c r="E24" s="32">
        <f t="shared" si="5"/>
        <v>0.63500000000000001</v>
      </c>
      <c r="F24" s="32">
        <f t="shared" si="5"/>
        <v>0.63500000000000001</v>
      </c>
      <c r="G24" s="32">
        <f t="shared" si="5"/>
        <v>0.63500000000000001</v>
      </c>
      <c r="H24" s="32">
        <f t="shared" si="5"/>
        <v>0.63500000000000001</v>
      </c>
      <c r="I24" s="32">
        <f t="shared" si="5"/>
        <v>0.63500000000000001</v>
      </c>
      <c r="J24" s="32">
        <f t="shared" si="5"/>
        <v>0.63500000000000001</v>
      </c>
      <c r="K24" s="32">
        <f t="shared" si="5"/>
        <v>0.63500000000000001</v>
      </c>
      <c r="L24" s="32">
        <f t="shared" si="5"/>
        <v>0.63500000000000001</v>
      </c>
      <c r="M24" s="32">
        <f t="shared" si="5"/>
        <v>0.63500000000000001</v>
      </c>
      <c r="N24" s="32">
        <f t="shared" si="5"/>
        <v>0.63500000000000001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6">$E$5</f>
        <v>0.66</v>
      </c>
      <c r="C25" s="32">
        <f t="shared" si="6"/>
        <v>0.66</v>
      </c>
      <c r="D25" s="32">
        <f t="shared" si="6"/>
        <v>0.66</v>
      </c>
      <c r="E25" s="32">
        <f t="shared" si="6"/>
        <v>0.66</v>
      </c>
      <c r="F25" s="32">
        <f t="shared" si="6"/>
        <v>0.66</v>
      </c>
      <c r="G25" s="32">
        <f t="shared" si="6"/>
        <v>0.66</v>
      </c>
      <c r="H25" s="32">
        <f t="shared" si="6"/>
        <v>0.66</v>
      </c>
      <c r="I25" s="32">
        <f t="shared" si="6"/>
        <v>0.66</v>
      </c>
      <c r="J25" s="32">
        <f t="shared" si="6"/>
        <v>0.66</v>
      </c>
      <c r="K25" s="32">
        <f t="shared" si="6"/>
        <v>0.66</v>
      </c>
      <c r="L25" s="32">
        <f t="shared" si="6"/>
        <v>0.66</v>
      </c>
      <c r="M25" s="32">
        <f t="shared" si="6"/>
        <v>0.66</v>
      </c>
      <c r="N25" s="32">
        <f t="shared" si="6"/>
        <v>0.66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7">$F$5</f>
        <v>0.61</v>
      </c>
      <c r="C26" s="32">
        <f t="shared" si="7"/>
        <v>0.61</v>
      </c>
      <c r="D26" s="32">
        <f t="shared" si="7"/>
        <v>0.61</v>
      </c>
      <c r="E26" s="32">
        <f t="shared" si="7"/>
        <v>0.61</v>
      </c>
      <c r="F26" s="32">
        <f t="shared" si="7"/>
        <v>0.61</v>
      </c>
      <c r="G26" s="32">
        <f t="shared" si="7"/>
        <v>0.61</v>
      </c>
      <c r="H26" s="32">
        <f t="shared" si="7"/>
        <v>0.61</v>
      </c>
      <c r="I26" s="32">
        <f t="shared" si="7"/>
        <v>0.61</v>
      </c>
      <c r="J26" s="32">
        <f t="shared" si="7"/>
        <v>0.61</v>
      </c>
      <c r="K26" s="32">
        <f t="shared" si="7"/>
        <v>0.61</v>
      </c>
      <c r="L26" s="32">
        <f t="shared" si="7"/>
        <v>0.61</v>
      </c>
      <c r="M26" s="32">
        <f t="shared" si="7"/>
        <v>0.61</v>
      </c>
      <c r="N26" s="32">
        <f t="shared" si="7"/>
        <v>0.61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4.2350250050528131E-3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2.6292310329073989</v>
      </c>
      <c r="Q37" s="40">
        <v>8</v>
      </c>
      <c r="R37" s="41">
        <f>ROUND(Q37/5,5)</f>
        <v>1.6</v>
      </c>
      <c r="T37" s="20">
        <v>0.63180999999999998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2.4546780734842713E-3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2.9616918318256946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J85"/>
  <sheetViews>
    <sheetView showGridLines="0" topLeftCell="A11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259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6.4772126733402127</v>
      </c>
      <c r="R2" s="7">
        <f>IF(N19="","",(ABS(N19-AVERAGE(B19:M19))/STDEV(B19:M19)))</f>
        <v>1.289889859943083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0.38038077522083397</v>
      </c>
      <c r="V2" s="7">
        <f>IF(AR19="","",(ABS(AR19-AVERAGE(AF19:AQ19))/STDEV(AF19:AQ19)))</f>
        <v>2.6166281524861974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0.51589127263712686</v>
      </c>
      <c r="R3" s="7">
        <f>IF(N20="","",(ABS(N20-AVERAGE(B20:M20))/STDEV(B20:M20)))</f>
        <v>3.1016202748266952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0.83362991744915826</v>
      </c>
      <c r="V3" s="7">
        <f>IF(AR20="","",(ABS(AR20-AVERAGE(AF20:AQ20))/STDEV(AF20:AQ20)))</f>
        <v>5.415967113172309E-2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1.4636941600758724</v>
      </c>
      <c r="R4" s="7">
        <f>IF(N23="","",(ABS(N23-AVERAGE(B23:M23))/STDEV(B23:M23)))</f>
        <v>3.3420274227256264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0.6036566336476995</v>
      </c>
      <c r="V4" s="7">
        <f>IF(AR23="","",(ABS(AR23-AVERAGE(AF23:AQ23))/STDEV(AF23:AQ23)))</f>
        <v>0.45814749013915718</v>
      </c>
    </row>
    <row r="5" spans="1:44" ht="25.5" customHeight="1" x14ac:dyDescent="0.2">
      <c r="C5" s="42" t="s">
        <v>272</v>
      </c>
      <c r="D5" s="12">
        <v>0</v>
      </c>
      <c r="E5" s="12">
        <v>0.05</v>
      </c>
      <c r="F5" s="12">
        <v>0</v>
      </c>
      <c r="G5" s="13">
        <v>4.1800000000000004E-2</v>
      </c>
      <c r="H5" s="13">
        <v>-8.2000000000000007E-3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9.1744239631335808E-4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1.671687866927592E-2</v>
      </c>
      <c r="C9" s="20">
        <v>1.7925000000000003E-2</v>
      </c>
      <c r="D9" s="20">
        <v>1.7334247448979545E-2</v>
      </c>
      <c r="E9" s="20">
        <v>1.6647483766233807E-2</v>
      </c>
      <c r="F9" s="20">
        <v>1.6033571428571421E-2</v>
      </c>
      <c r="G9" s="20">
        <v>1.6759706959706952E-2</v>
      </c>
      <c r="H9" s="20">
        <v>1.6215357142857139E-2</v>
      </c>
      <c r="I9" s="20">
        <v>1.5747470238095224E-2</v>
      </c>
      <c r="J9" s="20">
        <v>1.6234868421052626E-2</v>
      </c>
      <c r="K9" s="20">
        <v>1.689069264069264E-2</v>
      </c>
      <c r="L9" s="20">
        <v>1.63775E-2</v>
      </c>
      <c r="M9" s="20">
        <v>1.6114795918367335E-2</v>
      </c>
      <c r="N9" s="20">
        <v>1.2662068965517241E-2</v>
      </c>
      <c r="P9" s="19" t="s">
        <v>18</v>
      </c>
      <c r="Q9" s="20"/>
      <c r="R9" s="20"/>
      <c r="S9" s="20"/>
      <c r="T9" s="20">
        <v>1.722232142857142E-2</v>
      </c>
      <c r="U9" s="20"/>
      <c r="V9" s="20"/>
      <c r="W9" s="20"/>
      <c r="X9" s="20">
        <v>1.7524999999999999E-2</v>
      </c>
      <c r="Y9" s="20">
        <v>1.7047321428571433E-2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1.8067261904761898E-2</v>
      </c>
      <c r="AJ9" s="20">
        <v>1.8159920634920626E-2</v>
      </c>
      <c r="AK9" s="20">
        <v>1.5198496240601506E-2</v>
      </c>
      <c r="AL9" s="20">
        <v>1.1715584415584405E-2</v>
      </c>
      <c r="AM9" s="20">
        <v>1.2723469387755095E-2</v>
      </c>
      <c r="AN9" s="20">
        <v>1.5036383928571427E-2</v>
      </c>
      <c r="AO9" s="20">
        <v>1.6410952380952384E-2</v>
      </c>
      <c r="AP9" s="20">
        <v>1.4695454545454543E-2</v>
      </c>
      <c r="AQ9" s="20">
        <v>1.3255714285714282E-2</v>
      </c>
      <c r="AR9" s="20">
        <v>1.417315668202764E-2</v>
      </c>
    </row>
    <row r="10" spans="1:44" x14ac:dyDescent="0.2">
      <c r="A10" s="21" t="s">
        <v>8</v>
      </c>
      <c r="B10" s="22">
        <v>3.7813714816048072E-3</v>
      </c>
      <c r="C10" s="22">
        <v>3.5431638710499481E-3</v>
      </c>
      <c r="D10" s="22">
        <v>3.3788307255773857E-3</v>
      </c>
      <c r="E10" s="22">
        <v>3.3285526209612484E-3</v>
      </c>
      <c r="F10" s="22">
        <v>3.4481961502357372E-3</v>
      </c>
      <c r="G10" s="22">
        <v>3.0955820069433395E-3</v>
      </c>
      <c r="H10" s="22">
        <v>2.7717485838570353E-3</v>
      </c>
      <c r="I10" s="22">
        <v>3.2686962402288726E-3</v>
      </c>
      <c r="J10" s="22">
        <v>2.9779617590812487E-3</v>
      </c>
      <c r="K10" s="22">
        <v>3.546395780228374E-3</v>
      </c>
      <c r="L10" s="22">
        <v>3.0519170490723689E-3</v>
      </c>
      <c r="M10" s="22">
        <v>4.356667049974285E-3</v>
      </c>
      <c r="N10" s="22">
        <v>3.1641705072478358E-3</v>
      </c>
      <c r="P10" s="21" t="s">
        <v>8</v>
      </c>
      <c r="Q10" s="22"/>
      <c r="R10" s="22"/>
      <c r="S10" s="22"/>
      <c r="T10" s="22">
        <v>2.564196735959368E-3</v>
      </c>
      <c r="U10" s="22"/>
      <c r="V10" s="22"/>
      <c r="W10" s="22"/>
      <c r="X10" s="22">
        <v>3.2703378360274928E-3</v>
      </c>
      <c r="Y10" s="22">
        <v>2.1872258055769473E-3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2.4072618933574145E-3</v>
      </c>
      <c r="AJ10" s="22">
        <v>2.8917206819876256E-3</v>
      </c>
      <c r="AK10" s="22">
        <v>3.4518748957131154E-3</v>
      </c>
      <c r="AL10" s="22">
        <v>2.3659949768830481E-3</v>
      </c>
      <c r="AM10" s="22">
        <v>2.9097877343385436E-3</v>
      </c>
      <c r="AN10" s="22">
        <v>2.5001015379667699E-3</v>
      </c>
      <c r="AO10" s="22">
        <v>3.4015473171002115E-3</v>
      </c>
      <c r="AP10" s="22">
        <v>3.0981520373905302E-3</v>
      </c>
      <c r="AQ10" s="22">
        <v>2.9537479120789229E-3</v>
      </c>
      <c r="AR10" s="22">
        <v>3.2207524446795305E-3</v>
      </c>
    </row>
    <row r="11" spans="1:44" x14ac:dyDescent="0.2">
      <c r="A11" s="21" t="s">
        <v>19</v>
      </c>
      <c r="B11" s="22">
        <v>3.0499999999999999E-2</v>
      </c>
      <c r="C11" s="22">
        <v>2.8199999999999999E-2</v>
      </c>
      <c r="D11" s="22">
        <v>2.8299999999999999E-2</v>
      </c>
      <c r="E11" s="22">
        <v>2.7900000000000001E-2</v>
      </c>
      <c r="F11" s="23">
        <v>2.64E-2</v>
      </c>
      <c r="G11" s="23">
        <v>2.93E-2</v>
      </c>
      <c r="H11" s="23">
        <v>2.63E-2</v>
      </c>
      <c r="I11" s="23">
        <v>2.7799999999999998E-2</v>
      </c>
      <c r="J11" s="23">
        <v>2.6200000000000001E-2</v>
      </c>
      <c r="K11" s="23">
        <v>3.0200000000000001E-2</v>
      </c>
      <c r="L11" s="23">
        <v>2.7699999999999999E-2</v>
      </c>
      <c r="M11" s="23">
        <v>2.8899999999999999E-2</v>
      </c>
      <c r="N11" s="23">
        <v>2.2800000000000001E-2</v>
      </c>
      <c r="P11" s="21" t="s">
        <v>19</v>
      </c>
      <c r="Q11" s="22"/>
      <c r="R11" s="22"/>
      <c r="S11" s="22"/>
      <c r="T11" s="22">
        <v>2.4299999999999999E-2</v>
      </c>
      <c r="U11" s="23"/>
      <c r="V11" s="23"/>
      <c r="W11" s="23"/>
      <c r="X11" s="23">
        <v>2.7499999999999997E-2</v>
      </c>
      <c r="Y11" s="23">
        <v>2.35E-2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2.5999999999999999E-2</v>
      </c>
      <c r="AJ11" s="23">
        <v>3.0200000000000001E-2</v>
      </c>
      <c r="AK11" s="23">
        <v>2.6100000000000002E-2</v>
      </c>
      <c r="AL11" s="23">
        <v>2.1000000000000001E-2</v>
      </c>
      <c r="AM11" s="23">
        <v>2.0199999999999999E-2</v>
      </c>
      <c r="AN11" s="23">
        <v>2.3099999999999999E-2</v>
      </c>
      <c r="AO11" s="23">
        <v>2.6599999999999999E-2</v>
      </c>
      <c r="AP11" s="23">
        <v>2.3300000000000001E-2</v>
      </c>
      <c r="AQ11" s="23">
        <v>2.1399999999999999E-2</v>
      </c>
      <c r="AR11" s="23">
        <v>2.64E-2</v>
      </c>
    </row>
    <row r="12" spans="1:44" x14ac:dyDescent="0.2">
      <c r="A12" s="21" t="s">
        <v>20</v>
      </c>
      <c r="B12" s="22">
        <v>5.1000000000000004E-3</v>
      </c>
      <c r="C12" s="22">
        <v>8.9999999999999993E-3</v>
      </c>
      <c r="D12" s="22">
        <v>8.6E-3</v>
      </c>
      <c r="E12" s="22">
        <v>8.3000000000000001E-3</v>
      </c>
      <c r="F12" s="23">
        <v>7.6E-3</v>
      </c>
      <c r="G12" s="23">
        <v>9.1999999999999998E-3</v>
      </c>
      <c r="H12" s="23">
        <v>9.7000000000000003E-3</v>
      </c>
      <c r="I12" s="23">
        <v>7.6E-3</v>
      </c>
      <c r="J12" s="23">
        <v>6.4999999999999997E-3</v>
      </c>
      <c r="K12" s="23">
        <v>7.7999999999999996E-3</v>
      </c>
      <c r="L12" s="23">
        <v>8.9999999999999993E-3</v>
      </c>
      <c r="M12" s="23">
        <v>5.4000000000000003E-3</v>
      </c>
      <c r="N12" s="23">
        <v>4.4000000000000003E-3</v>
      </c>
      <c r="P12" s="21" t="s">
        <v>20</v>
      </c>
      <c r="Q12" s="22"/>
      <c r="R12" s="22"/>
      <c r="S12" s="22"/>
      <c r="T12" s="22">
        <v>1.12E-2</v>
      </c>
      <c r="U12" s="23"/>
      <c r="V12" s="23"/>
      <c r="W12" s="23"/>
      <c r="X12" s="23">
        <v>1.11E-2</v>
      </c>
      <c r="Y12" s="23">
        <v>1.2999999999999999E-2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1.24E-2</v>
      </c>
      <c r="AJ12" s="23">
        <v>1.11E-2</v>
      </c>
      <c r="AK12" s="23">
        <v>5.7000000000000002E-3</v>
      </c>
      <c r="AL12" s="23">
        <v>6.0000000000000001E-3</v>
      </c>
      <c r="AM12" s="23">
        <v>5.1000000000000004E-3</v>
      </c>
      <c r="AN12" s="23">
        <v>1.6999999999999999E-3</v>
      </c>
      <c r="AO12" s="23">
        <v>7.4999999999999997E-3</v>
      </c>
      <c r="AP12" s="23">
        <v>6.3E-3</v>
      </c>
      <c r="AQ12" s="23">
        <v>6.4000000000000003E-3</v>
      </c>
      <c r="AR12" s="23">
        <v>5.3E-3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2.9339550030666643</v>
      </c>
      <c r="C13" s="25">
        <f>IFERROR(IF(C8="","",IF($C$25=0,((C9-$C$26)/3/C10),IF($C$26=0,(($C$25-C9)/3/C10),MIN(((($C$25)-C9)/(3*C10)),((C9-($C$26))/(3*C10)))))),"")</f>
        <v>3.0175478910317515</v>
      </c>
      <c r="D13" s="25">
        <f>IFERROR(IF(D8="","",IF($D$25=0,((D9-$D$26)/3/D10),IF($D$26=0,(($D$25-D9)/3/D10),MIN(((($D$25)-D9)/(3*D10)),((D9-($D$26))/(3*D10)))))),"")</f>
        <v>3.2225894304938314</v>
      </c>
      <c r="E13" s="25">
        <f>IFERROR(IF(E8="","",IF($E$25=0,((E9-$E$26)/3/E10),IF($E$26=0,(($E$25-E9)/3/E10),MIN(((($E$25)-E9)/(3*E10)),((E9-($E$26))/(3*E10)))))),"")</f>
        <v>3.3400419573492544</v>
      </c>
      <c r="F13" s="25">
        <f>IFERROR(IF(F8="","",IF($K$25=0,((F9-$K$26)/3/F10),IF($K$26=0,(($K$25-F9)/3/F10),MIN(((($K$25)-F9)/(3*F10)),((F9-($K$26))/(3*F10)))))),"")</f>
        <v>3.2834973313130158</v>
      </c>
      <c r="G13" s="25">
        <f>IFERROR(IF(G8="","",IF($G$25=0,((G9-$G$26)/3/G10),IF($G$26=0,(($G$25-G9)/3/G10),MIN(((($G$25)-G9)/(3*G10)),((G9-($G$26))/(3*G10)))))),"")</f>
        <v>3.5793261671779999</v>
      </c>
      <c r="H13" s="25">
        <f>IFERROR(IF(H8="","",IF($H$25=0,((H9-$H$26)/3/H10),IF($H$26=0,(($H$25-H9)/3/H10),MIN(((($H$25)-H9)/(3*H10)),((H9-($H$26))/(3*H10)))))),"")</f>
        <v>4.0629758718507505</v>
      </c>
      <c r="I13" s="25">
        <f>IFERROR(IF(I8="","",IF($I$25=0,((I9-$I$26)/3/I10),IF($I$26=0,(($I$25-I9)/3/I10),MIN(((($I$25)-I9)/(3*I10)),((I9-($I$26))/(3*I10)))))),"")</f>
        <v>3.4929859128896843</v>
      </c>
      <c r="J13" s="25">
        <f>IFERROR(IF(J8="","",IF($J$25=0,((J9-$J$26)/3/J10),IF($J$26=0,(($J$25-J9)/3/J10),MIN(((($J$25)-J9)/(3*J10)),((J9-($J$26))/(3*J10)))))),"")</f>
        <v>3.7794453959413827</v>
      </c>
      <c r="K13" s="25">
        <f>IFERROR(IF(K8="","",IF($K$25=0,((K9-$K$26)/3/K10),IF($K$26=0,(($K$25-K9)/3/K10),MIN(((($K$25)-K9)/(3*K10)),((K9-($K$26))/(3*K10)))))),"")</f>
        <v>3.1120146961502098</v>
      </c>
      <c r="L13" s="25">
        <f>IFERROR(IF(L8="","",IF($L$25=0,((L9-$L$26)/3/L10),IF($L$26=0,(($L$25-L9)/3/L10),MIN(((($L$25)-L9)/(3*L10)),((L9-($L$26))/(3*L10)))))),"")</f>
        <v>3.6722819853201853</v>
      </c>
      <c r="M13" s="25">
        <f>IFERROR(IF(M8="","",IF($M$25=0,((M9-$M$26)/3/M10),IF($M$26=0,(($M$25-M9)/3/M10),MIN(((($M$25)-M9)/(3*M10)),((M9-($M$26))/(3*M10)))))),"")</f>
        <v>2.5925938102792498</v>
      </c>
      <c r="N13" s="25">
        <f>IFERROR(IF(N8="","",IF($N$25=0,((N9-$N$26)/3/N10),IF($N$26=0,(($N$25-N9)/3/N10),MIN(((($N$25)-N9)/(3*N10)),((N9-($N$26))/(3*N10)))))),"")</f>
        <v>3.9334090824073957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4.2609417225761543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3.3100555791964359</v>
      </c>
      <c r="Y13" s="25">
        <f>IFERROR(IF(Y8="","",IF($J$25=0,((Y9-$J$26)/3/Y10),IF($J$26=0,(($J$25-Y9)/3/Y10),MIN(((($J$25)-Y9)/(3*Y10)),((Y9-($J$26))/(3*Y10)))))),"")</f>
        <v>5.0219900306903913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4.4217233119162103</v>
      </c>
      <c r="AJ13" s="25">
        <f t="shared" si="2"/>
        <v>3.6702575924672964</v>
      </c>
      <c r="AK13" s="25">
        <f t="shared" si="2"/>
        <v>3.3606377993418879</v>
      </c>
      <c r="AL13" s="25">
        <f t="shared" si="2"/>
        <v>5.3937020095806698</v>
      </c>
      <c r="AM13" s="25">
        <f t="shared" si="2"/>
        <v>4.2702462648555422</v>
      </c>
      <c r="AN13" s="25">
        <f t="shared" si="2"/>
        <v>4.6616261433743009</v>
      </c>
      <c r="AO13" s="25">
        <f t="shared" si="2"/>
        <v>3.29154592383974</v>
      </c>
      <c r="AP13" s="25">
        <f t="shared" si="2"/>
        <v>3.7984520049873884</v>
      </c>
      <c r="AQ13" s="25">
        <f>IFERROR(IF(AQ8="","",IF($M$25=0,((AQ9-$M$26)/3/AQ10),IF($M$26=0,(($M$25-AQ9)/3/AQ10),MIN(((($M$25)-AQ9)/(3*AQ10)),((AQ9-($M$26))/(3*AQ10)))))),"")</f>
        <v>4.1466284878301343</v>
      </c>
      <c r="AR13" s="25">
        <f>IFERROR(IF(AR8="","",IF($M$25=0,((AR9-$M$26)/3/AR10),IF($M$26=0,(($M$25-AR9)/3/AR10),MIN(((($M$25)-AR9)/(3*AR10)),((AR9-($M$26))/(3*AR10)))))),"")</f>
        <v>3.7079164919112748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-7.6813287815126648E-4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1.6965634920634902E-2</v>
      </c>
      <c r="C19" s="30">
        <v>1.6817346938775495E-2</v>
      </c>
      <c r="D19" s="30">
        <v>1.7380137844611492E-2</v>
      </c>
      <c r="E19" s="30">
        <v>1.8505357142857153E-2</v>
      </c>
      <c r="F19" s="30">
        <v>1.9002285714285704E-2</v>
      </c>
      <c r="G19" s="30">
        <v>1.5632598784194502E-2</v>
      </c>
      <c r="H19" s="30">
        <v>1.4714575289575271E-2</v>
      </c>
      <c r="I19" s="30">
        <v>1.3423363095238098E-2</v>
      </c>
      <c r="J19" s="30">
        <v>1.2501851851851849E-2</v>
      </c>
      <c r="K19" s="30">
        <v>1.4812445887445874E-2</v>
      </c>
      <c r="L19" s="30">
        <v>1.3260586734693864E-2</v>
      </c>
      <c r="M19" s="30">
        <v>1.2753571428571437E-2</v>
      </c>
      <c r="N19" s="30">
        <v>1.2578794642857138E-2</v>
      </c>
      <c r="P19" s="30" t="s">
        <v>18</v>
      </c>
      <c r="Q19" s="30"/>
      <c r="R19" s="30"/>
      <c r="S19" s="30"/>
      <c r="T19" s="30">
        <v>1.6882142857142863E-2</v>
      </c>
      <c r="U19" s="30"/>
      <c r="V19" s="30"/>
      <c r="W19" s="30"/>
      <c r="X19" s="30">
        <v>1.4000324675324673E-2</v>
      </c>
      <c r="Y19" s="30">
        <v>1.3208035714285716E-2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1.602738095238096E-2</v>
      </c>
      <c r="AJ19" s="20">
        <v>1.6707380952380956E-2</v>
      </c>
      <c r="AK19" s="20">
        <v>1.6998109243697466E-2</v>
      </c>
      <c r="AL19" s="20">
        <v>1.781321428571429E-2</v>
      </c>
      <c r="AM19" s="20">
        <v>1.7119761904761908E-2</v>
      </c>
      <c r="AN19" s="20">
        <v>1.5941428571428558E-2</v>
      </c>
      <c r="AO19" s="20">
        <v>1.5945312499999989E-2</v>
      </c>
      <c r="AP19" s="20">
        <v>1.459902597402598E-2</v>
      </c>
      <c r="AQ19" s="20">
        <v>1.2854687500000002E-2</v>
      </c>
      <c r="AR19" s="20">
        <v>1.2086554621848735E-2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3.6693048723535691E-3</v>
      </c>
      <c r="C20" s="22">
        <v>3.3071304167772968E-3</v>
      </c>
      <c r="D20" s="22">
        <v>3.5495984469502977E-3</v>
      </c>
      <c r="E20" s="22">
        <v>3.2566312727430741E-3</v>
      </c>
      <c r="F20" s="22">
        <v>3.2227722324819309E-3</v>
      </c>
      <c r="G20" s="22">
        <v>3.6832114760500106E-3</v>
      </c>
      <c r="H20" s="22">
        <v>3.711016360532839E-3</v>
      </c>
      <c r="I20" s="22">
        <v>3.2191591128811646E-3</v>
      </c>
      <c r="J20" s="22">
        <v>2.9100277432981235E-3</v>
      </c>
      <c r="K20" s="22">
        <v>3.2978713500184287E-3</v>
      </c>
      <c r="L20" s="22">
        <v>3.2761127266673021E-3</v>
      </c>
      <c r="M20" s="22">
        <v>3.1456176271775723E-3</v>
      </c>
      <c r="N20" s="22">
        <v>2.5883661286382766E-3</v>
      </c>
      <c r="P20" s="21" t="s">
        <v>8</v>
      </c>
      <c r="Q20" s="22"/>
      <c r="R20" s="22"/>
      <c r="S20" s="22"/>
      <c r="T20" s="22">
        <v>3.0524422621731545E-3</v>
      </c>
      <c r="U20" s="22"/>
      <c r="V20" s="22"/>
      <c r="W20" s="22"/>
      <c r="X20" s="22">
        <v>3.1443812499013474E-3</v>
      </c>
      <c r="Y20" s="22">
        <v>1.9209203121316216E-3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2.3512183714096339E-3</v>
      </c>
      <c r="AJ20" s="22">
        <v>3.0238381145217428E-3</v>
      </c>
      <c r="AK20" s="22">
        <v>3.2122490230266118E-3</v>
      </c>
      <c r="AL20" s="22">
        <v>2.5770569660461128E-3</v>
      </c>
      <c r="AM20" s="22">
        <v>2.440169981261028E-3</v>
      </c>
      <c r="AN20" s="22">
        <v>2.2904174890447512E-3</v>
      </c>
      <c r="AO20" s="22">
        <v>2.7200515508052476E-3</v>
      </c>
      <c r="AP20" s="22">
        <v>3.4072683891270801E-3</v>
      </c>
      <c r="AQ20" s="22">
        <v>3.9808968209990971E-3</v>
      </c>
      <c r="AR20" s="22">
        <v>2.9198680394046041E-3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0.05</v>
      </c>
    </row>
    <row r="21" spans="1:62" x14ac:dyDescent="0.2">
      <c r="A21" s="21" t="s">
        <v>19</v>
      </c>
      <c r="B21" s="22">
        <v>3.1800000000000002E-2</v>
      </c>
      <c r="C21" s="22">
        <v>3.4000000000000002E-2</v>
      </c>
      <c r="D21" s="22">
        <v>2.8899999999999999E-2</v>
      </c>
      <c r="E21" s="22">
        <v>2.98E-2</v>
      </c>
      <c r="F21" s="22">
        <v>3.1300000000000001E-2</v>
      </c>
      <c r="G21" s="22">
        <v>3.0800000000000001E-2</v>
      </c>
      <c r="H21" s="22">
        <v>2.7199999999999998E-2</v>
      </c>
      <c r="I21" s="22">
        <v>2.5499999999999998E-2</v>
      </c>
      <c r="J21" s="22">
        <v>2.23E-2</v>
      </c>
      <c r="K21" s="22">
        <v>2.64E-2</v>
      </c>
      <c r="L21" s="22">
        <v>2.6599999999999999E-2</v>
      </c>
      <c r="M21" s="22">
        <v>2.1399999999999999E-2</v>
      </c>
      <c r="N21" s="22">
        <v>2.07E-2</v>
      </c>
      <c r="P21" s="21" t="s">
        <v>19</v>
      </c>
      <c r="Q21" s="22"/>
      <c r="R21" s="22"/>
      <c r="S21" s="22"/>
      <c r="T21" s="22">
        <v>2.47E-2</v>
      </c>
      <c r="U21" s="22"/>
      <c r="V21" s="22"/>
      <c r="W21" s="22"/>
      <c r="X21" s="22">
        <v>2.3699999999999999E-2</v>
      </c>
      <c r="Y21" s="22">
        <v>1.8100000000000002E-2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2.4199999999999999E-2</v>
      </c>
      <c r="AJ21" s="23">
        <v>3.49E-2</v>
      </c>
      <c r="AK21" s="23">
        <v>2.69E-2</v>
      </c>
      <c r="AL21" s="23">
        <v>2.5399999999999999E-2</v>
      </c>
      <c r="AM21" s="23">
        <v>2.4799999999999999E-2</v>
      </c>
      <c r="AN21" s="23">
        <v>2.3199999999999998E-2</v>
      </c>
      <c r="AO21" s="23">
        <v>2.3900000000000001E-2</v>
      </c>
      <c r="AP21" s="23">
        <v>2.3400000000000001E-2</v>
      </c>
      <c r="AQ21" s="23">
        <v>2.5299999999999996E-2</v>
      </c>
      <c r="AR21" s="23">
        <v>2.3099999999999999E-2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8.6E-3</v>
      </c>
      <c r="C22" s="22">
        <v>7.9000000000000008E-3</v>
      </c>
      <c r="D22" s="22">
        <v>8.0999999999999996E-3</v>
      </c>
      <c r="E22" s="22">
        <v>9.2999999999999992E-3</v>
      </c>
      <c r="F22" s="22">
        <v>1.11E-2</v>
      </c>
      <c r="G22" s="22">
        <v>5.7999999999999996E-3</v>
      </c>
      <c r="H22" s="22">
        <v>5.8999999999999999E-3</v>
      </c>
      <c r="I22" s="22">
        <v>5.5999999999999999E-3</v>
      </c>
      <c r="J22" s="22">
        <v>2.3999999999999998E-3</v>
      </c>
      <c r="K22" s="22">
        <v>5.3E-3</v>
      </c>
      <c r="L22" s="22">
        <v>3.8E-3</v>
      </c>
      <c r="M22" s="22">
        <v>6.6E-3</v>
      </c>
      <c r="N22" s="22">
        <v>5.4999999999999997E-3</v>
      </c>
      <c r="P22" s="21" t="s">
        <v>20</v>
      </c>
      <c r="Q22" s="22"/>
      <c r="R22" s="22"/>
      <c r="S22" s="22"/>
      <c r="T22" s="22">
        <v>8.6E-3</v>
      </c>
      <c r="U22" s="22"/>
      <c r="V22" s="22"/>
      <c r="W22" s="22"/>
      <c r="X22" s="22">
        <v>6.7000000000000002E-3</v>
      </c>
      <c r="Y22" s="22">
        <v>8.3000000000000001E-3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1.0800000000000001E-2</v>
      </c>
      <c r="AJ22" s="23">
        <v>8.9999999999999993E-3</v>
      </c>
      <c r="AK22" s="23">
        <v>9.1000000000000004E-3</v>
      </c>
      <c r="AL22" s="23">
        <v>1.15E-2</v>
      </c>
      <c r="AM22" s="23">
        <v>1.0999999999999998E-2</v>
      </c>
      <c r="AN22" s="23">
        <v>1.0800000000000001E-2</v>
      </c>
      <c r="AO22" s="23">
        <v>6.4999999999999997E-3</v>
      </c>
      <c r="AP22" s="23">
        <v>6.0000000000000001E-3</v>
      </c>
      <c r="AQ22" s="23">
        <v>4.8999999999999998E-3</v>
      </c>
      <c r="AR22" s="23">
        <v>1E-4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3.0009648719628075</v>
      </c>
      <c r="C23" s="25">
        <f>IFERROR(IF(C18="","",IF($C$25=0,((C19-$C$26)/3/C20),IF($C$26=0,(($C$25-C19)/3/C20),MIN(((($C$25)-C19)/(3*C20)),((C19-($C$26))/(3*C20)))))),"")</f>
        <v>3.3445564461651967</v>
      </c>
      <c r="D23" s="25">
        <f>IFERROR(IF(D18="","",IF($D$25=0,((D19-$D$26)/3/D20),IF($D$26=0,(($D$25-D19)/3/D20),MIN(((($D$25)-D19)/(3*D20)),((D19-($D$26))/(3*D20)))))),"")</f>
        <v>3.0632443493633725</v>
      </c>
      <c r="E23" s="25">
        <f>IFERROR(IF(E18="","",IF($E$25=0,((E19-$E$26)/3/E20),IF($E$26=0,(($E$25-E19)/3/E20),MIN(((($E$25)-E19)/(3*E20)),((E19-($E$26))/(3*E20)))))),"")</f>
        <v>3.2236422875321691</v>
      </c>
      <c r="F23" s="25">
        <f>IFERROR(IF(F18="","",IF($K$25=0,((F19-$K$26)/3/F20),IF($K$26=0,(($K$25-F19)/3/F20),MIN(((($K$25)-F19)/(3*F20)),((F19-($K$26))/(3*F20)))))),"")</f>
        <v>3.2061128380189876</v>
      </c>
      <c r="G23" s="25">
        <f>IFERROR(IF(G18="","",IF($G$25=0,((G19-$G$26)/3/G20),IF($G$26=0,(($G$25-G19)/3/G20),MIN(((($G$25)-G19)/(3*G20)),((G19-($G$26))/(3*G20)))))),"")</f>
        <v>3.1102749542782306</v>
      </c>
      <c r="H23" s="25">
        <f>IFERROR(IF(H18="","",IF($H$25=0,((H19-$H$26)/3/H20),IF($H$26=0,(($H$25-H19)/3/H20),MIN(((($H$25)-H19)/(3*H20)),((H19-($H$26))/(3*H20)))))),"")</f>
        <v>3.169430445496459</v>
      </c>
      <c r="I23" s="25">
        <f>IFERROR(IF(I18="","",IF($I$25=0,((I19-$I$26)/3/I20),IF($I$26=0,(($I$25-I19)/3/I20),MIN(((($I$25)-I19)/(3*I20)),((I19-($I$26))/(3*I20)))))),"")</f>
        <v>3.7873903942185723</v>
      </c>
      <c r="J23" s="25">
        <f>IFERROR(IF(J18="","",IF($J$25=0,((J19-$J$26)/3/J20),IF($J$26=0,(($J$25-J19)/3/J20),MIN(((($J$25)-J19)/(3*J20)),((J19-($J$26))/(3*J20)))))),"")</f>
        <v>4.2952795707311786</v>
      </c>
      <c r="K23" s="25">
        <f>IFERROR(IF(K18="","",IF($K$25=0,((K19-$K$26)/3/K20),IF($K$26=0,(($K$25-K19)/3/K20),MIN(((($K$25)-K19)/(3*K20)),((K19-($K$26))/(3*K20)))))),"")</f>
        <v>3.5565925590515124</v>
      </c>
      <c r="L23" s="25">
        <f>IFERROR(IF(L18="","",IF($L$25=0,((L19-$L$26)/3/L20),IF($L$26=0,(($L$25-L19)/3/L20),MIN(((($L$25)-L19)/(3*L20)),((L19-($L$26))/(3*L20)))))),"")</f>
        <v>3.7381104101669211</v>
      </c>
      <c r="M23" s="25">
        <f>IFERROR(IF(M18="","",IF($M$25=0,((M19-$M$26)/3/M20),IF($M$26=0,(($M$25-M19)/3/M20),MIN(((($M$25)-M19)/(3*M20)),((M19-($M$26))/(3*M20)))))),"")</f>
        <v>3.9469120732312479</v>
      </c>
      <c r="N23" s="25">
        <f>IFERROR(IF(N18="","",IF($N$25=0,((N19-$N$26)/3/N20),IF($N$26=0,(($N$25-N19)/3/N20),MIN(((($N$25)-N19)/(3*N20)),((N19-($N$26))/(3*N20)))))),"")</f>
        <v>4.8191540528348575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3.6165420231164047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3.8162966959773925</v>
      </c>
      <c r="Y23" s="25">
        <f>IFERROR(IF(Y18="","",IF($J$25=0,((Y19-$J$26)/3/Y20),IF($J$26=0,(($J$25-Y19)/3/Y20),MIN(((($J$25)-Y19)/(3*Y20)),((Y19-($J$26))/(3*Y20)))))),"")</f>
        <v>6.3844335539504504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4.8163141658412219</v>
      </c>
      <c r="AJ23" s="25">
        <f t="shared" si="4"/>
        <v>3.6700177927001536</v>
      </c>
      <c r="AK23" s="25">
        <f t="shared" si="4"/>
        <v>3.424588247437911</v>
      </c>
      <c r="AL23" s="25">
        <f t="shared" si="4"/>
        <v>4.16324850897246</v>
      </c>
      <c r="AM23" s="25">
        <f t="shared" si="4"/>
        <v>4.4915229058819213</v>
      </c>
      <c r="AN23" s="25">
        <f t="shared" si="4"/>
        <v>4.9566758886354849</v>
      </c>
      <c r="AO23" s="25">
        <f t="shared" si="4"/>
        <v>4.1732894718997047</v>
      </c>
      <c r="AP23" s="25">
        <f t="shared" si="4"/>
        <v>3.4632800612304684</v>
      </c>
      <c r="AQ23" s="25">
        <f>IFERROR(IF(AQ18="","",IF($M$25=0,((AQ19-$M$26)/3/AQ20),IF($M$26=0,(($M$25-AQ19)/3/AQ20),MIN(((($M$25)-AQ19)/(3*AQ20)),((AQ19-($M$26))/(3*AQ20)))))),"")</f>
        <v>3.1102968476901758</v>
      </c>
      <c r="AR23" s="25">
        <f>IFERROR(IF(AR18="","",IF($M$25=0,((AR19-$M$26)/3/AR20),IF($M$26=0,(($M$25-AR19)/3/AR20),MIN(((($M$25)-AR19)/(3*AR20)),((AR19-($M$26))/(3*AR20)))))),"")</f>
        <v>4.3282144793870287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5">$E$5</f>
        <v>0.05</v>
      </c>
      <c r="C25" s="32">
        <f t="shared" si="5"/>
        <v>0.05</v>
      </c>
      <c r="D25" s="32">
        <f t="shared" si="5"/>
        <v>0.05</v>
      </c>
      <c r="E25" s="32">
        <f t="shared" si="5"/>
        <v>0.05</v>
      </c>
      <c r="F25" s="32">
        <f t="shared" si="5"/>
        <v>0.05</v>
      </c>
      <c r="G25" s="32">
        <f t="shared" si="5"/>
        <v>0.05</v>
      </c>
      <c r="H25" s="32">
        <f t="shared" si="5"/>
        <v>0.05</v>
      </c>
      <c r="I25" s="32">
        <f t="shared" si="5"/>
        <v>0.05</v>
      </c>
      <c r="J25" s="32">
        <f t="shared" si="5"/>
        <v>0.05</v>
      </c>
      <c r="K25" s="32">
        <f t="shared" si="5"/>
        <v>0.05</v>
      </c>
      <c r="L25" s="32">
        <f t="shared" si="5"/>
        <v>0.05</v>
      </c>
      <c r="M25" s="32">
        <f t="shared" si="5"/>
        <v>0.05</v>
      </c>
      <c r="N25" s="32">
        <f t="shared" si="5"/>
        <v>0.05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4.356667049974285E-3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4.0629758718507505</v>
      </c>
      <c r="Q37" s="40">
        <v>8</v>
      </c>
      <c r="R37" s="41">
        <f>ROUND(Q37/5,5)</f>
        <v>1.6</v>
      </c>
      <c r="T37" s="20">
        <v>2.0260714285714288E-2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2.5339676524162784E-3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3.9120843664450704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J85"/>
  <sheetViews>
    <sheetView showGridLines="0" topLeftCell="A12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258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3.4264600592576575</v>
      </c>
      <c r="R2" s="7">
        <f>IF(N19="","",(ABS(N19-AVERAGE(B19:M19))/STDEV(B19:M19)))</f>
        <v>1.2397290727034231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0.31950775909188178</v>
      </c>
      <c r="V2" s="7">
        <f>IF(AR19="","",(ABS(AR19-AVERAGE(AF19:AQ19))/STDEV(AF19:AQ19)))</f>
        <v>2.3406550388356617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3.3407450674559627</v>
      </c>
      <c r="R3" s="7">
        <f>IF(N20="","",(ABS(N20-AVERAGE(B20:M20))/STDEV(B20:M20)))</f>
        <v>2.4606696274781119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0.43530188266851411</v>
      </c>
      <c r="V3" s="7">
        <f>IF(AR20="","",(ABS(AR20-AVERAGE(AF20:AQ20))/STDEV(AF20:AQ20)))</f>
        <v>0.81164533396150285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6.323692830652492</v>
      </c>
      <c r="R4" s="7">
        <f>IF(N23="","",(ABS(N23-AVERAGE(B23:M23))/STDEV(B23:M23)))</f>
        <v>4.4923131854931544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0.35008343591560204</v>
      </c>
      <c r="V4" s="7">
        <f>IF(AR23="","",(ABS(AR23-AVERAGE(AF23:AQ23))/STDEV(AF23:AQ23)))</f>
        <v>1.9337169364218691</v>
      </c>
    </row>
    <row r="5" spans="1:44" ht="25.5" customHeight="1" x14ac:dyDescent="0.2">
      <c r="C5" s="42" t="s">
        <v>272</v>
      </c>
      <c r="D5" s="12">
        <v>0</v>
      </c>
      <c r="E5" s="12">
        <v>0.05</v>
      </c>
      <c r="F5" s="12">
        <v>0</v>
      </c>
      <c r="G5" s="13">
        <v>4.2500000000000003E-2</v>
      </c>
      <c r="H5" s="13">
        <v>-3.5999999999999999E-3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7.8565668202765573E-4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1.7139481409001948E-2</v>
      </c>
      <c r="C9" s="20">
        <v>1.7418622448979588E-2</v>
      </c>
      <c r="D9" s="20">
        <v>1.6819387755102017E-2</v>
      </c>
      <c r="E9" s="20">
        <v>1.5704870129870128E-2</v>
      </c>
      <c r="F9" s="20">
        <v>1.5671326530612244E-2</v>
      </c>
      <c r="G9" s="20">
        <v>1.5691208791208788E-2</v>
      </c>
      <c r="H9" s="20">
        <v>1.7936785714285711E-2</v>
      </c>
      <c r="I9" s="20">
        <v>1.6649404761904765E-2</v>
      </c>
      <c r="J9" s="20">
        <v>1.564389097744363E-2</v>
      </c>
      <c r="K9" s="20">
        <v>1.7519047619047608E-2</v>
      </c>
      <c r="L9" s="20">
        <v>1.7685892857142862E-2</v>
      </c>
      <c r="M9" s="20">
        <v>1.7856632653061214E-2</v>
      </c>
      <c r="N9" s="20">
        <v>1.366600985221675E-2</v>
      </c>
      <c r="P9" s="19" t="s">
        <v>18</v>
      </c>
      <c r="Q9" s="20"/>
      <c r="R9" s="20"/>
      <c r="S9" s="20"/>
      <c r="T9" s="20">
        <v>1.7491071428571432E-2</v>
      </c>
      <c r="U9" s="20"/>
      <c r="V9" s="20"/>
      <c r="W9" s="20"/>
      <c r="X9" s="20">
        <v>1.6521031746031745E-2</v>
      </c>
      <c r="Y9" s="20">
        <v>1.6376785714285715E-2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1.780119047619047E-2</v>
      </c>
      <c r="AJ9" s="20">
        <v>1.6877777777777769E-2</v>
      </c>
      <c r="AK9" s="20">
        <v>1.5565037593984948E-2</v>
      </c>
      <c r="AL9" s="20">
        <v>1.1126948051948048E-2</v>
      </c>
      <c r="AM9" s="20">
        <v>1.1020153061224494E-2</v>
      </c>
      <c r="AN9" s="20">
        <v>1.5487276785714278E-2</v>
      </c>
      <c r="AO9" s="20">
        <v>1.4116666666666675E-2</v>
      </c>
      <c r="AP9" s="20">
        <v>1.4534090909090903E-2</v>
      </c>
      <c r="AQ9" s="20">
        <v>1.2830357142857143E-2</v>
      </c>
      <c r="AR9" s="20">
        <v>1.3616013824884799E-2</v>
      </c>
    </row>
    <row r="10" spans="1:44" x14ac:dyDescent="0.2">
      <c r="A10" s="21" t="s">
        <v>8</v>
      </c>
      <c r="B10" s="22">
        <v>3.4110028877288793E-3</v>
      </c>
      <c r="C10" s="22">
        <v>3.1462820630445963E-3</v>
      </c>
      <c r="D10" s="22">
        <v>3.9124064780416698E-3</v>
      </c>
      <c r="E10" s="22">
        <v>3.8287245162031986E-3</v>
      </c>
      <c r="F10" s="22">
        <v>3.8467534399933057E-3</v>
      </c>
      <c r="G10" s="22">
        <v>3.8679172998754867E-3</v>
      </c>
      <c r="H10" s="22">
        <v>3.4259616552846425E-3</v>
      </c>
      <c r="I10" s="22">
        <v>3.8241642399335098E-3</v>
      </c>
      <c r="J10" s="22">
        <v>3.1356176601107281E-3</v>
      </c>
      <c r="K10" s="22">
        <v>3.4800382250152737E-3</v>
      </c>
      <c r="L10" s="22">
        <v>3.2517336929654612E-3</v>
      </c>
      <c r="M10" s="22">
        <v>3.6557780196080992E-3</v>
      </c>
      <c r="N10" s="22">
        <v>2.586410914833795E-3</v>
      </c>
      <c r="P10" s="21" t="s">
        <v>8</v>
      </c>
      <c r="Q10" s="22"/>
      <c r="R10" s="22"/>
      <c r="S10" s="22"/>
      <c r="T10" s="22">
        <v>2.9858125985732678E-3</v>
      </c>
      <c r="U10" s="22"/>
      <c r="V10" s="22"/>
      <c r="W10" s="22"/>
      <c r="X10" s="22">
        <v>3.1156835831360084E-3</v>
      </c>
      <c r="Y10" s="22">
        <v>2.58592803641629E-3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3.3406584043089481E-3</v>
      </c>
      <c r="AJ10" s="22">
        <v>2.994876709182367E-3</v>
      </c>
      <c r="AK10" s="22">
        <v>3.2558131986143556E-3</v>
      </c>
      <c r="AL10" s="22">
        <v>2.7698389110892034E-3</v>
      </c>
      <c r="AM10" s="22">
        <v>2.836928019940425E-3</v>
      </c>
      <c r="AN10" s="22">
        <v>3.0321459968209109E-3</v>
      </c>
      <c r="AO10" s="22">
        <v>3.079574457373026E-3</v>
      </c>
      <c r="AP10" s="22">
        <v>2.8664815995289865E-3</v>
      </c>
      <c r="AQ10" s="22">
        <v>2.522566227829098E-3</v>
      </c>
      <c r="AR10" s="22">
        <v>2.8572672694278365E-3</v>
      </c>
    </row>
    <row r="11" spans="1:44" x14ac:dyDescent="0.2">
      <c r="A11" s="21" t="s">
        <v>19</v>
      </c>
      <c r="B11" s="22">
        <v>0.03</v>
      </c>
      <c r="C11" s="22">
        <v>2.9000000000000001E-2</v>
      </c>
      <c r="D11" s="22">
        <v>3.0800000000000001E-2</v>
      </c>
      <c r="E11" s="22">
        <v>2.9899999999999996E-2</v>
      </c>
      <c r="F11" s="23">
        <v>3.0499999999999999E-2</v>
      </c>
      <c r="G11" s="23">
        <v>2.5899999999999999E-2</v>
      </c>
      <c r="H11" s="23">
        <v>2.8999999999999998E-2</v>
      </c>
      <c r="I11" s="23">
        <v>2.7699999999999999E-2</v>
      </c>
      <c r="J11" s="23">
        <v>2.7300000000000001E-2</v>
      </c>
      <c r="K11" s="23">
        <v>3.2199999999999999E-2</v>
      </c>
      <c r="L11" s="23">
        <v>2.9899999999999999E-2</v>
      </c>
      <c r="M11" s="23">
        <v>2.87E-2</v>
      </c>
      <c r="N11" s="23">
        <v>2.6199999999999994E-2</v>
      </c>
      <c r="P11" s="21" t="s">
        <v>19</v>
      </c>
      <c r="Q11" s="22"/>
      <c r="R11" s="22"/>
      <c r="S11" s="22"/>
      <c r="T11" s="22">
        <v>2.5399999999999999E-2</v>
      </c>
      <c r="U11" s="23"/>
      <c r="V11" s="23"/>
      <c r="W11" s="23"/>
      <c r="X11" s="23">
        <v>2.5899999999999999E-2</v>
      </c>
      <c r="Y11" s="23">
        <v>2.7900000000000001E-2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2.76E-2</v>
      </c>
      <c r="AJ11" s="23">
        <v>2.6800000000000001E-2</v>
      </c>
      <c r="AK11" s="23">
        <v>2.7900000000000001E-2</v>
      </c>
      <c r="AL11" s="23">
        <v>2.07E-2</v>
      </c>
      <c r="AM11" s="23">
        <v>2.07E-2</v>
      </c>
      <c r="AN11" s="23">
        <v>2.3800000000000002E-2</v>
      </c>
      <c r="AO11" s="23">
        <v>2.41E-2</v>
      </c>
      <c r="AP11" s="23">
        <v>2.6800000000000001E-2</v>
      </c>
      <c r="AQ11" s="23">
        <v>2.0400000000000001E-2</v>
      </c>
      <c r="AR11" s="23">
        <v>2.8199999999999999E-2</v>
      </c>
    </row>
    <row r="12" spans="1:44" x14ac:dyDescent="0.2">
      <c r="A12" s="21" t="s">
        <v>20</v>
      </c>
      <c r="B12" s="22">
        <v>8.0000000000000002E-3</v>
      </c>
      <c r="C12" s="22">
        <v>8.6E-3</v>
      </c>
      <c r="D12" s="22">
        <v>7.9000000000000008E-3</v>
      </c>
      <c r="E12" s="22">
        <v>6.4000000000000003E-3</v>
      </c>
      <c r="F12" s="23">
        <v>6.1999999999999998E-3</v>
      </c>
      <c r="G12" s="23">
        <v>5.0000000000000001E-3</v>
      </c>
      <c r="H12" s="23">
        <v>8.3999999999999995E-3</v>
      </c>
      <c r="I12" s="23">
        <v>7.7000000000000002E-3</v>
      </c>
      <c r="J12" s="23">
        <v>8.5000000000000006E-3</v>
      </c>
      <c r="K12" s="23">
        <v>8.6999999999999994E-3</v>
      </c>
      <c r="L12" s="23">
        <v>1.11E-2</v>
      </c>
      <c r="M12" s="23">
        <v>0.01</v>
      </c>
      <c r="N12" s="23">
        <v>7.3000000000000001E-3</v>
      </c>
      <c r="P12" s="21" t="s">
        <v>20</v>
      </c>
      <c r="Q12" s="22"/>
      <c r="R12" s="22"/>
      <c r="S12" s="22"/>
      <c r="T12" s="22">
        <v>9.2999999999999992E-3</v>
      </c>
      <c r="U12" s="23"/>
      <c r="V12" s="23"/>
      <c r="W12" s="23"/>
      <c r="X12" s="23">
        <v>1.0200000000000001E-2</v>
      </c>
      <c r="Y12" s="23">
        <v>1.11E-2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1.17E-2</v>
      </c>
      <c r="AJ12" s="23">
        <v>9.1999999999999998E-3</v>
      </c>
      <c r="AK12" s="23">
        <v>8.3999999999999995E-3</v>
      </c>
      <c r="AL12" s="23">
        <v>4.5999999999999999E-3</v>
      </c>
      <c r="AM12" s="23">
        <v>4.5999999999999999E-3</v>
      </c>
      <c r="AN12" s="23">
        <v>2E-3</v>
      </c>
      <c r="AO12" s="23">
        <v>6.7000000000000002E-3</v>
      </c>
      <c r="AP12" s="23">
        <v>7.3000000000000001E-3</v>
      </c>
      <c r="AQ12" s="23">
        <v>6.0000000000000001E-3</v>
      </c>
      <c r="AR12" s="23">
        <v>6.4000000000000003E-3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3.2112274769407878</v>
      </c>
      <c r="C13" s="25">
        <f>IFERROR(IF(C8="","",IF($C$25=0,((C9-$C$26)/3/C10),IF($C$26=0,(($C$25-C9)/3/C10),MIN(((($C$25)-C9)/(3*C10)),((C9-($C$26))/(3*C10)))))),"")</f>
        <v>3.4518390169901099</v>
      </c>
      <c r="D13" s="25">
        <f>IFERROR(IF(D8="","",IF($D$25=0,((D9-$D$26)/3/D10),IF($D$26=0,(($D$25-D9)/3/D10),MIN(((($D$25)-D9)/(3*D10)),((D9-($D$26))/(3*D10)))))),"")</f>
        <v>2.826956795953568</v>
      </c>
      <c r="E13" s="25">
        <f>IFERROR(IF(E8="","",IF($E$25=0,((E9-$E$26)/3/E10),IF($E$26=0,(($E$25-E9)/3/E10),MIN(((($E$25)-E9)/(3*E10)),((E9-($E$26))/(3*E10)))))),"")</f>
        <v>2.9857750037462485</v>
      </c>
      <c r="F13" s="25">
        <f>IFERROR(IF(F8="","",IF($K$25=0,((F9-$K$26)/3/F10),IF($K$26=0,(($K$25-F9)/3/F10),MIN(((($K$25)-F9)/(3*F10)),((F9-($K$26))/(3*F10)))))),"")</f>
        <v>2.9746879634901937</v>
      </c>
      <c r="G13" s="25">
        <f>IFERROR(IF(G8="","",IF($G$25=0,((G9-$G$26)/3/G10),IF($G$26=0,(($G$25-G9)/3/G10),MIN(((($G$25)-G9)/(3*G10)),((G9-($G$26))/(3*G10)))))),"")</f>
        <v>2.9566981012318663</v>
      </c>
      <c r="H13" s="25">
        <f>IFERROR(IF(H8="","",IF($H$25=0,((H9-$H$26)/3/H10),IF($H$26=0,(($H$25-H9)/3/H10),MIN(((($H$25)-H9)/(3*H10)),((H9-($H$26))/(3*H10)))))),"")</f>
        <v>3.11963155768307</v>
      </c>
      <c r="I13" s="25">
        <f>IFERROR(IF(I8="","",IF($I$25=0,((I9-$I$26)/3/I10),IF($I$26=0,(($I$25-I9)/3/I10),MIN(((($I$25)-I9)/(3*I10)),((I9-($I$26))/(3*I10)))))),"")</f>
        <v>2.9070051341619068</v>
      </c>
      <c r="J13" s="25">
        <f>IFERROR(IF(J8="","",IF($J$25=0,((J9-$J$26)/3/J10),IF($J$26=0,(($J$25-J9)/3/J10),MIN(((($J$25)-J9)/(3*J10)),((J9-($J$26))/(3*J10)))))),"")</f>
        <v>3.6522425825499774</v>
      </c>
      <c r="K13" s="25">
        <f>IFERROR(IF(K8="","",IF($K$25=0,((K9-$K$26)/3/K10),IF($K$26=0,(($K$25-K9)/3/K10),MIN(((($K$25)-K9)/(3*K10)),((K9-($K$26))/(3*K10)))))),"")</f>
        <v>3.1111681616475955</v>
      </c>
      <c r="L13" s="25">
        <f>IFERROR(IF(L8="","",IF($L$25=0,((L9-$L$26)/3/L10),IF($L$26=0,(($L$25-L9)/3/L10),MIN(((($L$25)-L9)/(3*L10)),((L9-($L$26))/(3*L10)))))),"")</f>
        <v>3.3125003658574372</v>
      </c>
      <c r="M13" s="25">
        <f>IFERROR(IF(M8="","",IF($M$25=0,((M9-$M$26)/3/M10),IF($M$26=0,(($M$25-M9)/3/M10),MIN(((($M$25)-M9)/(3*M10)),((M9-($M$26))/(3*M10)))))),"")</f>
        <v>2.9308277813491319</v>
      </c>
      <c r="N13" s="25">
        <f>IFERROR(IF(N8="","",IF($N$25=0,((N9-$N$26)/3/N10),IF($N$26=0,(($N$25-N9)/3/N10),MIN(((($N$25)-N9)/(3*N10)),((N9-($N$26))/(3*N10)))))),"")</f>
        <v>4.6826782162877505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3.6292664613269818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3.581768105419624</v>
      </c>
      <c r="Y13" s="25">
        <f>IFERROR(IF(Y8="","",IF($J$25=0,((Y9-$J$26)/3/Y10),IF($J$26=0,(($J$25-Y9)/3/Y10),MIN(((($J$25)-Y9)/(3*Y10)),((Y9-($J$26))/(3*Y10)))))),"")</f>
        <v>4.3341260612844996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3.2128207104601394</v>
      </c>
      <c r="AJ13" s="25">
        <f t="shared" si="2"/>
        <v>3.6865426569613224</v>
      </c>
      <c r="AK13" s="25">
        <f t="shared" si="2"/>
        <v>3.5254850637284987</v>
      </c>
      <c r="AL13" s="25">
        <f t="shared" si="2"/>
        <v>4.6781363099518822</v>
      </c>
      <c r="AM13" s="25">
        <f t="shared" si="2"/>
        <v>4.5800535725957632</v>
      </c>
      <c r="AN13" s="25">
        <f t="shared" si="2"/>
        <v>3.7940920666387212</v>
      </c>
      <c r="AO13" s="25">
        <f t="shared" si="2"/>
        <v>3.884014261280214</v>
      </c>
      <c r="AP13" s="25">
        <f t="shared" si="2"/>
        <v>4.1242091694962415</v>
      </c>
      <c r="AQ13" s="25">
        <f>IFERROR(IF(AQ8="","",IF($M$25=0,((AQ9-$M$26)/3/AQ10),IF($M$26=0,(($M$25-AQ9)/3/AQ10),MIN(((($M$25)-AQ9)/(3*AQ10)),((AQ9-($M$26))/(3*AQ10)))))),"")</f>
        <v>4.9116177072756555</v>
      </c>
      <c r="AR13" s="25">
        <f>IFERROR(IF(AR8="","",IF($M$25=0,((AR9-$M$26)/3/AR10),IF($M$26=0,(($M$25-AR9)/3/AR10),MIN(((($M$25)-AR9)/(3*AR10)),((AR9-($M$26))/(3*AR10)))))),"")</f>
        <v>4.2446135583716957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-1.1362001050420102E-3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1.6830317460317459E-2</v>
      </c>
      <c r="C19" s="30">
        <v>1.6582568027210889E-2</v>
      </c>
      <c r="D19" s="30">
        <v>1.6374624060150365E-2</v>
      </c>
      <c r="E19" s="30">
        <v>1.6608928571428556E-2</v>
      </c>
      <c r="F19" s="30">
        <v>1.7157285714285705E-2</v>
      </c>
      <c r="G19" s="30">
        <v>1.4529027355623109E-2</v>
      </c>
      <c r="H19" s="30">
        <v>1.3975965250965262E-2</v>
      </c>
      <c r="I19" s="30">
        <v>1.1714880952380954E-2</v>
      </c>
      <c r="J19" s="30">
        <v>1.2665079365079365E-2</v>
      </c>
      <c r="K19" s="30">
        <v>1.3260930735930732E-2</v>
      </c>
      <c r="L19" s="30">
        <v>1.3292219387755089E-2</v>
      </c>
      <c r="M19" s="30">
        <v>1.4223469387755108E-2</v>
      </c>
      <c r="N19" s="30">
        <v>1.2451674107142856E-2</v>
      </c>
      <c r="P19" s="30" t="s">
        <v>18</v>
      </c>
      <c r="Q19" s="30"/>
      <c r="R19" s="30"/>
      <c r="S19" s="30"/>
      <c r="T19" s="30">
        <v>1.6491666666666675E-2</v>
      </c>
      <c r="U19" s="30"/>
      <c r="V19" s="30"/>
      <c r="W19" s="30"/>
      <c r="X19" s="30">
        <v>1.4901298701298702E-2</v>
      </c>
      <c r="Y19" s="30">
        <v>1.642678571428571E-2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1.6367857142857139E-2</v>
      </c>
      <c r="AJ19" s="20">
        <v>1.5608333333333353E-2</v>
      </c>
      <c r="AK19" s="20">
        <v>1.5709663865546227E-2</v>
      </c>
      <c r="AL19" s="20">
        <v>1.7807500000000011E-2</v>
      </c>
      <c r="AM19" s="20">
        <v>1.6205952380952394E-2</v>
      </c>
      <c r="AN19" s="20">
        <v>1.4319523809523822E-2</v>
      </c>
      <c r="AO19" s="20">
        <v>1.5436383928571428E-2</v>
      </c>
      <c r="AP19" s="20">
        <v>1.3534740259740255E-2</v>
      </c>
      <c r="AQ19" s="20">
        <v>1.2926116071428571E-2</v>
      </c>
      <c r="AR19" s="20">
        <v>1.1789915966386561E-2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3.3549415704652464E-3</v>
      </c>
      <c r="C20" s="22">
        <v>3.453150598974527E-3</v>
      </c>
      <c r="D20" s="22">
        <v>3.6558710693223953E-3</v>
      </c>
      <c r="E20" s="22">
        <v>3.2737671689441355E-3</v>
      </c>
      <c r="F20" s="22">
        <v>3.174589030403126E-3</v>
      </c>
      <c r="G20" s="22">
        <v>4.3794743468987714E-3</v>
      </c>
      <c r="H20" s="22">
        <v>4.5097652000052023E-3</v>
      </c>
      <c r="I20" s="22">
        <v>3.6981429243118872E-3</v>
      </c>
      <c r="J20" s="22">
        <v>3.3446682083812791E-3</v>
      </c>
      <c r="K20" s="22">
        <v>3.315383167397083E-3</v>
      </c>
      <c r="L20" s="22">
        <v>3.0207461754138761E-3</v>
      </c>
      <c r="M20" s="22">
        <v>3.4649690425348325E-3</v>
      </c>
      <c r="N20" s="22">
        <v>2.4307245370957654E-3</v>
      </c>
      <c r="P20" s="21" t="s">
        <v>8</v>
      </c>
      <c r="Q20" s="22"/>
      <c r="R20" s="22"/>
      <c r="S20" s="22"/>
      <c r="T20" s="22">
        <v>3.0802717172833012E-3</v>
      </c>
      <c r="U20" s="22"/>
      <c r="V20" s="22"/>
      <c r="W20" s="22"/>
      <c r="X20" s="22">
        <v>3.2031638881269042E-3</v>
      </c>
      <c r="Y20" s="22">
        <v>2.856570808241375E-3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2.7213575651563503E-3</v>
      </c>
      <c r="AJ20" s="22">
        <v>3.0343541473413526E-3</v>
      </c>
      <c r="AK20" s="22">
        <v>2.8167004011668789E-3</v>
      </c>
      <c r="AL20" s="22">
        <v>2.7284077373739453E-3</v>
      </c>
      <c r="AM20" s="22">
        <v>2.5410966376413192E-3</v>
      </c>
      <c r="AN20" s="22">
        <v>2.6442353676673124E-3</v>
      </c>
      <c r="AO20" s="22">
        <v>2.3153205053352095E-3</v>
      </c>
      <c r="AP20" s="22">
        <v>3.8644787939971356E-3</v>
      </c>
      <c r="AQ20" s="22">
        <v>3.0286050280661377E-3</v>
      </c>
      <c r="AR20" s="22">
        <v>2.497582661458522E-3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0.05</v>
      </c>
    </row>
    <row r="21" spans="1:62" x14ac:dyDescent="0.2">
      <c r="A21" s="21" t="s">
        <v>19</v>
      </c>
      <c r="B21" s="22">
        <v>2.92E-2</v>
      </c>
      <c r="C21" s="22">
        <v>2.8899999999999999E-2</v>
      </c>
      <c r="D21" s="22">
        <v>2.7900000000000001E-2</v>
      </c>
      <c r="E21" s="22">
        <v>2.9700000000000001E-2</v>
      </c>
      <c r="F21" s="22">
        <v>2.8000000000000001E-2</v>
      </c>
      <c r="G21" s="22">
        <v>2.7099999999999999E-2</v>
      </c>
      <c r="H21" s="22">
        <v>2.9700000000000001E-2</v>
      </c>
      <c r="I21" s="22">
        <v>2.4299999999999999E-2</v>
      </c>
      <c r="J21" s="22">
        <v>2.29E-2</v>
      </c>
      <c r="K21" s="22">
        <v>2.41E-2</v>
      </c>
      <c r="L21" s="22">
        <v>2.2200000000000001E-2</v>
      </c>
      <c r="M21" s="22">
        <v>2.5399999999999999E-2</v>
      </c>
      <c r="N21" s="22">
        <v>2.0899999999999998E-2</v>
      </c>
      <c r="P21" s="21" t="s">
        <v>19</v>
      </c>
      <c r="Q21" s="22"/>
      <c r="R21" s="22"/>
      <c r="S21" s="22"/>
      <c r="T21" s="22">
        <v>2.3E-2</v>
      </c>
      <c r="U21" s="22"/>
      <c r="V21" s="22"/>
      <c r="W21" s="22"/>
      <c r="X21" s="22">
        <v>2.4400000000000002E-2</v>
      </c>
      <c r="Y21" s="22">
        <v>2.2599999999999999E-2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2.6200000000000001E-2</v>
      </c>
      <c r="AJ21" s="23">
        <v>2.7400000000000001E-2</v>
      </c>
      <c r="AK21" s="23">
        <v>2.4299999999999999E-2</v>
      </c>
      <c r="AL21" s="23">
        <v>2.63E-2</v>
      </c>
      <c r="AM21" s="23">
        <v>2.3199999999999998E-2</v>
      </c>
      <c r="AN21" s="23">
        <v>2.1100000000000001E-2</v>
      </c>
      <c r="AO21" s="23">
        <v>2.5000000000000001E-2</v>
      </c>
      <c r="AP21" s="23">
        <v>2.2499999999999999E-2</v>
      </c>
      <c r="AQ21" s="23">
        <v>2.3E-2</v>
      </c>
      <c r="AR21" s="23">
        <v>2.07E-2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8.8000000000000005E-3</v>
      </c>
      <c r="C22" s="22">
        <v>1.9E-3</v>
      </c>
      <c r="D22" s="22">
        <v>7.1000000000000004E-3</v>
      </c>
      <c r="E22" s="22">
        <v>8.3999999999999995E-3</v>
      </c>
      <c r="F22" s="22">
        <v>7.4999999999999997E-3</v>
      </c>
      <c r="G22" s="22">
        <v>4.1999999999999997E-3</v>
      </c>
      <c r="H22" s="22">
        <v>2.7000000000000001E-3</v>
      </c>
      <c r="I22" s="22">
        <v>3.0999999999999999E-3</v>
      </c>
      <c r="J22" s="22">
        <v>1.8E-3</v>
      </c>
      <c r="K22" s="22">
        <v>4.5999999999999999E-3</v>
      </c>
      <c r="L22" s="22">
        <v>4.0000000000000001E-3</v>
      </c>
      <c r="M22" s="22">
        <v>7.1000000000000004E-3</v>
      </c>
      <c r="N22" s="22">
        <v>6.4999999999999997E-3</v>
      </c>
      <c r="P22" s="21" t="s">
        <v>20</v>
      </c>
      <c r="Q22" s="22"/>
      <c r="R22" s="22"/>
      <c r="S22" s="22"/>
      <c r="T22" s="22">
        <v>8.8000000000000005E-3</v>
      </c>
      <c r="U22" s="22"/>
      <c r="V22" s="22"/>
      <c r="W22" s="22"/>
      <c r="X22" s="22">
        <v>6.8999999999999999E-3</v>
      </c>
      <c r="Y22" s="22">
        <v>1.03E-2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1.0200000000000001E-2</v>
      </c>
      <c r="AJ22" s="23">
        <v>7.9000000000000008E-3</v>
      </c>
      <c r="AK22" s="23">
        <v>7.4999999999999997E-3</v>
      </c>
      <c r="AL22" s="23">
        <v>1.24E-2</v>
      </c>
      <c r="AM22" s="23">
        <v>9.1999999999999998E-3</v>
      </c>
      <c r="AN22" s="23">
        <v>6.0000000000000001E-3</v>
      </c>
      <c r="AO22" s="23">
        <v>1.01E-2</v>
      </c>
      <c r="AP22" s="23">
        <v>3.5999999999999999E-3</v>
      </c>
      <c r="AQ22" s="23">
        <v>3.7000000000000002E-3</v>
      </c>
      <c r="AR22" s="23">
        <v>1.1000000000000001E-3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3.2956045923111499</v>
      </c>
      <c r="C23" s="25">
        <f>IFERROR(IF(C18="","",IF($C$25=0,((C19-$C$26)/3/C20),IF($C$26=0,(($C$25-C19)/3/C20),MIN(((($C$25)-C19)/(3*C20)),((C19-($C$26))/(3*C20)))))),"")</f>
        <v>3.2257915406984177</v>
      </c>
      <c r="D23" s="25">
        <f>IFERROR(IF(D18="","",IF($D$25=0,((D19-$D$26)/3/D20),IF($D$26=0,(($D$25-D19)/3/D20),MIN(((($D$25)-D19)/(3*D20)),((D19-($D$26))/(3*D20)))))),"")</f>
        <v>3.0658790843775576</v>
      </c>
      <c r="E23" s="25">
        <f>IFERROR(IF(E18="","",IF($E$25=0,((E19-$E$26)/3/E20),IF($E$26=0,(($E$25-E19)/3/E20),MIN(((($E$25)-E19)/(3*E20)),((E19-($E$26))/(3*E20)))))),"")</f>
        <v>3.3998621674879046</v>
      </c>
      <c r="F23" s="25">
        <f>IFERROR(IF(F18="","",IF($K$25=0,((F19-$K$26)/3/F20),IF($K$26=0,(($K$25-F19)/3/F20),MIN(((($K$25)-F19)/(3*F20)),((F19-($K$26))/(3*F20)))))),"")</f>
        <v>3.4485003645278933</v>
      </c>
      <c r="G23" s="25">
        <f>IFERROR(IF(G18="","",IF($G$25=0,((G19-$G$26)/3/G20),IF($G$26=0,(($G$25-G19)/3/G20),MIN(((($G$25)-G19)/(3*G20)),((G19-($G$26))/(3*G20)))))),"")</f>
        <v>2.6997892010711957</v>
      </c>
      <c r="H23" s="25">
        <f>IFERROR(IF(H18="","",IF($H$25=0,((H19-$H$26)/3/H20),IF($H$26=0,(($H$25-H19)/3/H20),MIN(((($H$25)-H19)/(3*H20)),((H19-($H$26))/(3*H20)))))),"")</f>
        <v>2.6626689085714994</v>
      </c>
      <c r="I23" s="25">
        <f>IFERROR(IF(I18="","",IF($I$25=0,((I19-$I$26)/3/I20),IF($I$26=0,(($I$25-I19)/3/I20),MIN(((($I$25)-I19)/(3*I20)),((I19-($I$26))/(3*I20)))))),"")</f>
        <v>3.4508418442429227</v>
      </c>
      <c r="J23" s="25">
        <f>IFERROR(IF(J18="","",IF($J$25=0,((J19-$J$26)/3/J20),IF($J$26=0,(($J$25-J19)/3/J20),MIN(((($J$25)-J19)/(3*J20)),((J19-($J$26))/(3*J20)))))),"")</f>
        <v>3.7208394882900944</v>
      </c>
      <c r="K23" s="25">
        <f>IFERROR(IF(K18="","",IF($K$25=0,((K19-$K$26)/3/K20),IF($K$26=0,(($K$25-K19)/3/K20),MIN(((($K$25)-K19)/(3*K20)),((K19-($K$26))/(3*K20)))))),"")</f>
        <v>3.6937982136680367</v>
      </c>
      <c r="L23" s="25">
        <f>IFERROR(IF(L18="","",IF($L$25=0,((L19-$L$26)/3/L20),IF($L$26=0,(($L$25-L19)/3/L20),MIN(((($L$25)-L19)/(3*L20)),((L19-($L$26))/(3*L20)))))),"")</f>
        <v>4.05063059264549</v>
      </c>
      <c r="M23" s="25">
        <f>IFERROR(IF(M18="","",IF($M$25=0,((M19-$M$26)/3/M20),IF($M$26=0,(($M$25-M19)/3/M20),MIN(((($M$25)-M19)/(3*M20)),((M19-($M$26))/(3*M20)))))),"")</f>
        <v>3.4417364362243785</v>
      </c>
      <c r="N23" s="25">
        <f>IFERROR(IF(N18="","",IF($N$25=0,((N19-$N$26)/3/N20),IF($N$26=0,(($N$25-N19)/3/N20),MIN(((($N$25)-N19)/(3*N20)),((N19-($N$26))/(3*N20)))))),"")</f>
        <v>5.1491267068487536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3.6261231052355103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3.6525034335375794</v>
      </c>
      <c r="Y23" s="25">
        <f>IFERROR(IF(Y18="","",IF($J$25=0,((Y19-$J$26)/3/Y20),IF($J$26=0,(($J$25-Y19)/3/Y20),MIN(((($J$25)-Y19)/(3*Y20)),((Y19-($J$26))/(3*Y20)))))),"")</f>
        <v>3.9176593824611419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4.1195300570765667</v>
      </c>
      <c r="AJ23" s="25">
        <f t="shared" si="4"/>
        <v>3.7780326000949298</v>
      </c>
      <c r="AK23" s="25">
        <f t="shared" si="4"/>
        <v>4.0579793435193725</v>
      </c>
      <c r="AL23" s="25">
        <f t="shared" si="4"/>
        <v>3.933002089952145</v>
      </c>
      <c r="AM23" s="25">
        <f t="shared" si="4"/>
        <v>4.4330004506001677</v>
      </c>
      <c r="AN23" s="25">
        <f t="shared" si="4"/>
        <v>4.4978946310608663</v>
      </c>
      <c r="AO23" s="25">
        <f t="shared" si="4"/>
        <v>4.9760736496715952</v>
      </c>
      <c r="AP23" s="25">
        <f t="shared" si="4"/>
        <v>3.145336597257983</v>
      </c>
      <c r="AQ23" s="25">
        <f>IFERROR(IF(AQ18="","",IF($M$25=0,((AQ19-$M$26)/3/AQ20),IF($M$26=0,(($M$25-AQ19)/3/AQ20),MIN(((($M$25)-AQ19)/(3*AQ20)),((AQ19-($M$26))/(3*AQ20)))))),"")</f>
        <v>4.0804136541418767</v>
      </c>
      <c r="AR23" s="25">
        <f>IFERROR(IF(AR18="","",IF($M$25=0,((AR19-$M$26)/3/AR20),IF($M$26=0,(($M$25-AR19)/3/AR20),MIN(((($M$25)-AR19)/(3*AR20)),((AR19-($M$26))/(3*AR20)))))),"")</f>
        <v>5.099608863569407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5">$E$5</f>
        <v>0.05</v>
      </c>
      <c r="C25" s="32">
        <f t="shared" si="5"/>
        <v>0.05</v>
      </c>
      <c r="D25" s="32">
        <f t="shared" si="5"/>
        <v>0.05</v>
      </c>
      <c r="E25" s="32">
        <f t="shared" si="5"/>
        <v>0.05</v>
      </c>
      <c r="F25" s="32">
        <f t="shared" si="5"/>
        <v>0.05</v>
      </c>
      <c r="G25" s="32">
        <f t="shared" si="5"/>
        <v>0.05</v>
      </c>
      <c r="H25" s="32">
        <f t="shared" si="5"/>
        <v>0.05</v>
      </c>
      <c r="I25" s="32">
        <f t="shared" si="5"/>
        <v>0.05</v>
      </c>
      <c r="J25" s="32">
        <f t="shared" si="5"/>
        <v>0.05</v>
      </c>
      <c r="K25" s="32">
        <f t="shared" si="5"/>
        <v>0.05</v>
      </c>
      <c r="L25" s="32">
        <f t="shared" si="5"/>
        <v>0.05</v>
      </c>
      <c r="M25" s="32">
        <f t="shared" si="5"/>
        <v>0.05</v>
      </c>
      <c r="N25" s="32">
        <f t="shared" si="5"/>
        <v>0.05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3.9124064780416698E-3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4.6826782162877505</v>
      </c>
      <c r="Q37" s="40">
        <v>8</v>
      </c>
      <c r="R37" s="41">
        <f>ROUND(Q37/5,5)</f>
        <v>1.6</v>
      </c>
      <c r="T37" s="20">
        <v>1.7942857142857142E-2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2.2526410132090585E-3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4.7436383440838066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BJ85"/>
  <sheetViews>
    <sheetView showGridLines="0" topLeftCell="A12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257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4.4596076832000238</v>
      </c>
      <c r="R2" s="7">
        <f>IF(N19="","",(ABS(N19-AVERAGE(B19:M19))/STDEV(B19:M19)))</f>
        <v>3.4399405121843447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1.0729802399445048</v>
      </c>
      <c r="V2" s="7">
        <f>IF(AR19="","",(ABS(AR19-AVERAGE(AF19:AQ19))/STDEV(AF19:AQ19)))</f>
        <v>0.55245060659744893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1.4044025242328215</v>
      </c>
      <c r="R3" s="7">
        <f>IF(N20="","",(ABS(N20-AVERAGE(B20:M20))/STDEV(B20:M20)))</f>
        <v>1.7741413579610041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1.9650113883102835</v>
      </c>
      <c r="V3" s="7">
        <f>IF(AR20="","",(ABS(AR20-AVERAGE(AF20:AQ20))/STDEV(AF20:AQ20)))</f>
        <v>0.21516550120625927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2.3965255994333226</v>
      </c>
      <c r="R4" s="7">
        <f>IF(N23="","",(ABS(N23-AVERAGE(B23:M23))/STDEV(B23:M23)))</f>
        <v>1.039652933974615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1.2422457014267851</v>
      </c>
      <c r="V4" s="7">
        <f>IF(AR23="","",(ABS(AR23-AVERAGE(AF23:AQ23))/STDEV(AF23:AQ23)))</f>
        <v>0.19038036778108891</v>
      </c>
    </row>
    <row r="5" spans="1:44" ht="25.5" customHeight="1" x14ac:dyDescent="0.2">
      <c r="C5" s="42" t="s">
        <v>272</v>
      </c>
      <c r="D5" s="12">
        <v>0</v>
      </c>
      <c r="E5" s="12">
        <v>0.05</v>
      </c>
      <c r="F5" s="12">
        <v>0</v>
      </c>
      <c r="G5" s="13">
        <v>4.1800000000000004E-2</v>
      </c>
      <c r="H5" s="13">
        <v>-8.2000000000000007E-3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-1.0146543778801944E-3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1.8052005870841464E-2</v>
      </c>
      <c r="C9" s="20">
        <v>1.7703826530612244E-2</v>
      </c>
      <c r="D9" s="20">
        <v>1.8678125000000018E-2</v>
      </c>
      <c r="E9" s="20">
        <v>1.817711038961041E-2</v>
      </c>
      <c r="F9" s="20">
        <v>1.8534489795918378E-2</v>
      </c>
      <c r="G9" s="20">
        <v>1.7782051282051323E-2</v>
      </c>
      <c r="H9" s="20">
        <v>1.7066071428571434E-2</v>
      </c>
      <c r="I9" s="20">
        <v>1.6560119047619077E-2</v>
      </c>
      <c r="J9" s="20">
        <v>1.6860996240601507E-2</v>
      </c>
      <c r="K9" s="20">
        <v>1.7854978354978353E-2</v>
      </c>
      <c r="L9" s="20">
        <v>1.7640892857142858E-2</v>
      </c>
      <c r="M9" s="20">
        <v>1.6507653061224498E-2</v>
      </c>
      <c r="N9" s="20">
        <v>1.4383990147783262E-2</v>
      </c>
      <c r="P9" s="19" t="s">
        <v>18</v>
      </c>
      <c r="Q9" s="20"/>
      <c r="R9" s="20"/>
      <c r="S9" s="20"/>
      <c r="T9" s="20">
        <v>1.810178571428572E-2</v>
      </c>
      <c r="U9" s="20"/>
      <c r="V9" s="20"/>
      <c r="W9" s="20"/>
      <c r="X9" s="20">
        <v>1.7040476190476193E-2</v>
      </c>
      <c r="Y9" s="20">
        <v>1.5863392857142864E-2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1.7092857142857139E-2</v>
      </c>
      <c r="AJ9" s="20">
        <v>1.5814087301587305E-2</v>
      </c>
      <c r="AK9" s="20">
        <v>1.5789661654135333E-2</v>
      </c>
      <c r="AL9" s="20">
        <v>1.5958766233766231E-2</v>
      </c>
      <c r="AM9" s="20">
        <v>1.5797448979591844E-2</v>
      </c>
      <c r="AN9" s="20">
        <v>1.3382812500000011E-2</v>
      </c>
      <c r="AO9" s="20">
        <v>1.5262857142857137E-2</v>
      </c>
      <c r="AP9" s="20">
        <v>1.4596103896103897E-2</v>
      </c>
      <c r="AQ9" s="20">
        <v>1.5368571428571429E-2</v>
      </c>
      <c r="AR9" s="20">
        <v>1.4353917050691235E-2</v>
      </c>
    </row>
    <row r="10" spans="1:44" x14ac:dyDescent="0.2">
      <c r="A10" s="21" t="s">
        <v>8</v>
      </c>
      <c r="B10" s="22">
        <v>3.1417297579076943E-3</v>
      </c>
      <c r="C10" s="22">
        <v>3.1785738065504506E-3</v>
      </c>
      <c r="D10" s="22">
        <v>3.2792203852980329E-3</v>
      </c>
      <c r="E10" s="22">
        <v>2.7844693038005437E-3</v>
      </c>
      <c r="F10" s="22">
        <v>2.906991017739747E-3</v>
      </c>
      <c r="G10" s="22">
        <v>3.1108556276592983E-3</v>
      </c>
      <c r="H10" s="22">
        <v>2.9832913824377723E-3</v>
      </c>
      <c r="I10" s="22">
        <v>2.4236635171217161E-3</v>
      </c>
      <c r="J10" s="22">
        <v>3.0072335721184895E-3</v>
      </c>
      <c r="K10" s="22">
        <v>3.2756012407121581E-3</v>
      </c>
      <c r="L10" s="22">
        <v>2.6170876333832579E-3</v>
      </c>
      <c r="M10" s="22">
        <v>3.7488948212245723E-3</v>
      </c>
      <c r="N10" s="22">
        <v>2.5561154328286387E-3</v>
      </c>
      <c r="P10" s="21" t="s">
        <v>8</v>
      </c>
      <c r="Q10" s="22"/>
      <c r="R10" s="22"/>
      <c r="S10" s="22"/>
      <c r="T10" s="22">
        <v>2.5134608781842462E-3</v>
      </c>
      <c r="U10" s="22"/>
      <c r="V10" s="22"/>
      <c r="W10" s="22"/>
      <c r="X10" s="22">
        <v>3.1401570385129608E-3</v>
      </c>
      <c r="Y10" s="22">
        <v>2.285835567285897E-3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2.6517099088225081E-3</v>
      </c>
      <c r="AJ10" s="22">
        <v>2.9949559916575843E-3</v>
      </c>
      <c r="AK10" s="22">
        <v>2.7528971690129645E-3</v>
      </c>
      <c r="AL10" s="22">
        <v>2.9941345109405662E-3</v>
      </c>
      <c r="AM10" s="22">
        <v>2.3839067470151662E-3</v>
      </c>
      <c r="AN10" s="22">
        <v>2.6882034353321433E-3</v>
      </c>
      <c r="AO10" s="22">
        <v>2.9098140954767625E-3</v>
      </c>
      <c r="AP10" s="22">
        <v>2.6479143809751476E-3</v>
      </c>
      <c r="AQ10" s="22">
        <v>2.9575754313551608E-3</v>
      </c>
      <c r="AR10" s="22">
        <v>3.1809149522007856E-3</v>
      </c>
    </row>
    <row r="11" spans="1:44" x14ac:dyDescent="0.2">
      <c r="A11" s="21" t="s">
        <v>19</v>
      </c>
      <c r="B11" s="22">
        <v>3.0800000000000001E-2</v>
      </c>
      <c r="C11" s="22">
        <v>2.8400000000000002E-2</v>
      </c>
      <c r="D11" s="22">
        <v>3.0499999999999999E-2</v>
      </c>
      <c r="E11" s="22">
        <v>2.9000000000000001E-2</v>
      </c>
      <c r="F11" s="23">
        <v>3.04E-2</v>
      </c>
      <c r="G11" s="23">
        <v>2.81E-2</v>
      </c>
      <c r="H11" s="23">
        <v>2.7699999999999999E-2</v>
      </c>
      <c r="I11" s="23">
        <v>2.7900000000000001E-2</v>
      </c>
      <c r="J11" s="23">
        <v>2.8299999999999999E-2</v>
      </c>
      <c r="K11" s="23">
        <v>2.8500000000000001E-2</v>
      </c>
      <c r="L11" s="23">
        <v>2.6700000000000002E-2</v>
      </c>
      <c r="M11" s="23">
        <v>2.7199999999999998E-2</v>
      </c>
      <c r="N11" s="23">
        <v>2.3099999999999999E-2</v>
      </c>
      <c r="P11" s="21" t="s">
        <v>19</v>
      </c>
      <c r="Q11" s="22"/>
      <c r="R11" s="22"/>
      <c r="S11" s="22"/>
      <c r="T11" s="22">
        <v>2.5499999999999998E-2</v>
      </c>
      <c r="U11" s="23"/>
      <c r="V11" s="23"/>
      <c r="W11" s="23"/>
      <c r="X11" s="23">
        <v>2.8000000000000001E-2</v>
      </c>
      <c r="Y11" s="23">
        <v>2.1700000000000001E-2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2.5899999999999999E-2</v>
      </c>
      <c r="AJ11" s="23">
        <v>2.63E-2</v>
      </c>
      <c r="AK11" s="23">
        <v>2.5600000000000001E-2</v>
      </c>
      <c r="AL11" s="23">
        <v>2.5600000000000001E-2</v>
      </c>
      <c r="AM11" s="23">
        <v>2.2100000000000002E-2</v>
      </c>
      <c r="AN11" s="23">
        <v>2.1000000000000001E-2</v>
      </c>
      <c r="AO11" s="23">
        <v>2.64E-2</v>
      </c>
      <c r="AP11" s="23">
        <v>2.5499999999999998E-2</v>
      </c>
      <c r="AQ11" s="23">
        <v>2.35E-2</v>
      </c>
      <c r="AR11" s="23">
        <v>2.5399999999999999E-2</v>
      </c>
    </row>
    <row r="12" spans="1:44" x14ac:dyDescent="0.2">
      <c r="A12" s="21" t="s">
        <v>20</v>
      </c>
      <c r="B12" s="22">
        <v>8.0000000000000002E-3</v>
      </c>
      <c r="C12" s="22">
        <v>6.8999999999999999E-3</v>
      </c>
      <c r="D12" s="22">
        <v>9.7000000000000003E-3</v>
      </c>
      <c r="E12" s="22">
        <v>1.0699999999999999E-2</v>
      </c>
      <c r="F12" s="23">
        <v>1.1299999999999999E-2</v>
      </c>
      <c r="G12" s="23">
        <v>9.1000000000000004E-3</v>
      </c>
      <c r="H12" s="23">
        <v>8.3000000000000001E-3</v>
      </c>
      <c r="I12" s="23">
        <v>1.04E-2</v>
      </c>
      <c r="J12" s="23">
        <v>7.6E-3</v>
      </c>
      <c r="K12" s="23">
        <v>8.6999999999999994E-3</v>
      </c>
      <c r="L12" s="23">
        <v>1.15E-2</v>
      </c>
      <c r="M12" s="23">
        <v>8.9999999999999993E-3</v>
      </c>
      <c r="N12" s="23">
        <v>7.4999999999999997E-3</v>
      </c>
      <c r="P12" s="21" t="s">
        <v>20</v>
      </c>
      <c r="Q12" s="22"/>
      <c r="R12" s="22"/>
      <c r="S12" s="22"/>
      <c r="T12" s="22">
        <v>1.09E-2</v>
      </c>
      <c r="U12" s="23"/>
      <c r="V12" s="23"/>
      <c r="W12" s="23"/>
      <c r="X12" s="23">
        <v>1.14E-2</v>
      </c>
      <c r="Y12" s="23">
        <v>1.0699999999999999E-2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1.14E-2</v>
      </c>
      <c r="AJ12" s="23">
        <v>8.6E-3</v>
      </c>
      <c r="AK12" s="23">
        <v>8.8999999999999999E-3</v>
      </c>
      <c r="AL12" s="23">
        <v>9.1999999999999998E-3</v>
      </c>
      <c r="AM12" s="23">
        <v>9.2999999999999992E-3</v>
      </c>
      <c r="AN12" s="23">
        <v>2E-3</v>
      </c>
      <c r="AO12" s="23">
        <v>7.3000000000000001E-3</v>
      </c>
      <c r="AP12" s="23">
        <v>6.4000000000000003E-3</v>
      </c>
      <c r="AQ12" s="23">
        <v>8.5000000000000006E-3</v>
      </c>
      <c r="AR12" s="23">
        <v>6.7000000000000002E-3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3.3896395288557031</v>
      </c>
      <c r="C13" s="25">
        <f>IFERROR(IF(C8="","",IF($C$25=0,((C9-$C$26)/3/C10),IF($C$26=0,(($C$25-C9)/3/C10),MIN(((($C$25)-C9)/(3*C10)),((C9-($C$26))/(3*C10)))))),"")</f>
        <v>3.3868620996866938</v>
      </c>
      <c r="D13" s="25">
        <f>IFERROR(IF(D8="","",IF($D$25=0,((D9-$D$26)/3/D10),IF($D$26=0,(($D$25-D9)/3/D10),MIN(((($D$25)-D9)/(3*D10)),((D9-($D$26))/(3*D10)))))),"")</f>
        <v>3.1838741448452832</v>
      </c>
      <c r="E13" s="25">
        <f>IFERROR(IF(E8="","",IF($E$25=0,((E9-$E$26)/3/E10),IF($E$26=0,(($E$25-E9)/3/E10),MIN(((($E$25)-E9)/(3*E10)),((E9-($E$26))/(3*E10)))))),"")</f>
        <v>3.8095696927423219</v>
      </c>
      <c r="F13" s="25">
        <f>IFERROR(IF(F8="","",IF($K$25=0,((F9-$K$26)/3/F10),IF($K$26=0,(($K$25-F9)/3/F10),MIN(((($K$25)-F9)/(3*F10)),((F9-($K$26))/(3*F10)))))),"")</f>
        <v>3.6080274542835014</v>
      </c>
      <c r="G13" s="25">
        <f>IFERROR(IF(G8="","",IF($G$25=0,((G9-$G$26)/3/G10),IF($G$26=0,(($G$25-G9)/3/G10),MIN(((($G$25)-G9)/(3*G10)),((G9-($G$26))/(3*G10)))))),"")</f>
        <v>3.4522065710252239</v>
      </c>
      <c r="H13" s="25">
        <f>IFERROR(IF(H8="","",IF($H$25=0,((H9-$H$26)/3/H10),IF($H$26=0,(($H$25-H9)/3/H10),MIN(((($H$25)-H9)/(3*H10)),((H9-($H$26))/(3*H10)))))),"")</f>
        <v>3.6798203001899288</v>
      </c>
      <c r="I13" s="25">
        <f>IFERROR(IF(I8="","",IF($I$25=0,((I9-$I$26)/3/I10),IF($I$26=0,(($I$25-I9)/3/I10),MIN(((($I$25)-I9)/(3*I10)),((I9-($I$26))/(3*I10)))))),"")</f>
        <v>4.5990818879695148</v>
      </c>
      <c r="J13" s="25">
        <f>IFERROR(IF(J8="","",IF($J$25=0,((J9-$J$26)/3/J10),IF($J$26=0,(($J$25-J9)/3/J10),MIN(((($J$25)-J9)/(3*J10)),((J9-($J$26))/(3*J10)))))),"")</f>
        <v>3.6732546114415761</v>
      </c>
      <c r="K13" s="25">
        <f>IFERROR(IF(K8="","",IF($K$25=0,((K9-$K$26)/3/K10),IF($K$26=0,(($K$25-K9)/3/K10),MIN(((($K$25)-K9)/(3*K10)),((K9-($K$26))/(3*K10)))))),"")</f>
        <v>3.2711573929791395</v>
      </c>
      <c r="L13" s="25">
        <f>IFERROR(IF(L8="","",IF($L$25=0,((L9-$L$26)/3/L10),IF($L$26=0,(($L$25-L9)/3/L10),MIN(((($L$25)-L9)/(3*L10)),((L9-($L$26))/(3*L10)))))),"")</f>
        <v>4.1215161884643861</v>
      </c>
      <c r="M13" s="25">
        <f>IFERROR(IF(M8="","",IF($M$25=0,((M9-$M$26)/3/M10),IF($M$26=0,(($M$25-M9)/3/M10),MIN(((($M$25)-M9)/(3*M10)),((M9-($M$26))/(3*M10)))))),"")</f>
        <v>2.9779751576523976</v>
      </c>
      <c r="N13" s="25">
        <f>IFERROR(IF(N8="","",IF($N$25=0,((N9-$N$26)/3/N10),IF($N$26=0,(($N$25-N9)/3/N10),MIN(((($N$25)-N9)/(3*N10)),((N9-($N$26))/(3*N10)))))),"")</f>
        <v>4.6445489634771677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4.2303177214834182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3.4987128993111316</v>
      </c>
      <c r="Y13" s="25">
        <f>IFERROR(IF(Y8="","",IF($J$25=0,((Y9-$J$26)/3/Y10),IF($J$26=0,(($J$25-Y9)/3/Y10),MIN(((($J$25)-Y9)/(3*Y10)),((Y9-($J$26))/(3*Y10)))))),"")</f>
        <v>4.9779910727042491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4.1365941208548067</v>
      </c>
      <c r="AJ13" s="25">
        <f t="shared" si="2"/>
        <v>3.8048319456264883</v>
      </c>
      <c r="AK13" s="25">
        <f t="shared" si="2"/>
        <v>4.1423436529512152</v>
      </c>
      <c r="AL13" s="25">
        <f t="shared" si="2"/>
        <v>3.7897689234119936</v>
      </c>
      <c r="AM13" s="25">
        <f t="shared" si="2"/>
        <v>4.7824229510700418</v>
      </c>
      <c r="AN13" s="25">
        <f t="shared" si="2"/>
        <v>4.5404782265515466</v>
      </c>
      <c r="AO13" s="25">
        <f t="shared" si="2"/>
        <v>3.9793083816065704</v>
      </c>
      <c r="AP13" s="25">
        <f t="shared" si="2"/>
        <v>4.4568279042891996</v>
      </c>
      <c r="AQ13" s="25">
        <f>IFERROR(IF(AQ8="","",IF($M$25=0,((AQ9-$M$26)/3/AQ10),IF($M$26=0,(($M$25-AQ9)/3/AQ10),MIN(((($M$25)-AQ9)/(3*AQ10)),((AQ9-($M$26))/(3*AQ10)))))),"")</f>
        <v>3.9031327490167014</v>
      </c>
      <c r="AR13" s="25">
        <f>IFERROR(IF(AR8="","",IF($M$25=0,((AR9-$M$26)/3/AR10),IF($M$26=0,(($M$25-AR9)/3/AR10),MIN(((($M$25)-AR9)/(3*AR10)),((AR9-($M$26))/(3*AR10)))))),"")</f>
        <v>3.7354119265429424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1.718881302521149E-4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1.7943412698412684E-2</v>
      </c>
      <c r="C19" s="30">
        <v>1.7595748299319737E-2</v>
      </c>
      <c r="D19" s="30">
        <v>1.7657268170426059E-2</v>
      </c>
      <c r="E19" s="30">
        <v>1.6940290178571422E-2</v>
      </c>
      <c r="F19" s="30">
        <v>1.6262428571428563E-2</v>
      </c>
      <c r="G19" s="30">
        <v>1.7563829787234024E-2</v>
      </c>
      <c r="H19" s="30">
        <v>1.6929826254826249E-2</v>
      </c>
      <c r="I19" s="30">
        <v>1.774613095238093E-2</v>
      </c>
      <c r="J19" s="30">
        <v>1.7895502645502635E-2</v>
      </c>
      <c r="K19" s="30">
        <v>1.6777813852813853E-2</v>
      </c>
      <c r="L19" s="30">
        <v>1.6541454081632653E-2</v>
      </c>
      <c r="M19" s="30">
        <v>1.644336734693878E-2</v>
      </c>
      <c r="N19" s="30">
        <v>1.5107812499999996E-2</v>
      </c>
      <c r="P19" s="30" t="s">
        <v>18</v>
      </c>
      <c r="Q19" s="30"/>
      <c r="R19" s="30"/>
      <c r="S19" s="30"/>
      <c r="T19" s="30">
        <v>1.571130952380952E-2</v>
      </c>
      <c r="U19" s="30"/>
      <c r="V19" s="30"/>
      <c r="W19" s="30"/>
      <c r="X19" s="30">
        <v>1.5349350649350649E-2</v>
      </c>
      <c r="Y19" s="30">
        <v>1.6671428571428566E-2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1.7956547619047619E-2</v>
      </c>
      <c r="AJ19" s="20">
        <v>1.7316904761904759E-2</v>
      </c>
      <c r="AK19" s="20">
        <v>1.5626050420168069E-2</v>
      </c>
      <c r="AL19" s="20">
        <v>1.4879285714285711E-2</v>
      </c>
      <c r="AM19" s="20">
        <v>1.2805952380952385E-2</v>
      </c>
      <c r="AN19" s="20">
        <v>1.2061190476190472E-2</v>
      </c>
      <c r="AO19" s="20">
        <v>1.2405133928571427E-2</v>
      </c>
      <c r="AP19" s="20">
        <v>1.3994805194805206E-2</v>
      </c>
      <c r="AQ19" s="20">
        <v>1.3106473214285708E-2</v>
      </c>
      <c r="AR19" s="20">
        <v>1.3278361344537823E-2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3.0213688681601843E-3</v>
      </c>
      <c r="C20" s="22">
        <v>3.1967535049619447E-3</v>
      </c>
      <c r="D20" s="22">
        <v>3.0719037922115671E-3</v>
      </c>
      <c r="E20" s="22">
        <v>3.177384385908328E-3</v>
      </c>
      <c r="F20" s="22">
        <v>2.9042127832608522E-3</v>
      </c>
      <c r="G20" s="22">
        <v>3.3039713743445893E-3</v>
      </c>
      <c r="H20" s="22">
        <v>3.1840678822792393E-3</v>
      </c>
      <c r="I20" s="22">
        <v>2.8184007737940817E-3</v>
      </c>
      <c r="J20" s="22">
        <v>2.6054819205674003E-3</v>
      </c>
      <c r="K20" s="22">
        <v>2.784268448841486E-3</v>
      </c>
      <c r="L20" s="22">
        <v>3.6779455128978442E-3</v>
      </c>
      <c r="M20" s="22">
        <v>2.3867383360722701E-3</v>
      </c>
      <c r="N20" s="22">
        <v>3.6163942832235277E-3</v>
      </c>
      <c r="P20" s="21" t="s">
        <v>8</v>
      </c>
      <c r="Q20" s="22"/>
      <c r="R20" s="22"/>
      <c r="S20" s="22"/>
      <c r="T20" s="22">
        <v>3.071862365835959E-3</v>
      </c>
      <c r="U20" s="22"/>
      <c r="V20" s="22"/>
      <c r="W20" s="22"/>
      <c r="X20" s="22">
        <v>2.2254010875397325E-3</v>
      </c>
      <c r="Y20" s="22">
        <v>2.5681847121211345E-3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3.0607157372199985E-3</v>
      </c>
      <c r="AJ20" s="22">
        <v>3.4312302796457974E-3</v>
      </c>
      <c r="AK20" s="22">
        <v>3.4486296209821706E-3</v>
      </c>
      <c r="AL20" s="22">
        <v>3.3657349169205204E-3</v>
      </c>
      <c r="AM20" s="22">
        <v>2.6095176993125276E-3</v>
      </c>
      <c r="AN20" s="22">
        <v>1.9666536306659852E-3</v>
      </c>
      <c r="AO20" s="22">
        <v>2.6284105114070199E-3</v>
      </c>
      <c r="AP20" s="22">
        <v>2.5370426295091828E-3</v>
      </c>
      <c r="AQ20" s="22">
        <v>2.3283253516964762E-3</v>
      </c>
      <c r="AR20" s="22">
        <v>2.9338342513540883E-3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0.05</v>
      </c>
    </row>
    <row r="21" spans="1:62" x14ac:dyDescent="0.2">
      <c r="A21" s="21" t="s">
        <v>19</v>
      </c>
      <c r="B21" s="22">
        <v>2.93E-2</v>
      </c>
      <c r="C21" s="22">
        <v>2.6800000000000001E-2</v>
      </c>
      <c r="D21" s="22">
        <v>2.9600000000000001E-2</v>
      </c>
      <c r="E21" s="22">
        <v>2.8799999999999999E-2</v>
      </c>
      <c r="F21" s="22">
        <v>3.0700000000000002E-2</v>
      </c>
      <c r="G21" s="22">
        <v>2.76E-2</v>
      </c>
      <c r="H21" s="22">
        <v>2.7799999999999998E-2</v>
      </c>
      <c r="I21" s="22">
        <v>2.6599999999999999E-2</v>
      </c>
      <c r="J21" s="22">
        <v>2.58E-2</v>
      </c>
      <c r="K21" s="22">
        <v>2.7400000000000001E-2</v>
      </c>
      <c r="L21" s="22">
        <v>2.86E-2</v>
      </c>
      <c r="M21" s="22">
        <v>2.1700000000000001E-2</v>
      </c>
      <c r="N21" s="22">
        <v>2.5499999999999998E-2</v>
      </c>
      <c r="P21" s="21" t="s">
        <v>19</v>
      </c>
      <c r="Q21" s="22"/>
      <c r="R21" s="22"/>
      <c r="S21" s="22"/>
      <c r="T21" s="22">
        <v>2.5100000000000001E-2</v>
      </c>
      <c r="U21" s="22"/>
      <c r="V21" s="22"/>
      <c r="W21" s="22"/>
      <c r="X21" s="22">
        <v>2.1299999999999999E-2</v>
      </c>
      <c r="Y21" s="22">
        <v>2.4299999999999999E-2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2.5600000000000001E-2</v>
      </c>
      <c r="AJ21" s="23">
        <v>2.7900000000000001E-2</v>
      </c>
      <c r="AK21" s="23">
        <v>2.7E-2</v>
      </c>
      <c r="AL21" s="23">
        <v>2.6200000000000001E-2</v>
      </c>
      <c r="AM21" s="23">
        <v>2.07E-2</v>
      </c>
      <c r="AN21" s="23">
        <v>1.8700000000000001E-2</v>
      </c>
      <c r="AO21" s="23">
        <v>2.1100000000000001E-2</v>
      </c>
      <c r="AP21" s="23">
        <v>2.0400000000000001E-2</v>
      </c>
      <c r="AQ21" s="23">
        <v>2.18E-2</v>
      </c>
      <c r="AR21" s="23">
        <v>2.41E-2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9.1999999999999998E-3</v>
      </c>
      <c r="C22" s="22">
        <v>1.9E-3</v>
      </c>
      <c r="D22" s="22">
        <v>9.1999999999999998E-3</v>
      </c>
      <c r="E22" s="22">
        <v>7.4999999999999997E-3</v>
      </c>
      <c r="F22" s="22">
        <v>9.1000000000000004E-3</v>
      </c>
      <c r="G22" s="22">
        <v>8.8999999999999999E-3</v>
      </c>
      <c r="H22" s="22">
        <v>7.3000000000000001E-3</v>
      </c>
      <c r="I22" s="22">
        <v>1.01E-2</v>
      </c>
      <c r="J22" s="22">
        <v>1.0500000000000001E-2</v>
      </c>
      <c r="K22" s="22">
        <v>8.6999999999999994E-3</v>
      </c>
      <c r="L22" s="22">
        <v>7.4000000000000003E-3</v>
      </c>
      <c r="M22" s="22">
        <v>1.1299999999999999E-2</v>
      </c>
      <c r="N22" s="22">
        <v>6.6E-3</v>
      </c>
      <c r="P22" s="21" t="s">
        <v>20</v>
      </c>
      <c r="Q22" s="22"/>
      <c r="R22" s="22"/>
      <c r="S22" s="22"/>
      <c r="T22" s="22">
        <v>8.8999999999999999E-3</v>
      </c>
      <c r="U22" s="22"/>
      <c r="V22" s="22"/>
      <c r="W22" s="22"/>
      <c r="X22" s="22">
        <v>9.7000000000000003E-3</v>
      </c>
      <c r="Y22" s="22">
        <v>1.0699999999999999E-2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1.15E-2</v>
      </c>
      <c r="AJ22" s="23">
        <v>9.1000000000000004E-3</v>
      </c>
      <c r="AK22" s="23">
        <v>6.7000000000000002E-3</v>
      </c>
      <c r="AL22" s="23">
        <v>7.9000000000000008E-3</v>
      </c>
      <c r="AM22" s="23">
        <v>5.5999999999999999E-3</v>
      </c>
      <c r="AN22" s="23">
        <v>7.4000000000000003E-3</v>
      </c>
      <c r="AO22" s="23">
        <v>6.1999999999999998E-3</v>
      </c>
      <c r="AP22" s="23">
        <v>7.6E-3</v>
      </c>
      <c r="AQ22" s="23">
        <v>8.2000000000000007E-3</v>
      </c>
      <c r="AR22" s="23">
        <v>6.3E-3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3.5366516194482052</v>
      </c>
      <c r="C23" s="25">
        <f>IFERROR(IF(C18="","",IF($C$25=0,((C19-$C$26)/3/C20),IF($C$26=0,(($C$25-C19)/3/C20),MIN(((($C$25)-C19)/(3*C20)),((C19-($C$26))/(3*C20)))))),"")</f>
        <v>3.3788708503155838</v>
      </c>
      <c r="D23" s="25">
        <f>IFERROR(IF(D18="","",IF($D$25=0,((D19-$D$26)/3/D20),IF($D$26=0,(($D$25-D19)/3/D20),MIN(((($D$25)-D19)/(3*D20)),((D19-($D$26))/(3*D20)))))),"")</f>
        <v>3.5095209157238743</v>
      </c>
      <c r="E23" s="25">
        <f>IFERROR(IF(E18="","",IF($E$25=0,((E19-$E$26)/3/E20),IF($E$26=0,(($E$25-E19)/3/E20),MIN(((($E$25)-E19)/(3*E20)),((E19-($E$26))/(3*E20)))))),"")</f>
        <v>3.468231077952892</v>
      </c>
      <c r="F23" s="25">
        <f>IFERROR(IF(F18="","",IF($K$25=0,((F19-$K$26)/3/F20),IF($K$26=0,(($K$25-F19)/3/F20),MIN(((($K$25)-F19)/(3*F20)),((F19-($K$26))/(3*F20)))))),"")</f>
        <v>3.8722566086326116</v>
      </c>
      <c r="G23" s="25">
        <f>IFERROR(IF(G18="","",IF($G$25=0,((G19-$G$26)/3/G20),IF($G$26=0,(($G$25-G19)/3/G20),MIN(((($G$25)-G19)/(3*G20)),((G19-($G$26))/(3*G20)))))),"")</f>
        <v>3.2724426190688329</v>
      </c>
      <c r="H23" s="25">
        <f>IFERROR(IF(H18="","",IF($H$25=0,((H19-$H$26)/3/H20),IF($H$26=0,(($H$25-H19)/3/H20),MIN(((($H$25)-H19)/(3*H20)),((H19-($H$26))/(3*H20)))))),"")</f>
        <v>3.4620465567776835</v>
      </c>
      <c r="I23" s="25">
        <f>IFERROR(IF(I18="","",IF($I$25=0,((I19-$I$26)/3/I20),IF($I$26=0,(($I$25-I19)/3/I20),MIN(((($I$25)-I19)/(3*I20)),((I19-($I$26))/(3*I20)))))),"")</f>
        <v>3.8146773810548216</v>
      </c>
      <c r="J23" s="25">
        <f>IFERROR(IF(J18="","",IF($J$25=0,((J19-$J$26)/3/J20),IF($J$26=0,(($J$25-J19)/3/J20),MIN(((($J$25)-J19)/(3*J20)),((J19-($J$26))/(3*J20)))))),"")</f>
        <v>4.1073012380893079</v>
      </c>
      <c r="K23" s="25">
        <f>IFERROR(IF(K18="","",IF($K$25=0,((K19-$K$26)/3/K20),IF($K$26=0,(($K$25-K19)/3/K20),MIN(((($K$25)-K19)/(3*K20)),((K19-($K$26))/(3*K20)))))),"")</f>
        <v>3.9773686526778289</v>
      </c>
      <c r="L23" s="25">
        <f>IFERROR(IF(L18="","",IF($L$25=0,((L19-$L$26)/3/L20),IF($L$26=0,(($L$25-L19)/3/L20),MIN(((($L$25)-L19)/(3*L20)),((L19-($L$26))/(3*L20)))))),"")</f>
        <v>3.0323583099164728</v>
      </c>
      <c r="M23" s="25">
        <f>IFERROR(IF(M18="","",IF($M$25=0,((M19-$M$26)/3/M20),IF($M$26=0,(($M$25-M19)/3/M20),MIN(((($M$25)-M19)/(3*M20)),((M19-($M$26))/(3*M20)))))),"")</f>
        <v>4.68653980565567</v>
      </c>
      <c r="N23" s="25">
        <f>IFERROR(IF(N18="","",IF($N$25=0,((N19-$N$26)/3/N20),IF($N$26=0,(($N$25-N19)/3/N20),MIN(((($N$25)-N19)/(3*N20)),((N19-($N$26))/(3*N20)))))),"")</f>
        <v>3.2161120319821546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3.7207277315476732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5.1901729152948626</v>
      </c>
      <c r="Y23" s="25">
        <f>IFERROR(IF(Y18="","",IF($J$25=0,((Y19-$J$26)/3/Y20),IF($J$26=0,(($J$25-Y19)/3/Y20),MIN(((($J$25)-Y19)/(3*Y20)),((Y19-($J$26))/(3*Y20)))))),"")</f>
        <v>4.3258274052835359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3.4897558972112579</v>
      </c>
      <c r="AJ23" s="25">
        <f t="shared" si="4"/>
        <v>3.1750608940445981</v>
      </c>
      <c r="AK23" s="25">
        <f t="shared" si="4"/>
        <v>3.3224742731328956</v>
      </c>
      <c r="AL23" s="25">
        <f t="shared" si="4"/>
        <v>3.4782610784499921</v>
      </c>
      <c r="AM23" s="25">
        <f t="shared" si="4"/>
        <v>4.7510756015497062</v>
      </c>
      <c r="AN23" s="25">
        <f t="shared" si="4"/>
        <v>6.4303493223599952</v>
      </c>
      <c r="AO23" s="25">
        <f t="shared" si="4"/>
        <v>4.7677567752159069</v>
      </c>
      <c r="AP23" s="25">
        <f t="shared" si="4"/>
        <v>4.7305991086375467</v>
      </c>
      <c r="AQ23" s="25">
        <f>IFERROR(IF(AQ18="","",IF($M$25=0,((AQ19-$M$26)/3/AQ20),IF($M$26=0,(($M$25-AQ19)/3/AQ20),MIN(((($M$25)-AQ19)/(3*AQ20)),((AQ19-($M$26))/(3*AQ20)))))),"")</f>
        <v>5.2818401229640219</v>
      </c>
      <c r="AR23" s="25">
        <f>IFERROR(IF(AR18="","",IF($M$25=0,((AR19-$M$26)/3/AR20),IF($M$26=0,(($M$25-AR19)/3/AR20),MIN(((($M$25)-AR19)/(3*AR20)),((AR19-($M$26))/(3*AR20)))))),"")</f>
        <v>4.1722010072102282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5">$E$5</f>
        <v>0.05</v>
      </c>
      <c r="C25" s="32">
        <f t="shared" si="5"/>
        <v>0.05</v>
      </c>
      <c r="D25" s="32">
        <f t="shared" si="5"/>
        <v>0.05</v>
      </c>
      <c r="E25" s="32">
        <f t="shared" si="5"/>
        <v>0.05</v>
      </c>
      <c r="F25" s="32">
        <f t="shared" si="5"/>
        <v>0.05</v>
      </c>
      <c r="G25" s="32">
        <f t="shared" si="5"/>
        <v>0.05</v>
      </c>
      <c r="H25" s="32">
        <f t="shared" si="5"/>
        <v>0.05</v>
      </c>
      <c r="I25" s="32">
        <f t="shared" si="5"/>
        <v>0.05</v>
      </c>
      <c r="J25" s="32">
        <f t="shared" si="5"/>
        <v>0.05</v>
      </c>
      <c r="K25" s="32">
        <f t="shared" si="5"/>
        <v>0.05</v>
      </c>
      <c r="L25" s="32">
        <f t="shared" si="5"/>
        <v>0.05</v>
      </c>
      <c r="M25" s="32">
        <f t="shared" si="5"/>
        <v>0.05</v>
      </c>
      <c r="N25" s="32">
        <f t="shared" si="5"/>
        <v>0.05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3.7488948212245723E-3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4.6445489634771677</v>
      </c>
      <c r="Q37" s="40">
        <v>8</v>
      </c>
      <c r="R37" s="41">
        <f>ROUND(Q37/5,5)</f>
        <v>1.6</v>
      </c>
      <c r="T37" s="20">
        <v>1.5625000000000003E-2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2.0612159302487235E-3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5.5590164839986835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BJ85"/>
  <sheetViews>
    <sheetView showGridLines="0" topLeftCell="A28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256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6.4102215386853896</v>
      </c>
      <c r="R2" s="7">
        <f>IF(N19="","",(ABS(N19-AVERAGE(B19:M19))/STDEV(B19:M19)))</f>
        <v>2.5922863115114501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1.1644193015140254</v>
      </c>
      <c r="V2" s="7">
        <f>IF(AR19="","",(ABS(AR19-AVERAGE(AF19:AQ19))/STDEV(AF19:AQ19)))</f>
        <v>0.61335037875666221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2.3467449051411267</v>
      </c>
      <c r="R3" s="7">
        <f>IF(N20="","",(ABS(N20-AVERAGE(B20:M20))/STDEV(B20:M20)))</f>
        <v>0.70929187364051172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0.92849197302287045</v>
      </c>
      <c r="V3" s="7">
        <f>IF(AR20="","",(ABS(AR20-AVERAGE(AF20:AQ20))/STDEV(AF20:AQ20)))</f>
        <v>0.91398209641954309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4.9454613814475774</v>
      </c>
      <c r="R4" s="7">
        <f>IF(N23="","",(ABS(N23-AVERAGE(B23:M23))/STDEV(B23:M23)))</f>
        <v>0.34662822267873783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0.69552843220938432</v>
      </c>
      <c r="V4" s="7">
        <f>IF(AR23="","",(ABS(AR23-AVERAGE(AF23:AQ23))/STDEV(AF23:AQ23)))</f>
        <v>0.94484823270954887</v>
      </c>
    </row>
    <row r="5" spans="1:44" ht="25.5" customHeight="1" x14ac:dyDescent="0.2">
      <c r="C5" s="42" t="s">
        <v>272</v>
      </c>
      <c r="D5" s="12">
        <v>0</v>
      </c>
      <c r="E5" s="12">
        <v>0.05</v>
      </c>
      <c r="F5" s="12">
        <v>0</v>
      </c>
      <c r="G5" s="13">
        <v>4.2500000000000003E-2</v>
      </c>
      <c r="H5" s="13">
        <v>-3.5999999999999999E-3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2.3889400921659094E-4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1.7639187866927607E-2</v>
      </c>
      <c r="C9" s="20">
        <v>1.6756632653061217E-2</v>
      </c>
      <c r="D9" s="20">
        <v>1.7391964285714292E-2</v>
      </c>
      <c r="E9" s="20">
        <v>1.773912337662337E-2</v>
      </c>
      <c r="F9" s="20">
        <v>1.7846122448979589E-2</v>
      </c>
      <c r="G9" s="20">
        <v>1.7730219780219759E-2</v>
      </c>
      <c r="H9" s="20">
        <v>1.7698571428571404E-2</v>
      </c>
      <c r="I9" s="20">
        <v>1.690074404761906E-2</v>
      </c>
      <c r="J9" s="20">
        <v>1.6879417293233053E-2</v>
      </c>
      <c r="K9" s="20">
        <v>1.7669805194805193E-2</v>
      </c>
      <c r="L9" s="20">
        <v>1.6788392857142852E-2</v>
      </c>
      <c r="M9" s="20">
        <v>1.6125255102040815E-2</v>
      </c>
      <c r="N9" s="20">
        <v>1.3724753694581274E-2</v>
      </c>
      <c r="P9" s="19" t="s">
        <v>18</v>
      </c>
      <c r="Q9" s="20"/>
      <c r="R9" s="20"/>
      <c r="S9" s="20"/>
      <c r="T9" s="20">
        <v>1.7894196428571429E-2</v>
      </c>
      <c r="U9" s="20"/>
      <c r="V9" s="20"/>
      <c r="W9" s="20"/>
      <c r="X9" s="20">
        <v>1.5186507936507937E-2</v>
      </c>
      <c r="Y9" s="20">
        <v>1.464017857142857E-2</v>
      </c>
      <c r="Z9" s="20"/>
      <c r="AA9" s="20"/>
      <c r="AB9" s="20"/>
      <c r="AC9" s="20"/>
      <c r="AE9" s="19" t="s">
        <v>18</v>
      </c>
      <c r="AF9" s="20"/>
      <c r="AG9" s="20"/>
      <c r="AH9" s="20"/>
      <c r="AI9" s="20">
        <v>1.5425595238095235E-2</v>
      </c>
      <c r="AJ9" s="20">
        <v>1.6362896825396815E-2</v>
      </c>
      <c r="AK9" s="20">
        <v>1.6054323308270675E-2</v>
      </c>
      <c r="AL9" s="20">
        <v>1.7453246753246759E-2</v>
      </c>
      <c r="AM9" s="20">
        <v>1.5598469387755104E-2</v>
      </c>
      <c r="AN9" s="20">
        <v>1.4577901785714284E-2</v>
      </c>
      <c r="AO9" s="20">
        <v>1.6588571428571432E-2</v>
      </c>
      <c r="AP9" s="20">
        <v>1.5637012987012998E-2</v>
      </c>
      <c r="AQ9" s="20">
        <v>1.444428571428571E-2</v>
      </c>
      <c r="AR9" s="20">
        <v>1.4683179723502301E-2</v>
      </c>
    </row>
    <row r="10" spans="1:44" x14ac:dyDescent="0.2">
      <c r="A10" s="21" t="s">
        <v>8</v>
      </c>
      <c r="B10" s="22">
        <v>3.0413668652652113E-3</v>
      </c>
      <c r="C10" s="22">
        <v>3.029355210068039E-3</v>
      </c>
      <c r="D10" s="22">
        <v>3.1070990159360714E-3</v>
      </c>
      <c r="E10" s="22">
        <v>3.085467397383124E-3</v>
      </c>
      <c r="F10" s="22">
        <v>3.0255053462031906E-3</v>
      </c>
      <c r="G10" s="22">
        <v>2.943896846176556E-3</v>
      </c>
      <c r="H10" s="22">
        <v>3.1268182852232608E-3</v>
      </c>
      <c r="I10" s="22">
        <v>2.7407260310566887E-3</v>
      </c>
      <c r="J10" s="22">
        <v>2.9975718048186992E-3</v>
      </c>
      <c r="K10" s="22">
        <v>2.9891003811799944E-3</v>
      </c>
      <c r="L10" s="22">
        <v>3.3527962200187731E-3</v>
      </c>
      <c r="M10" s="22">
        <v>3.1090413381255305E-3</v>
      </c>
      <c r="N10" s="22">
        <v>2.7139708989538909E-3</v>
      </c>
      <c r="P10" s="21" t="s">
        <v>8</v>
      </c>
      <c r="Q10" s="22"/>
      <c r="R10" s="22"/>
      <c r="S10" s="22"/>
      <c r="T10" s="22">
        <v>2.7119751504850065E-3</v>
      </c>
      <c r="U10" s="22"/>
      <c r="V10" s="22"/>
      <c r="W10" s="22"/>
      <c r="X10" s="22">
        <v>2.6451595475149078E-3</v>
      </c>
      <c r="Y10" s="22">
        <v>2.4557144176712204E-3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3.441573881423229E-3</v>
      </c>
      <c r="AJ10" s="22">
        <v>2.8291074998654754E-3</v>
      </c>
      <c r="AK10" s="22">
        <v>2.3111944297018977E-3</v>
      </c>
      <c r="AL10" s="22">
        <v>3.3011432000920309E-3</v>
      </c>
      <c r="AM10" s="22">
        <v>2.6101606900160376E-3</v>
      </c>
      <c r="AN10" s="22">
        <v>2.4009744608589731E-3</v>
      </c>
      <c r="AO10" s="22">
        <v>3.0820308924625344E-3</v>
      </c>
      <c r="AP10" s="22">
        <v>2.6932162649875814E-3</v>
      </c>
      <c r="AQ10" s="22">
        <v>2.2766784403912073E-3</v>
      </c>
      <c r="AR10" s="22">
        <v>3.167819450943383E-3</v>
      </c>
    </row>
    <row r="11" spans="1:44" x14ac:dyDescent="0.2">
      <c r="A11" s="21" t="s">
        <v>19</v>
      </c>
      <c r="B11" s="22">
        <v>2.9000000000000001E-2</v>
      </c>
      <c r="C11" s="22">
        <v>2.75E-2</v>
      </c>
      <c r="D11" s="22">
        <v>2.7300000000000001E-2</v>
      </c>
      <c r="E11" s="22">
        <v>2.7699999999999999E-2</v>
      </c>
      <c r="F11" s="23">
        <v>2.81E-2</v>
      </c>
      <c r="G11" s="23">
        <v>2.7900000000000001E-2</v>
      </c>
      <c r="H11" s="23">
        <v>2.8000000000000001E-2</v>
      </c>
      <c r="I11" s="23">
        <v>2.86E-2</v>
      </c>
      <c r="J11" s="23">
        <v>2.9100000000000001E-2</v>
      </c>
      <c r="K11" s="23">
        <v>2.7400000000000001E-2</v>
      </c>
      <c r="L11" s="23">
        <v>2.75E-2</v>
      </c>
      <c r="M11" s="23">
        <v>2.5700000000000001E-2</v>
      </c>
      <c r="N11" s="23">
        <v>2.3599999999999996E-2</v>
      </c>
      <c r="P11" s="21" t="s">
        <v>19</v>
      </c>
      <c r="Q11" s="22"/>
      <c r="R11" s="22"/>
      <c r="S11" s="22"/>
      <c r="T11" s="22">
        <v>2.64E-2</v>
      </c>
      <c r="U11" s="23"/>
      <c r="V11" s="23"/>
      <c r="W11" s="23"/>
      <c r="X11" s="23">
        <v>2.4400000000000002E-2</v>
      </c>
      <c r="Y11" s="23">
        <v>2.1299999999999999E-2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2.5899999999999999E-2</v>
      </c>
      <c r="AJ11" s="23">
        <v>2.4799999999999999E-2</v>
      </c>
      <c r="AK11" s="23">
        <v>2.5600000000000001E-2</v>
      </c>
      <c r="AL11" s="23">
        <v>2.53E-2</v>
      </c>
      <c r="AM11" s="23">
        <v>2.1999999999999999E-2</v>
      </c>
      <c r="AN11" s="23">
        <v>2.1700000000000001E-2</v>
      </c>
      <c r="AO11" s="23">
        <v>2.5299999999999996E-2</v>
      </c>
      <c r="AP11" s="23">
        <v>2.4E-2</v>
      </c>
      <c r="AQ11" s="23">
        <v>2.0899999999999998E-2</v>
      </c>
      <c r="AR11" s="23">
        <v>2.5000000000000001E-2</v>
      </c>
    </row>
    <row r="12" spans="1:44" x14ac:dyDescent="0.2">
      <c r="A12" s="21" t="s">
        <v>20</v>
      </c>
      <c r="B12" s="22">
        <v>9.5999999999999992E-3</v>
      </c>
      <c r="C12" s="22">
        <v>8.0000000000000002E-3</v>
      </c>
      <c r="D12" s="22">
        <v>7.1999999999999998E-3</v>
      </c>
      <c r="E12" s="22">
        <v>8.0000000000000002E-3</v>
      </c>
      <c r="F12" s="23">
        <v>9.1999999999999998E-3</v>
      </c>
      <c r="G12" s="23">
        <v>1.0200000000000001E-2</v>
      </c>
      <c r="H12" s="23">
        <v>9.9000000000000008E-3</v>
      </c>
      <c r="I12" s="23">
        <v>9.9000000000000008E-3</v>
      </c>
      <c r="J12" s="23">
        <v>9.1000000000000004E-3</v>
      </c>
      <c r="K12" s="23">
        <v>9.5999999999999992E-3</v>
      </c>
      <c r="L12" s="23">
        <v>8.8000000000000005E-3</v>
      </c>
      <c r="M12" s="23">
        <v>7.7000000000000002E-3</v>
      </c>
      <c r="N12" s="23">
        <v>6.0000000000000001E-3</v>
      </c>
      <c r="P12" s="21" t="s">
        <v>20</v>
      </c>
      <c r="Q12" s="22"/>
      <c r="R12" s="22"/>
      <c r="S12" s="22"/>
      <c r="T12" s="22">
        <v>1.0800000000000001E-2</v>
      </c>
      <c r="U12" s="23"/>
      <c r="V12" s="23"/>
      <c r="W12" s="23"/>
      <c r="X12" s="23">
        <v>1.04E-2</v>
      </c>
      <c r="Y12" s="23">
        <v>9.9000000000000008E-3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8.0000000000000002E-3</v>
      </c>
      <c r="AJ12" s="23">
        <v>8.6E-3</v>
      </c>
      <c r="AK12" s="23">
        <v>9.7000000000000003E-3</v>
      </c>
      <c r="AL12" s="23">
        <v>9.1000000000000004E-3</v>
      </c>
      <c r="AM12" s="23">
        <v>8.5000000000000006E-3</v>
      </c>
      <c r="AN12" s="23">
        <v>2.3E-3</v>
      </c>
      <c r="AO12" s="23">
        <v>9.4000000000000004E-3</v>
      </c>
      <c r="AP12" s="23">
        <v>6.8999999999999999E-3</v>
      </c>
      <c r="AQ12" s="23">
        <v>8.6E-3</v>
      </c>
      <c r="AR12" s="23">
        <v>6.0000000000000001E-3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3.5467399546191096</v>
      </c>
      <c r="C13" s="25">
        <f>IFERROR(IF(C8="","",IF($C$25=0,((C9-$C$26)/3/C10),IF($C$26=0,(($C$25-C9)/3/C10),MIN(((($C$25)-C9)/(3*C10)),((C9-($C$26))/(3*C10)))))),"")</f>
        <v>3.6579145331493543</v>
      </c>
      <c r="D13" s="25">
        <f>IFERROR(IF(D8="","",IF($D$25=0,((D9-$D$26)/3/D10),IF($D$26=0,(($D$25-D9)/3/D10),MIN(((($D$25)-D9)/(3*D10)),((D9-($D$26))/(3*D10)))))),"")</f>
        <v>3.4982294359938968</v>
      </c>
      <c r="E13" s="25">
        <f>IFERROR(IF(E8="","",IF($E$25=0,((E9-$E$26)/3/E10),IF($E$26=0,(($E$25-E9)/3/E10),MIN(((($E$25)-E9)/(3*E10)),((E9-($E$26))/(3*E10)))))),"")</f>
        <v>3.4852500954137491</v>
      </c>
      <c r="F13" s="25">
        <f>IFERROR(IF(F8="","",IF($K$25=0,((F9-$K$26)/3/F10),IF($K$26=0,(($K$25-F9)/3/F10),MIN(((($K$25)-F9)/(3*F10)),((F9-($K$26))/(3*F10)))))),"")</f>
        <v>3.5425351989953686</v>
      </c>
      <c r="G13" s="25">
        <f>IFERROR(IF(G8="","",IF($G$25=0,((G9-$G$26)/3/G10),IF($G$26=0,(($G$25-G9)/3/G10),MIN(((($G$25)-G9)/(3*G10)),((G9-($G$26))/(3*G10)))))),"")</f>
        <v>3.6538621998810021</v>
      </c>
      <c r="H13" s="25">
        <f>IFERROR(IF(H8="","",IF($H$25=0,((H9-$H$26)/3/H10),IF($H$26=0,(($H$25-H9)/3/H10),MIN(((($H$25)-H9)/(3*H10)),((H9-($H$26))/(3*H10)))))),"")</f>
        <v>3.4434821198360974</v>
      </c>
      <c r="I13" s="25">
        <f>IFERROR(IF(I8="","",IF($I$25=0,((I9-$I$26)/3/I10),IF($I$26=0,(($I$25-I9)/3/I10),MIN(((($I$25)-I9)/(3*I10)),((I9-($I$26))/(3*I10)))))),"")</f>
        <v>4.0256067890180551</v>
      </c>
      <c r="J13" s="25">
        <f>IFERROR(IF(J8="","",IF($J$25=0,((J9-$J$26)/3/J10),IF($J$26=0,(($J$25-J9)/3/J10),MIN(((($J$25)-J9)/(3*J10)),((J9-($J$26))/(3*J10)))))),"")</f>
        <v>3.6830457965482237</v>
      </c>
      <c r="K13" s="25">
        <f>IFERROR(IF(K8="","",IF($K$25=0,((K9-$K$26)/3/K10),IF($K$26=0,(($K$25-K9)/3/K10),MIN(((($K$25)-K9)/(3*K10)),((K9-($K$26))/(3*K10)))))),"")</f>
        <v>3.605342821400102</v>
      </c>
      <c r="L13" s="25">
        <f>IFERROR(IF(L8="","",IF($L$25=0,((L9-$L$26)/3/L10),IF($L$26=0,(($L$25-L9)/3/L10),MIN(((($L$25)-L9)/(3*L10)),((L9-($L$26))/(3*L10)))))),"")</f>
        <v>3.3018814708111695</v>
      </c>
      <c r="M13" s="25">
        <f>IFERROR(IF(M8="","",IF($M$25=0,((M9-$M$26)/3/M10),IF($M$26=0,(($M$25-M9)/3/M10),MIN(((($M$25)-M9)/(3*M10)),((M9-($M$26))/(3*M10)))))),"")</f>
        <v>3.6318531677873609</v>
      </c>
      <c r="N13" s="25">
        <f>IFERROR(IF(N8="","",IF($N$25=0,((N9-$N$26)/3/N10),IF($N$26=0,(($N$25-N9)/3/N10),MIN(((($N$25)-N9)/(3*N10)),((N9-($N$26))/(3*N10)))))),"")</f>
        <v>4.4553715639079678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3.946177206636869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4.3870689635336459</v>
      </c>
      <c r="Y13" s="25">
        <f>IFERROR(IF(Y8="","",IF($J$25=0,((Y9-$J$26)/3/Y10),IF($J$26=0,(($J$25-Y9)/3/Y10),MIN(((($J$25)-Y9)/(3*Y10)),((Y9-($J$26))/(3*Y10)))))),"")</f>
        <v>4.7996652452912292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3.3487009096360358</v>
      </c>
      <c r="AJ13" s="25">
        <f t="shared" si="2"/>
        <v>3.9632172780288055</v>
      </c>
      <c r="AK13" s="25">
        <f t="shared" si="2"/>
        <v>4.8958345600414228</v>
      </c>
      <c r="AL13" s="25">
        <f t="shared" si="2"/>
        <v>3.2864123400085448</v>
      </c>
      <c r="AM13" s="25">
        <f t="shared" si="2"/>
        <v>4.393283875054391</v>
      </c>
      <c r="AN13" s="25">
        <f t="shared" si="2"/>
        <v>4.9177391363023357</v>
      </c>
      <c r="AO13" s="25">
        <f t="shared" si="2"/>
        <v>3.6135727530765633</v>
      </c>
      <c r="AP13" s="25">
        <f t="shared" si="2"/>
        <v>4.2530297894149314</v>
      </c>
      <c r="AQ13" s="25">
        <f>IFERROR(IF(AQ8="","",IF($M$25=0,((AQ9-$M$26)/3/AQ10),IF($M$26=0,(($M$25-AQ9)/3/AQ10),MIN(((($M$25)-AQ9)/(3*AQ10)),((AQ9-($M$26))/(3*AQ10)))))),"")</f>
        <v>5.2057877615199022</v>
      </c>
      <c r="AR13" s="25">
        <f>IFERROR(IF(AR8="","",IF($M$25=0,((AR9-$M$26)/3/AR10),IF($M$26=0,(($M$25-AR9)/3/AR10),MIN(((($M$25)-AR9)/(3*AR10)),((AR9-($M$26))/(3*AR10)))))),"")</f>
        <v>3.7162071916672605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1.4771533613445326E-5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1.8211269841269855E-2</v>
      </c>
      <c r="C19" s="30">
        <v>1.7434608843537397E-2</v>
      </c>
      <c r="D19" s="30">
        <v>1.679266917293231E-2</v>
      </c>
      <c r="E19" s="30">
        <v>1.6213169642857125E-2</v>
      </c>
      <c r="F19" s="30">
        <v>1.5277714285714271E-2</v>
      </c>
      <c r="G19" s="30">
        <v>1.6601823708206676E-2</v>
      </c>
      <c r="H19" s="30">
        <v>1.6772200772200787E-2</v>
      </c>
      <c r="I19" s="30">
        <v>1.6797767857142851E-2</v>
      </c>
      <c r="J19" s="30">
        <v>1.6816005291005319E-2</v>
      </c>
      <c r="K19" s="30">
        <v>1.6979437229437226E-2</v>
      </c>
      <c r="L19" s="30">
        <v>1.6647066326530621E-2</v>
      </c>
      <c r="M19" s="30">
        <v>1.5897959183673479E-2</v>
      </c>
      <c r="N19" s="30">
        <v>1.4812388392857144E-2</v>
      </c>
      <c r="P19" s="30" t="s">
        <v>18</v>
      </c>
      <c r="Q19" s="30"/>
      <c r="R19" s="30"/>
      <c r="S19" s="30"/>
      <c r="T19" s="30">
        <v>1.6591666666666664E-2</v>
      </c>
      <c r="U19" s="30"/>
      <c r="V19" s="30"/>
      <c r="W19" s="30"/>
      <c r="X19" s="30">
        <v>1.4026298701298699E-2</v>
      </c>
      <c r="Y19" s="30">
        <v>1.5552678571428561E-2</v>
      </c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>
        <v>1.6456547619047617E-2</v>
      </c>
      <c r="AJ19" s="20">
        <v>1.6571904761904756E-2</v>
      </c>
      <c r="AK19" s="20">
        <v>1.4900630252100838E-2</v>
      </c>
      <c r="AL19" s="20">
        <v>1.3203571428571431E-2</v>
      </c>
      <c r="AM19" s="20">
        <v>1.1974285714285712E-2</v>
      </c>
      <c r="AN19" s="20">
        <v>1.1525714285714283E-2</v>
      </c>
      <c r="AO19" s="20">
        <v>1.2851116071428572E-2</v>
      </c>
      <c r="AP19" s="20">
        <v>1.3269480519480521E-2</v>
      </c>
      <c r="AQ19" s="20">
        <v>1.254888392857143E-2</v>
      </c>
      <c r="AR19" s="20">
        <v>1.2563655462184875E-2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3.2389679526257423E-3</v>
      </c>
      <c r="C20" s="22">
        <v>3.1478626886255493E-3</v>
      </c>
      <c r="D20" s="22">
        <v>3.0566074407090086E-3</v>
      </c>
      <c r="E20" s="22">
        <v>3.1336352599080301E-3</v>
      </c>
      <c r="F20" s="22">
        <v>2.6652407694015253E-3</v>
      </c>
      <c r="G20" s="22">
        <v>3.2289276637718248E-3</v>
      </c>
      <c r="H20" s="22">
        <v>3.8210249001004708E-3</v>
      </c>
      <c r="I20" s="22">
        <v>2.9332023597321358E-3</v>
      </c>
      <c r="J20" s="22">
        <v>2.4828408040488848E-3</v>
      </c>
      <c r="K20" s="22">
        <v>2.77009046778968E-3</v>
      </c>
      <c r="L20" s="22">
        <v>3.5212859844240044E-3</v>
      </c>
      <c r="M20" s="22">
        <v>2.5263525787529418E-3</v>
      </c>
      <c r="N20" s="22">
        <v>3.3256431291055271E-3</v>
      </c>
      <c r="P20" s="21" t="s">
        <v>8</v>
      </c>
      <c r="Q20" s="22"/>
      <c r="R20" s="22"/>
      <c r="S20" s="22"/>
      <c r="T20" s="22">
        <v>2.3958401240900032E-3</v>
      </c>
      <c r="U20" s="22"/>
      <c r="V20" s="22"/>
      <c r="W20" s="22"/>
      <c r="X20" s="22">
        <v>1.9843992358960969E-3</v>
      </c>
      <c r="Y20" s="22">
        <v>2.286661669212695E-3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2.5257154054041985E-3</v>
      </c>
      <c r="AJ20" s="22">
        <v>3.4898107655648315E-3</v>
      </c>
      <c r="AK20" s="22">
        <v>3.8216639558469466E-3</v>
      </c>
      <c r="AL20" s="22">
        <v>3.228733247262223E-3</v>
      </c>
      <c r="AM20" s="22">
        <v>2.1351374985566916E-3</v>
      </c>
      <c r="AN20" s="22">
        <v>2.3392379303490054E-3</v>
      </c>
      <c r="AO20" s="22">
        <v>2.7719913621396678E-3</v>
      </c>
      <c r="AP20" s="22">
        <v>2.78678425869411E-3</v>
      </c>
      <c r="AQ20" s="22">
        <v>2.0646808540311697E-3</v>
      </c>
      <c r="AR20" s="22">
        <v>2.2386561944240692E-3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0.05</v>
      </c>
    </row>
    <row r="21" spans="1:62" x14ac:dyDescent="0.2">
      <c r="A21" s="21" t="s">
        <v>19</v>
      </c>
      <c r="B21" s="22">
        <v>3.04E-2</v>
      </c>
      <c r="C21" s="22">
        <v>2.7099999999999999E-2</v>
      </c>
      <c r="D21" s="22">
        <v>2.81E-2</v>
      </c>
      <c r="E21" s="22">
        <v>2.9399999999999999E-2</v>
      </c>
      <c r="F21" s="22">
        <v>2.5100000000000001E-2</v>
      </c>
      <c r="G21" s="22">
        <v>2.7300000000000001E-2</v>
      </c>
      <c r="H21" s="22">
        <v>3.0200000000000001E-2</v>
      </c>
      <c r="I21" s="22">
        <v>3.1199999999999999E-2</v>
      </c>
      <c r="J21" s="22">
        <v>2.3800000000000002E-2</v>
      </c>
      <c r="K21" s="22">
        <v>2.6800000000000001E-2</v>
      </c>
      <c r="L21" s="22">
        <v>2.9399999999999999E-2</v>
      </c>
      <c r="M21" s="22">
        <v>2.3400000000000001E-2</v>
      </c>
      <c r="N21" s="22">
        <v>2.6499999999999999E-2</v>
      </c>
      <c r="P21" s="21" t="s">
        <v>19</v>
      </c>
      <c r="Q21" s="22"/>
      <c r="R21" s="22"/>
      <c r="S21" s="22"/>
      <c r="T21" s="22">
        <v>2.4400000000000002E-2</v>
      </c>
      <c r="U21" s="22"/>
      <c r="V21" s="22"/>
      <c r="W21" s="22"/>
      <c r="X21" s="22">
        <v>2.01E-2</v>
      </c>
      <c r="Y21" s="22">
        <v>2.0299999999999999E-2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2.4E-2</v>
      </c>
      <c r="AJ21" s="23">
        <v>2.63E-2</v>
      </c>
      <c r="AK21" s="23">
        <v>2.6200000000000001E-2</v>
      </c>
      <c r="AL21" s="23">
        <v>2.2499999999999999E-2</v>
      </c>
      <c r="AM21" s="23">
        <v>0.02</v>
      </c>
      <c r="AN21" s="23">
        <v>1.9400000000000001E-2</v>
      </c>
      <c r="AO21" s="23">
        <v>2.0200000000000003E-2</v>
      </c>
      <c r="AP21" s="23">
        <v>2.2200000000000001E-2</v>
      </c>
      <c r="AQ21" s="23">
        <v>2.07E-2</v>
      </c>
      <c r="AR21" s="23">
        <v>2.0500000000000001E-2</v>
      </c>
      <c r="BD21" s="33">
        <f>BE21-$BG$22</f>
        <v>-0.06</v>
      </c>
      <c r="BE21" s="32">
        <f>BF21-$BG$22</f>
        <v>-0.04</v>
      </c>
      <c r="BF21" s="32">
        <f>BG21-$BG$22</f>
        <v>-0.02</v>
      </c>
      <c r="BG21" s="33">
        <f>D5</f>
        <v>0</v>
      </c>
      <c r="BH21" s="32">
        <f>BG21+$BG$22</f>
        <v>0.02</v>
      </c>
      <c r="BI21" s="32">
        <f>BH21+$BG$22</f>
        <v>0.04</v>
      </c>
      <c r="BJ21" s="33">
        <f>BI21+$BG$22</f>
        <v>0.06</v>
      </c>
    </row>
    <row r="22" spans="1:62" x14ac:dyDescent="0.2">
      <c r="A22" s="21" t="s">
        <v>20</v>
      </c>
      <c r="B22" s="22">
        <v>1.04E-2</v>
      </c>
      <c r="C22" s="22">
        <v>2.2000000000000001E-3</v>
      </c>
      <c r="D22" s="22">
        <v>8.2000000000000007E-3</v>
      </c>
      <c r="E22" s="22">
        <v>6.7999999999999996E-3</v>
      </c>
      <c r="F22" s="22">
        <v>6.7000000000000002E-3</v>
      </c>
      <c r="G22" s="22">
        <v>7.6E-3</v>
      </c>
      <c r="H22" s="22">
        <v>6.4000000000000003E-3</v>
      </c>
      <c r="I22" s="22">
        <v>9.5999999999999992E-3</v>
      </c>
      <c r="J22" s="22">
        <v>9.6999999999999968E-3</v>
      </c>
      <c r="K22" s="22">
        <v>8.6999999999999994E-3</v>
      </c>
      <c r="L22" s="22">
        <v>8.8999999999999999E-3</v>
      </c>
      <c r="M22" s="22">
        <v>1.0200000000000001E-2</v>
      </c>
      <c r="N22" s="22">
        <v>6.7999999999999996E-3</v>
      </c>
      <c r="P22" s="21" t="s">
        <v>20</v>
      </c>
      <c r="Q22" s="22"/>
      <c r="R22" s="22"/>
      <c r="S22" s="22"/>
      <c r="T22" s="22">
        <v>1.03E-2</v>
      </c>
      <c r="U22" s="22"/>
      <c r="V22" s="22"/>
      <c r="W22" s="22"/>
      <c r="X22" s="22">
        <v>8.8000000000000005E-3</v>
      </c>
      <c r="Y22" s="22">
        <v>1.0500000000000001E-2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1.0500000000000001E-2</v>
      </c>
      <c r="AJ22" s="23">
        <v>8.9999999999999993E-3</v>
      </c>
      <c r="AK22" s="23">
        <v>6.4999999999999997E-3</v>
      </c>
      <c r="AL22" s="23">
        <v>5.7999999999999996E-3</v>
      </c>
      <c r="AM22" s="23">
        <v>6.7000000000000002E-3</v>
      </c>
      <c r="AN22" s="23">
        <v>6.6999999999999976E-3</v>
      </c>
      <c r="AO22" s="23">
        <v>6.0000000000000001E-3</v>
      </c>
      <c r="AP22" s="23">
        <v>6.1999999999999998E-3</v>
      </c>
      <c r="AQ22" s="23">
        <v>7.1000000000000004E-3</v>
      </c>
      <c r="AR22" s="23">
        <v>7.1999999999999998E-3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3.2714875667890753</v>
      </c>
      <c r="C23" s="25">
        <f>IFERROR(IF(C18="","",IF($C$25=0,((C19-$C$26)/3/C20),IF($C$26=0,(($C$25-C19)/3/C20),MIN(((($C$25)-C19)/(3*C20)),((C19-($C$26))/(3*C20)))))),"")</f>
        <v>3.448412926240823</v>
      </c>
      <c r="D23" s="25">
        <f>IFERROR(IF(D18="","",IF($D$25=0,((D19-$D$26)/3/D20),IF($D$26=0,(($D$25-D19)/3/D20),MIN(((($D$25)-D19)/(3*D20)),((D19-($D$26))/(3*D20)))))),"")</f>
        <v>3.6213712393246178</v>
      </c>
      <c r="E23" s="25">
        <f>IFERROR(IF(E18="","",IF($E$25=0,((E19-$E$26)/3/E20),IF($E$26=0,(($E$25-E19)/3/E20),MIN(((($E$25)-E19)/(3*E20)),((E19-($E$26))/(3*E20)))))),"")</f>
        <v>3.5939973390664592</v>
      </c>
      <c r="F23" s="25">
        <f>IFERROR(IF(F18="","",IF($K$25=0,((F19-$K$26)/3/F20),IF($K$26=0,(($K$25-F19)/3/F20),MIN(((($K$25)-F19)/(3*F20)),((F19-($K$26))/(3*F20)))))),"")</f>
        <v>4.3426077564820478</v>
      </c>
      <c r="G23" s="25">
        <f>IFERROR(IF(G18="","",IF($G$25=0,((G19-$G$26)/3/G20),IF($G$26=0,(($G$25-G19)/3/G20),MIN(((($G$25)-G19)/(3*G20)),((G19-($G$26))/(3*G20)))))),"")</f>
        <v>3.4478088671683791</v>
      </c>
      <c r="H23" s="25">
        <f>IFERROR(IF(H18="","",IF($H$25=0,((H19-$H$26)/3/H20),IF($H$26=0,(($H$25-H19)/3/H20),MIN(((($H$25)-H19)/(3*H20)),((H19-($H$26))/(3*H20)))))),"")</f>
        <v>2.8986812087096938</v>
      </c>
      <c r="I23" s="25">
        <f>IFERROR(IF(I18="","",IF($I$25=0,((I19-$I$26)/3/I20),IF($I$26=0,(($I$25-I19)/3/I20),MIN(((($I$25)-I19)/(3*I20)),((I19-($I$26))/(3*I20)))))),"")</f>
        <v>3.7731493967897975</v>
      </c>
      <c r="J23" s="25">
        <f>IFERROR(IF(J18="","",IF($J$25=0,((J19-$J$26)/3/J20),IF($J$26=0,(($J$25-J19)/3/J20),MIN(((($J$25)-J19)/(3*J20)),((J19-($J$26))/(3*J20)))))),"")</f>
        <v>4.4551110774507423</v>
      </c>
      <c r="K23" s="25">
        <f>IFERROR(IF(K18="","",IF($K$25=0,((K19-$K$26)/3/K20),IF($K$26=0,(($K$25-K19)/3/K20),MIN(((($K$25)-K19)/(3*K20)),((K19-($K$26))/(3*K20)))))),"")</f>
        <v>3.9734638217923925</v>
      </c>
      <c r="L23" s="25">
        <f>IFERROR(IF(L18="","",IF($L$25=0,((L19-$L$26)/3/L20),IF($L$26=0,(($L$25-L19)/3/L20),MIN(((($L$25)-L19)/(3*L20)),((L19-($L$26))/(3*L20)))))),"")</f>
        <v>3.1572682840873258</v>
      </c>
      <c r="M23" s="25">
        <f>IFERROR(IF(M18="","",IF($M$25=0,((M19-$M$26)/3/M20),IF($M$26=0,(($M$25-M19)/3/M20),MIN(((($M$25)-M19)/(3*M20)),((M19-($M$26))/(3*M20)))))),"")</f>
        <v>4.4995093061739855</v>
      </c>
      <c r="N23" s="25">
        <f>IFERROR(IF(N18="","",IF($N$25=0,((N19-$N$26)/3/N20),IF($N$26=0,(($N$25-N19)/3/N20),MIN(((($N$25)-N19)/(3*N20)),((N19-($N$26))/(3*N20)))))),"")</f>
        <v>3.5268979303267378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4.6481027674335618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6.0427526625300656</v>
      </c>
      <c r="Y23" s="25">
        <f>IFERROR(IF(Y18="","",IF($J$25=0,((Y19-$J$26)/3/Y20),IF($J$26=0,(($J$25-Y19)/3/Y20),MIN(((($J$25)-Y19)/(3*Y20)),((Y19-($J$26))/(3*Y20)))))),"")</f>
        <v>5.021486401240951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4.4269242566786486</v>
      </c>
      <c r="AJ23" s="25">
        <f t="shared" si="4"/>
        <v>3.1929233878946301</v>
      </c>
      <c r="AK23" s="25">
        <f t="shared" si="4"/>
        <v>3.0614386955886896</v>
      </c>
      <c r="AL23" s="25">
        <f t="shared" si="4"/>
        <v>3.7988508963620937</v>
      </c>
      <c r="AM23" s="25">
        <f t="shared" si="4"/>
        <v>5.9364973468014552</v>
      </c>
      <c r="AN23" s="25">
        <f t="shared" si="4"/>
        <v>5.4824529554582337</v>
      </c>
      <c r="AO23" s="25">
        <f t="shared" si="4"/>
        <v>4.4671716797723153</v>
      </c>
      <c r="AP23" s="25">
        <f t="shared" si="4"/>
        <v>4.393417414824861</v>
      </c>
      <c r="AQ23" s="25">
        <f>IFERROR(IF(AQ18="","",IF($M$25=0,((AQ19-$M$26)/3/AQ20),IF($M$26=0,(($M$25-AQ19)/3/AQ20),MIN(((($M$25)-AQ19)/(3*AQ20)),((AQ19-($M$26))/(3*AQ20)))))),"")</f>
        <v>6.0463123551367008</v>
      </c>
      <c r="AR23" s="25">
        <f>IFERROR(IF(AR18="","",IF($M$25=0,((AR19-$M$26)/3/AR20),IF($M$26=0,(($M$25-AR19)/3/AR20),MIN(((($M$25)-AR19)/(3*AR20)),((AR19-($M$26))/(3*AR20)))))),"")</f>
        <v>5.5742286572125526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N25" si="5">$E$5</f>
        <v>0.05</v>
      </c>
      <c r="C25" s="32">
        <f t="shared" si="5"/>
        <v>0.05</v>
      </c>
      <c r="D25" s="32">
        <f t="shared" si="5"/>
        <v>0.05</v>
      </c>
      <c r="E25" s="32">
        <f t="shared" si="5"/>
        <v>0.05</v>
      </c>
      <c r="F25" s="32">
        <f t="shared" si="5"/>
        <v>0.05</v>
      </c>
      <c r="G25" s="32">
        <f t="shared" si="5"/>
        <v>0.05</v>
      </c>
      <c r="H25" s="32">
        <f t="shared" si="5"/>
        <v>0.05</v>
      </c>
      <c r="I25" s="32">
        <f t="shared" si="5"/>
        <v>0.05</v>
      </c>
      <c r="J25" s="32">
        <f t="shared" si="5"/>
        <v>0.05</v>
      </c>
      <c r="K25" s="32">
        <f t="shared" si="5"/>
        <v>0.05</v>
      </c>
      <c r="L25" s="32">
        <f t="shared" si="5"/>
        <v>0.05</v>
      </c>
      <c r="M25" s="32">
        <f t="shared" si="5"/>
        <v>0.05</v>
      </c>
      <c r="N25" s="32">
        <f t="shared" si="5"/>
        <v>0.05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3.3527962200187731E-3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4.4553715639079678</v>
      </c>
      <c r="Q37" s="40">
        <v>8</v>
      </c>
      <c r="R37" s="41">
        <f>ROUND(Q37/5,5)</f>
        <v>1.6</v>
      </c>
      <c r="T37" s="20">
        <v>1.6921428571428577E-2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2.4396959650981927E-3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4.5194936721333203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J85"/>
  <sheetViews>
    <sheetView showGridLines="0" topLeftCell="A7" zoomScale="70" zoomScaleNormal="70" workbookViewId="0">
      <selection activeCell="Q58" sqref="Q58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255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1.5129704798711376</v>
      </c>
      <c r="R2" s="7">
        <f>IF(N19="","",(ABS(N19-AVERAGE(B19:M19))/STDEV(B19:M19)))</f>
        <v>0.97302016069246533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0.55106581500765495</v>
      </c>
      <c r="V2" s="7">
        <f>IF(AR19="","",(ABS(AR19-AVERAGE(AF19:AQ19))/STDEV(AF19:AQ19)))</f>
        <v>2.4188490081130977E-2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1.7792307458626542</v>
      </c>
      <c r="R3" s="7">
        <f>IF(N20="","",(ABS(N20-AVERAGE(B20:M20))/STDEV(B20:M20)))</f>
        <v>0.24125210928922419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0.92724282971600047</v>
      </c>
      <c r="V3" s="7">
        <f>IF(AR20="","",(ABS(AR20-AVERAGE(AF20:AQ20))/STDEV(AF20:AQ20)))</f>
        <v>0.11498086717249256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1.0343700082668243</v>
      </c>
      <c r="R4" s="7">
        <f>IF(N23="","",(ABS(N23-AVERAGE(B23:M23))/STDEV(B23:M23)))</f>
        <v>9.6819339041783498E-2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0.77151059317237469</v>
      </c>
      <c r="V4" s="7">
        <f>IF(AR23="","",(ABS(AR23-AVERAGE(AF23:AQ23))/STDEV(AF23:AQ23)))</f>
        <v>0.57362289382391951</v>
      </c>
    </row>
    <row r="5" spans="1:44" ht="25.5" customHeight="1" x14ac:dyDescent="0.2">
      <c r="C5" s="42" t="s">
        <v>277</v>
      </c>
      <c r="D5" s="12">
        <v>0.5</v>
      </c>
      <c r="E5" s="12"/>
      <c r="F5" s="12"/>
      <c r="G5" s="13">
        <v>0.75</v>
      </c>
      <c r="H5" s="13">
        <v>0.38619999999999999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-1.5199999999999991E-2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0.54075000000000006</v>
      </c>
      <c r="C9" s="20">
        <v>0.55793333333333328</v>
      </c>
      <c r="D9" s="20">
        <v>0.57174999999999998</v>
      </c>
      <c r="E9" s="20">
        <v>0.58206666666666662</v>
      </c>
      <c r="F9" s="20">
        <v>0.54253333333333331</v>
      </c>
      <c r="G9" s="20">
        <v>0.5847</v>
      </c>
      <c r="H9" s="20">
        <v>0.52839999999999998</v>
      </c>
      <c r="I9" s="20">
        <v>0.54580000000000006</v>
      </c>
      <c r="J9" s="20">
        <v>0.55093333333333339</v>
      </c>
      <c r="K9" s="20">
        <v>0.55030000000000001</v>
      </c>
      <c r="L9" s="20">
        <v>0.5504</v>
      </c>
      <c r="M9" s="20">
        <v>0.52969999999999995</v>
      </c>
      <c r="N9" s="20">
        <v>0.58069999999999999</v>
      </c>
      <c r="P9" s="19" t="s">
        <v>18</v>
      </c>
      <c r="Q9" s="20"/>
      <c r="R9" s="20"/>
      <c r="S9" s="20"/>
      <c r="T9" s="20">
        <v>0.50419999999999998</v>
      </c>
      <c r="U9" s="20"/>
      <c r="V9" s="20"/>
      <c r="W9" s="20"/>
      <c r="X9" s="20">
        <v>0.53200000000000003</v>
      </c>
      <c r="Y9" s="20"/>
      <c r="Z9" s="20"/>
      <c r="AA9" s="20"/>
      <c r="AB9" s="20"/>
      <c r="AC9" s="20"/>
      <c r="AE9" s="19" t="s">
        <v>18</v>
      </c>
      <c r="AF9" s="20"/>
      <c r="AG9" s="20"/>
      <c r="AH9" s="20"/>
      <c r="AI9" s="20"/>
      <c r="AJ9" s="20">
        <v>0.55559999999999998</v>
      </c>
      <c r="AK9" s="20">
        <v>0.59540000000000004</v>
      </c>
      <c r="AL9" s="20">
        <v>0.54159999999999997</v>
      </c>
      <c r="AM9" s="20">
        <v>0.52859999999999996</v>
      </c>
      <c r="AN9" s="20">
        <v>0.53</v>
      </c>
      <c r="AO9" s="20">
        <v>0.58779999999999988</v>
      </c>
      <c r="AP9" s="20">
        <v>0.50659999999999994</v>
      </c>
      <c r="AQ9" s="20">
        <v>0.54780000000000006</v>
      </c>
      <c r="AR9" s="20">
        <v>0.53260000000000007</v>
      </c>
    </row>
    <row r="10" spans="1:44" x14ac:dyDescent="0.2">
      <c r="A10" s="21" t="s">
        <v>8</v>
      </c>
      <c r="B10" s="22">
        <v>3.3985871677569335E-2</v>
      </c>
      <c r="C10" s="22">
        <v>3.1294606259743542E-2</v>
      </c>
      <c r="D10" s="22">
        <v>3.0190404540446091E-2</v>
      </c>
      <c r="E10" s="22">
        <v>2.7975669701333243E-2</v>
      </c>
      <c r="F10" s="22">
        <v>4.0748122948296939E-2</v>
      </c>
      <c r="G10" s="22">
        <v>1.8809276671070834E-2</v>
      </c>
      <c r="H10" s="22">
        <v>3.1549608203237274E-2</v>
      </c>
      <c r="I10" s="22">
        <v>1.5171610915712836E-2</v>
      </c>
      <c r="J10" s="22">
        <v>2.6860663396409946E-2</v>
      </c>
      <c r="K10" s="22">
        <v>2.7640750914385625E-2</v>
      </c>
      <c r="L10" s="22">
        <v>4.1131766582803375E-2</v>
      </c>
      <c r="M10" s="22">
        <v>2.3804994807346158E-2</v>
      </c>
      <c r="N10" s="22">
        <v>4.2801998914900108E-2</v>
      </c>
      <c r="P10" s="21" t="s">
        <v>8</v>
      </c>
      <c r="Q10" s="22"/>
      <c r="R10" s="22"/>
      <c r="S10" s="22"/>
      <c r="T10" s="22">
        <v>2.5878562556680019E-2</v>
      </c>
      <c r="U10" s="22"/>
      <c r="V10" s="22"/>
      <c r="W10" s="22"/>
      <c r="X10" s="22">
        <v>1.555634918610406E-2</v>
      </c>
      <c r="Y10" s="22"/>
      <c r="Z10" s="22"/>
      <c r="AA10" s="22"/>
      <c r="AB10" s="22"/>
      <c r="AC10" s="22"/>
      <c r="AE10" s="21" t="s">
        <v>8</v>
      </c>
      <c r="AF10" s="22"/>
      <c r="AG10" s="22"/>
      <c r="AH10" s="22"/>
      <c r="AI10" s="22"/>
      <c r="AJ10" s="22">
        <v>4.7904070808230885E-2</v>
      </c>
      <c r="AK10" s="22">
        <v>2.2063544592834598E-2</v>
      </c>
      <c r="AL10" s="22">
        <v>3.2943891694819524E-2</v>
      </c>
      <c r="AM10" s="22">
        <v>4.4009089970141406E-2</v>
      </c>
      <c r="AN10" s="22">
        <v>3.7496666518505341E-2</v>
      </c>
      <c r="AO10" s="22">
        <v>8.3486525858967268E-3</v>
      </c>
      <c r="AP10" s="22">
        <v>1.1013627921806702E-2</v>
      </c>
      <c r="AQ10" s="22">
        <v>1.6916789818927736E-2</v>
      </c>
      <c r="AR10" s="22">
        <v>4.1599145290364917E-2</v>
      </c>
    </row>
    <row r="11" spans="1:44" x14ac:dyDescent="0.2">
      <c r="A11" s="21" t="s">
        <v>19</v>
      </c>
      <c r="B11" s="22">
        <v>0.59699999999999998</v>
      </c>
      <c r="C11" s="22">
        <v>0.625</v>
      </c>
      <c r="D11" s="22">
        <v>0.61199999999999999</v>
      </c>
      <c r="E11" s="22">
        <v>0.621</v>
      </c>
      <c r="F11" s="23">
        <v>0.629</v>
      </c>
      <c r="G11" s="23">
        <v>0.627</v>
      </c>
      <c r="H11" s="23">
        <v>0.58099999999999996</v>
      </c>
      <c r="I11" s="23">
        <v>0.57299999999999995</v>
      </c>
      <c r="J11" s="23">
        <v>0.58799999999999997</v>
      </c>
      <c r="K11" s="23">
        <v>0.59199999999999997</v>
      </c>
      <c r="L11" s="23">
        <v>0.60699999999999998</v>
      </c>
      <c r="M11" s="23">
        <v>0.58099999999999996</v>
      </c>
      <c r="N11" s="23">
        <v>0.627</v>
      </c>
      <c r="P11" s="21" t="s">
        <v>19</v>
      </c>
      <c r="Q11" s="22"/>
      <c r="R11" s="22"/>
      <c r="S11" s="22"/>
      <c r="T11" s="22">
        <v>0.53100000000000003</v>
      </c>
      <c r="U11" s="23"/>
      <c r="V11" s="23"/>
      <c r="W11" s="23"/>
      <c r="X11" s="23">
        <v>0.54300000000000004</v>
      </c>
      <c r="Y11" s="23"/>
      <c r="Z11" s="23"/>
      <c r="AA11" s="23"/>
      <c r="AB11" s="23"/>
      <c r="AC11" s="23"/>
      <c r="AE11" s="21" t="s">
        <v>19</v>
      </c>
      <c r="AF11" s="22"/>
      <c r="AG11" s="22"/>
      <c r="AH11" s="22"/>
      <c r="AI11" s="22"/>
      <c r="AJ11" s="23">
        <v>0.60899999999999999</v>
      </c>
      <c r="AK11" s="23">
        <v>0.622</v>
      </c>
      <c r="AL11" s="23">
        <v>0.58199999999999996</v>
      </c>
      <c r="AM11" s="23">
        <v>0.55800000000000005</v>
      </c>
      <c r="AN11" s="23">
        <v>0.58799999999999997</v>
      </c>
      <c r="AO11" s="23">
        <v>0.59699999999999998</v>
      </c>
      <c r="AP11" s="23">
        <v>0.52100000000000002</v>
      </c>
      <c r="AQ11" s="23">
        <v>0.58099999999999996</v>
      </c>
      <c r="AR11" s="23">
        <v>0.58599999999999997</v>
      </c>
    </row>
    <row r="12" spans="1:44" x14ac:dyDescent="0.2">
      <c r="A12" s="21" t="s">
        <v>20</v>
      </c>
      <c r="B12" s="22">
        <v>0.45200000000000001</v>
      </c>
      <c r="C12" s="22">
        <v>0.50700000000000001</v>
      </c>
      <c r="D12" s="22">
        <v>0.51800000000000002</v>
      </c>
      <c r="E12" s="22">
        <v>0.51500000000000001</v>
      </c>
      <c r="F12" s="23">
        <v>0.48</v>
      </c>
      <c r="G12" s="23">
        <v>0.56799999999999995</v>
      </c>
      <c r="H12" s="23">
        <v>0.46300000000000002</v>
      </c>
      <c r="I12" s="23">
        <v>0.53100000000000003</v>
      </c>
      <c r="J12" s="23">
        <v>0.48699999999999999</v>
      </c>
      <c r="K12" s="23">
        <v>0.51</v>
      </c>
      <c r="L12" s="23">
        <v>0.505</v>
      </c>
      <c r="M12" s="23">
        <v>0.48899999999999999</v>
      </c>
      <c r="N12" s="23">
        <v>0.51700000000000002</v>
      </c>
      <c r="P12" s="21" t="s">
        <v>20</v>
      </c>
      <c r="Q12" s="22"/>
      <c r="R12" s="22"/>
      <c r="S12" s="22"/>
      <c r="T12" s="22">
        <v>0.46899999999999997</v>
      </c>
      <c r="U12" s="23"/>
      <c r="V12" s="23"/>
      <c r="W12" s="23"/>
      <c r="X12" s="23">
        <v>0.505</v>
      </c>
      <c r="Y12" s="23"/>
      <c r="Z12" s="23"/>
      <c r="AA12" s="23"/>
      <c r="AB12" s="23"/>
      <c r="AC12" s="23"/>
      <c r="AE12" s="21" t="s">
        <v>20</v>
      </c>
      <c r="AF12" s="22"/>
      <c r="AG12" s="22"/>
      <c r="AH12" s="22"/>
      <c r="AI12" s="22"/>
      <c r="AJ12" s="23">
        <v>0.505</v>
      </c>
      <c r="AK12" s="23">
        <v>0.57199999999999995</v>
      </c>
      <c r="AL12" s="23">
        <v>0.504</v>
      </c>
      <c r="AM12" s="23">
        <v>0.45300000000000001</v>
      </c>
      <c r="AN12" s="23">
        <v>0.497</v>
      </c>
      <c r="AO12" s="23">
        <v>0.57799999999999996</v>
      </c>
      <c r="AP12" s="23">
        <v>0.49299999999999999</v>
      </c>
      <c r="AQ12" s="23">
        <v>0.52</v>
      </c>
      <c r="AR12" s="23">
        <v>0.47399999999999998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5.3036744712646273</v>
      </c>
      <c r="C13" s="25">
        <f>IFERROR(IF(C8="","",IF($C$25=0,((C9-$C$26)/3/C10),IF($C$26=0,(($C$25-C9)/3/C10),MIN(((($C$25)-C9)/(3*C10)),((C9-($C$26))/(3*C10)))))),"")</f>
        <v>5.9428061255723197</v>
      </c>
      <c r="D13" s="25">
        <f>IFERROR(IF(D8="","",IF($D$25=0,((D9-$D$26)/3/D10),IF($D$26=0,(($D$25-D9)/3/D10),MIN(((($D$25)-D9)/(3*D10)),((D9-($D$26))/(3*D10)))))),"")</f>
        <v>6.312712142628258</v>
      </c>
      <c r="E13" s="25">
        <f>IFERROR(IF(E8="","",IF($E$25=0,((E9-$E$26)/3/E10),IF($E$26=0,(($E$25-E9)/3/E10),MIN(((($E$25)-E9)/(3*E10)),((E9-($E$26))/(3*E10)))))),"")</f>
        <v>6.9353915131824584</v>
      </c>
      <c r="F13" s="25">
        <f>IFERROR(IF(F8="","",IF($K$25=0,((F9-$K$26)/3/F10),IF($K$26=0,(($K$25-F9)/3/F10),MIN(((($K$25)-F9)/(3*F10)),((F9-($K$26))/(3*F10)))))),"")</f>
        <v>4.4381049078974275</v>
      </c>
      <c r="G13" s="25">
        <f>IFERROR(IF(G8="","",IF($G$25=0,((G9-$G$26)/3/G10),IF($G$26=0,(($G$25-G9)/3/G10),MIN(((($G$25)-G9)/(3*G10)),((G9-($G$26))/(3*G10)))))),"")</f>
        <v>10.361908297077758</v>
      </c>
      <c r="H13" s="25">
        <f>IFERROR(IF(H8="","",IF($H$25=0,((H9-$H$26)/3/H10),IF($H$26=0,(($H$25-H9)/3/H10),MIN(((($H$25)-H9)/(3*H10)),((H9-($H$26))/(3*H10)))))),"")</f>
        <v>5.5827423338734352</v>
      </c>
      <c r="I13" s="25">
        <f>IFERROR(IF(I8="","",IF($I$25=0,((I9-$I$26)/3/I10),IF($I$26=0,(($I$25-I9)/3/I10),MIN(((($I$25)-I9)/(3*I10)),((I9-($I$26))/(3*I10)))))),"")</f>
        <v>11.991695169621693</v>
      </c>
      <c r="J13" s="25">
        <f>IFERROR(IF(J8="","",IF($J$25=0,((J9-$J$26)/3/J10),IF($J$26=0,(($J$25-J9)/3/J10),MIN(((($J$25)-J9)/(3*J10)),((J9-($J$26))/(3*J10)))))),"")</f>
        <v>6.8369288477435521</v>
      </c>
      <c r="K13" s="25">
        <f>IFERROR(IF(K8="","",IF($K$25=0,((K9-$K$26)/3/K10),IF($K$26=0,(($K$25-K9)/3/K10),MIN(((($K$25)-K9)/(3*K10)),((K9-($K$26))/(3*K10)))))),"")</f>
        <v>6.6363368311338276</v>
      </c>
      <c r="L13" s="25">
        <f>IFERROR(IF(L8="","",IF($L$25=0,((L9-$L$26)/3/L10),IF($L$26=0,(($L$25-L9)/3/L10),MIN(((($L$25)-L9)/(3*L10)),((L9-($L$26))/(3*L10)))))),"")</f>
        <v>4.4604616312145353</v>
      </c>
      <c r="M13" s="25">
        <f>IFERROR(IF(M8="","",IF($M$25=0,((M9-$M$26)/3/M10),IF($M$26=0,(($M$25-M9)/3/M10),MIN(((($M$25)-M9)/(3*M10)),((M9-($M$26))/(3*M10)))))),"")</f>
        <v>7.4172108876990235</v>
      </c>
      <c r="N13" s="25">
        <f>IFERROR(IF(N8="","",IF($N$25=0,((N9-$N$26)/3/N10),IF($N$26=0,(($N$25-N9)/3/N10),MIN(((($N$25)-N9)/(3*N10)),((N9-($N$26))/(3*N10)))))),"")</f>
        <v>4.5223744585275147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6.494435937025556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11.399418411855848</v>
      </c>
      <c r="Y13" s="25"/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/>
      <c r="AJ13" s="25">
        <f t="shared" ref="AJ13:AP13" si="2">IFERROR(IF(AJ8="","",IF($M$25=0,((AJ9-$M$26)/3/AJ10),IF($M$26=0,(($M$25-AJ9)/3/AJ10),MIN(((($M$25)-AJ9)/(3*AJ10)),((AJ9-($M$26))/(3*AJ10)))))),"")</f>
        <v>3.8660597497317264</v>
      </c>
      <c r="AK13" s="25">
        <f t="shared" si="2"/>
        <v>8.9952303824799351</v>
      </c>
      <c r="AL13" s="25">
        <f t="shared" si="2"/>
        <v>5.4800244915121077</v>
      </c>
      <c r="AM13" s="25">
        <f t="shared" si="2"/>
        <v>4.0037183254537956</v>
      </c>
      <c r="AN13" s="25">
        <f t="shared" si="2"/>
        <v>4.7115299323868749</v>
      </c>
      <c r="AO13" s="25">
        <f t="shared" si="2"/>
        <v>23.468856958345707</v>
      </c>
      <c r="AP13" s="25">
        <f t="shared" si="2"/>
        <v>15.332519662509657</v>
      </c>
      <c r="AQ13" s="25">
        <f>IFERROR(IF(AQ8="","",IF($M$25=0,((AQ9-$M$26)/3/AQ10),IF($M$26=0,(($M$25-AQ9)/3/AQ10),MIN(((($M$25)-AQ9)/(3*AQ10)),((AQ9-($M$26))/(3*AQ10)))))),"")</f>
        <v>10.794010090241462</v>
      </c>
      <c r="AR13" s="25">
        <f>IFERROR(IF(AR8="","",IF($M$25=0,((AR9-$M$26)/3/AR10),IF($M$26=0,(($M$25-AR9)/3/AR10),MIN(((($M$25)-AR9)/(3*AR10)),((AR9-($M$26))/(3*AR10)))))),"")</f>
        <v>4.2677158892121074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1.2999999999999901E-2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0.53159999999999996</v>
      </c>
      <c r="C19" s="30">
        <v>0.51886666666666659</v>
      </c>
      <c r="D19" s="30">
        <v>0.54359999999999997</v>
      </c>
      <c r="E19" s="30">
        <v>0.54226666666666667</v>
      </c>
      <c r="F19" s="30">
        <v>0.55979999999999996</v>
      </c>
      <c r="G19" s="30">
        <v>0.5806</v>
      </c>
      <c r="H19" s="30">
        <v>0.50393333333333323</v>
      </c>
      <c r="I19" s="30">
        <v>0.56040000000000001</v>
      </c>
      <c r="J19" s="30">
        <v>0.54659999999999997</v>
      </c>
      <c r="K19" s="30">
        <v>0.58853333333333346</v>
      </c>
      <c r="L19" s="30">
        <v>0.57119999999999993</v>
      </c>
      <c r="M19" s="30">
        <v>0.55320000000000003</v>
      </c>
      <c r="N19" s="30">
        <v>0.5739333333333333</v>
      </c>
      <c r="P19" s="30" t="s">
        <v>18</v>
      </c>
      <c r="Q19" s="30"/>
      <c r="R19" s="30"/>
      <c r="S19" s="30"/>
      <c r="T19" s="30"/>
      <c r="U19" s="30"/>
      <c r="V19" s="30"/>
      <c r="W19" s="30"/>
      <c r="X19" s="30">
        <v>0.52759999999999996</v>
      </c>
      <c r="Y19" s="30"/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/>
      <c r="AJ19" s="20">
        <v>0.53260000000000007</v>
      </c>
      <c r="AK19" s="20">
        <v>0.60340000000000005</v>
      </c>
      <c r="AL19" s="20">
        <v>0.55079999999999996</v>
      </c>
      <c r="AM19" s="20">
        <v>0.57200000000000006</v>
      </c>
      <c r="AN19" s="20">
        <v>0.53980000000000006</v>
      </c>
      <c r="AO19" s="20">
        <v>0.5576000000000001</v>
      </c>
      <c r="AP19" s="20">
        <v>0.58279999999999998</v>
      </c>
      <c r="AQ19" s="20">
        <v>0.54720000000000013</v>
      </c>
      <c r="AR19" s="20">
        <v>0.56020000000000003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5.1696642609968951E-2</v>
      </c>
      <c r="C20" s="22">
        <v>7.1085327666993589E-2</v>
      </c>
      <c r="D20" s="22">
        <v>2.0778024828878073E-2</v>
      </c>
      <c r="E20" s="22">
        <v>4.2067066634578813E-2</v>
      </c>
      <c r="F20" s="22">
        <v>3.6377037934511483E-2</v>
      </c>
      <c r="G20" s="22">
        <v>3.1642647532359583E-2</v>
      </c>
      <c r="H20" s="22">
        <v>3.6115818984932095E-2</v>
      </c>
      <c r="I20" s="22">
        <v>2.2381540012549002E-2</v>
      </c>
      <c r="J20" s="22">
        <v>1.842220881918823E-2</v>
      </c>
      <c r="K20" s="22">
        <v>4.0538987700848218E-2</v>
      </c>
      <c r="L20" s="22">
        <v>2.1780725424099145E-2</v>
      </c>
      <c r="M20" s="22">
        <v>1.308434178703689E-2</v>
      </c>
      <c r="N20" s="22">
        <v>2.9879440295643944E-2</v>
      </c>
      <c r="P20" s="21" t="s">
        <v>8</v>
      </c>
      <c r="Q20" s="22"/>
      <c r="R20" s="22"/>
      <c r="S20" s="22"/>
      <c r="T20" s="22"/>
      <c r="U20" s="22"/>
      <c r="V20" s="22"/>
      <c r="W20" s="22"/>
      <c r="X20" s="22">
        <v>1.9679939024295798E-2</v>
      </c>
      <c r="Y20" s="22"/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/>
      <c r="AJ20" s="22">
        <v>1.8796276226955139E-2</v>
      </c>
      <c r="AK20" s="22">
        <v>3.7186018878067606E-2</v>
      </c>
      <c r="AL20" s="22">
        <v>1.8512158166999318E-2</v>
      </c>
      <c r="AM20" s="22">
        <v>2.1154195801306157E-2</v>
      </c>
      <c r="AN20" s="22">
        <v>1.0134100848126597E-2</v>
      </c>
      <c r="AO20" s="22">
        <v>3.5025704846583718E-2</v>
      </c>
      <c r="AP20" s="22">
        <v>6.0288473193472081E-2</v>
      </c>
      <c r="AQ20" s="22">
        <v>1.2318008497047431E-2</v>
      </c>
      <c r="AR20" s="22">
        <v>2.8595454184188056E-2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0</v>
      </c>
    </row>
    <row r="21" spans="1:62" x14ac:dyDescent="0.2">
      <c r="A21" s="21" t="s">
        <v>19</v>
      </c>
      <c r="B21" s="22">
        <v>0.61899999999999999</v>
      </c>
      <c r="C21" s="22">
        <v>0.58399999999999996</v>
      </c>
      <c r="D21" s="22">
        <v>0.59899999999999998</v>
      </c>
      <c r="E21" s="22">
        <v>0.59399999999999997</v>
      </c>
      <c r="F21" s="22">
        <v>0.60699999999999998</v>
      </c>
      <c r="G21" s="22">
        <v>0.63</v>
      </c>
      <c r="H21" s="22">
        <v>0.55800000000000005</v>
      </c>
      <c r="I21" s="22">
        <v>0.59899999999999998</v>
      </c>
      <c r="J21" s="22">
        <v>0.57499999999999996</v>
      </c>
      <c r="K21" s="22">
        <v>0.64900000000000002</v>
      </c>
      <c r="L21" s="22">
        <v>0.60899999999999999</v>
      </c>
      <c r="M21" s="22">
        <v>0.56399999999999995</v>
      </c>
      <c r="N21" s="22">
        <v>0.60899999999999999</v>
      </c>
      <c r="P21" s="21" t="s">
        <v>19</v>
      </c>
      <c r="Q21" s="22"/>
      <c r="R21" s="22"/>
      <c r="S21" s="22"/>
      <c r="T21" s="22"/>
      <c r="U21" s="22"/>
      <c r="V21" s="22"/>
      <c r="W21" s="22"/>
      <c r="X21" s="22">
        <v>0.55300000000000005</v>
      </c>
      <c r="Y21" s="22"/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/>
      <c r="AJ21" s="23">
        <v>0.56299999999999994</v>
      </c>
      <c r="AK21" s="23">
        <v>0.65100000000000002</v>
      </c>
      <c r="AL21" s="23">
        <v>0.56999999999999995</v>
      </c>
      <c r="AM21" s="23">
        <v>0.59899999999999998</v>
      </c>
      <c r="AN21" s="23">
        <v>0.54900000000000004</v>
      </c>
      <c r="AO21" s="23">
        <v>0.61199999999999999</v>
      </c>
      <c r="AP21" s="23">
        <v>0.67</v>
      </c>
      <c r="AQ21" s="23">
        <v>0.56499999999999995</v>
      </c>
      <c r="AR21" s="23">
        <v>0.59699999999999998</v>
      </c>
      <c r="BD21" s="33">
        <f>BE21-$BG$22</f>
        <v>0.43999999999999995</v>
      </c>
      <c r="BE21" s="32">
        <f>BF21-$BG$22</f>
        <v>0.45999999999999996</v>
      </c>
      <c r="BF21" s="32">
        <f>BG21-$BG$22</f>
        <v>0.48</v>
      </c>
      <c r="BG21" s="33">
        <f>D5</f>
        <v>0.5</v>
      </c>
      <c r="BH21" s="32">
        <f>BG21+$BG$22</f>
        <v>0.52</v>
      </c>
      <c r="BI21" s="32">
        <f>BH21+$BG$22</f>
        <v>0.54</v>
      </c>
      <c r="BJ21" s="33">
        <f>BI21+$BG$22</f>
        <v>0.56000000000000005</v>
      </c>
    </row>
    <row r="22" spans="1:62" x14ac:dyDescent="0.2">
      <c r="A22" s="21" t="s">
        <v>20</v>
      </c>
      <c r="B22" s="22">
        <v>0.42399999999999999</v>
      </c>
      <c r="C22" s="22">
        <v>0.39800000000000002</v>
      </c>
      <c r="D22" s="22">
        <v>0.505</v>
      </c>
      <c r="E22" s="22">
        <v>0.45300000000000001</v>
      </c>
      <c r="F22" s="22">
        <v>0.505</v>
      </c>
      <c r="G22" s="22">
        <v>0.51400000000000001</v>
      </c>
      <c r="H22" s="22">
        <v>0.45400000000000001</v>
      </c>
      <c r="I22" s="22">
        <v>0.52200000000000002</v>
      </c>
      <c r="J22" s="22">
        <v>0.52100000000000002</v>
      </c>
      <c r="K22" s="22">
        <v>0.52100000000000002</v>
      </c>
      <c r="L22" s="22">
        <v>0.54200000000000004</v>
      </c>
      <c r="M22" s="22">
        <v>0.53100000000000003</v>
      </c>
      <c r="N22" s="22">
        <v>0.52900000000000003</v>
      </c>
      <c r="P22" s="21" t="s">
        <v>20</v>
      </c>
      <c r="Q22" s="22"/>
      <c r="R22" s="22"/>
      <c r="S22" s="22"/>
      <c r="T22" s="22"/>
      <c r="U22" s="22"/>
      <c r="V22" s="22"/>
      <c r="W22" s="22"/>
      <c r="X22" s="22">
        <v>0.503</v>
      </c>
      <c r="Y22" s="22"/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/>
      <c r="AJ22" s="23">
        <v>0.51200000000000001</v>
      </c>
      <c r="AK22" s="23">
        <v>0.55900000000000005</v>
      </c>
      <c r="AL22" s="23">
        <v>0.52</v>
      </c>
      <c r="AM22" s="23">
        <v>0.54</v>
      </c>
      <c r="AN22" s="23">
        <v>0.52600000000000002</v>
      </c>
      <c r="AO22" s="23">
        <v>0.53200000000000003</v>
      </c>
      <c r="AP22" s="23">
        <v>0.503</v>
      </c>
      <c r="AQ22" s="23">
        <v>0.53300000000000003</v>
      </c>
      <c r="AR22" s="23">
        <v>0.52600000000000002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3.4276887444491324</v>
      </c>
      <c r="C23" s="25">
        <f>IFERROR(IF(C18="","",IF($C$25=0,((C19-$C$26)/3/C20),IF($C$26=0,(($C$25-C19)/3/C20),MIN(((($C$25)-C19)/(3*C20)),((C19-($C$26))/(3*C20)))))),"")</f>
        <v>2.4330696816336466</v>
      </c>
      <c r="D23" s="25">
        <f>IFERROR(IF(D18="","",IF($D$25=0,((D19-$D$26)/3/D20),IF($D$26=0,(($D$25-D19)/3/D20),MIN(((($D$25)-D19)/(3*D20)),((D19-($D$26))/(3*D20)))))),"")</f>
        <v>8.7207519238383764</v>
      </c>
      <c r="E23" s="25">
        <f>IFERROR(IF(E18="","",IF($E$25=0,((E19-$E$26)/3/E20),IF($E$26=0,(($E$25-E19)/3/E20),MIN(((($E$25)-E19)/(3*E20)),((E19-($E$26))/(3*E20)))))),"")</f>
        <v>4.2968423999161338</v>
      </c>
      <c r="F23" s="25">
        <f>IFERROR(IF(F18="","",IF($K$25=0,((F19-$K$26)/3/F20),IF($K$26=0,(($K$25-F19)/3/F20),MIN(((($K$25)-F19)/(3*F20)),((F19-($K$26))/(3*F20)))))),"")</f>
        <v>5.1296095172985359</v>
      </c>
      <c r="G23" s="25">
        <f>IFERROR(IF(G18="","",IF($G$25=0,((G19-$G$26)/3/G20),IF($G$26=0,(($G$25-G19)/3/G20),MIN(((($G$25)-G19)/(3*G20)),((G19-($G$26))/(3*G20)))))),"")</f>
        <v>6.1162180925415637</v>
      </c>
      <c r="H23" s="25">
        <f>IFERROR(IF(H18="","",IF($H$25=0,((H19-$H$26)/3/H20),IF($H$26=0,(($H$25-H19)/3/H20),MIN(((($H$25)-H19)/(3*H20)),((H19-($H$26))/(3*H20)))))),"")</f>
        <v>4.651085936826183</v>
      </c>
      <c r="I23" s="25">
        <f>IFERROR(IF(I18="","",IF($I$25=0,((I19-$I$26)/3/I20),IF($I$26=0,(($I$25-I19)/3/I20),MIN(((($I$25)-I19)/(3*I20)),((I19-($I$26))/(3*I20)))))),"")</f>
        <v>8.3461638428483464</v>
      </c>
      <c r="J23" s="25">
        <f>IFERROR(IF(J18="","",IF($J$25=0,((J19-$J$26)/3/J20),IF($J$26=0,(($J$25-J19)/3/J20),MIN(((($J$25)-J19)/(3*J20)),((J19-($J$26))/(3*J20)))))),"")</f>
        <v>9.8902363874099546</v>
      </c>
      <c r="K23" s="25">
        <f>IFERROR(IF(K18="","",IF($K$25=0,((K19-$K$26)/3/K20),IF($K$26=0,(($K$25-K19)/3/K20),MIN(((($K$25)-K19)/(3*K20)),((K19-($K$26))/(3*K20)))))),"")</f>
        <v>4.8392372109891904</v>
      </c>
      <c r="L23" s="25">
        <f>IFERROR(IF(L18="","",IF($L$25=0,((L19-$L$26)/3/L20),IF($L$26=0,(($L$25-L19)/3/L20),MIN(((($L$25)-L19)/(3*L20)),((L19-($L$26))/(3*L20)))))),"")</f>
        <v>8.7416739476148528</v>
      </c>
      <c r="M23" s="25">
        <f>IFERROR(IF(M18="","",IF($M$25=0,((M19-$M$26)/3/M20),IF($M$26=0,(($M$25-M19)/3/M20),MIN(((($M$25)-M19)/(3*M20)),((M19-($M$26))/(3*M20)))))),"")</f>
        <v>14.093181223887889</v>
      </c>
      <c r="N23" s="25">
        <f>IFERROR(IF(N18="","",IF($N$25=0,((N19-$N$26)/3/N20),IF($N$26=0,(($N$25-N19)/3/N20),MIN(((($N$25)-N19)/(3*N20)),((N19-($N$26))/(3*N20)))))),"")</f>
        <v>6.4027675625169564</v>
      </c>
      <c r="P23" s="24" t="s">
        <v>21</v>
      </c>
      <c r="Q23" s="25"/>
      <c r="R23" s="25"/>
      <c r="S23" s="25"/>
      <c r="T23" s="25"/>
      <c r="U23" s="25"/>
      <c r="V23" s="25"/>
      <c r="W23" s="25"/>
      <c r="X23" s="25">
        <f>IFERROR(IF(X18="","",IF($I$25=0,((X19-$I$26)/3/X20),IF($I$26=0,(($I$25-X19)/3/X20),MIN(((($I$25)-X19)/(3*X20)),((X19-($I$26))/(3*X20)))))),"")</f>
        <v>8.9363420511390341</v>
      </c>
      <c r="Y23" s="25"/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/>
      <c r="AJ23" s="25">
        <f t="shared" ref="AJ23:AP23" si="3">IFERROR(IF(AJ18="","",IF($M$25=0,((AJ19-$M$26)/3/AJ20),IF($M$26=0,(($M$25-AJ19)/3/AJ20),MIN(((($M$25)-AJ19)/(3*AJ20)),((AJ19-($M$26))/(3*AJ20)))))),"")</f>
        <v>9.4451332375472585</v>
      </c>
      <c r="AK23" s="25">
        <f t="shared" si="3"/>
        <v>5.4088428770190893</v>
      </c>
      <c r="AL23" s="25">
        <f t="shared" si="3"/>
        <v>9.917806359676332</v>
      </c>
      <c r="AM23" s="25">
        <f t="shared" si="3"/>
        <v>9.0131843563107257</v>
      </c>
      <c r="AN23" s="25">
        <f t="shared" si="3"/>
        <v>17.755234137678439</v>
      </c>
      <c r="AO23" s="25">
        <f t="shared" si="3"/>
        <v>5.3065789105681764</v>
      </c>
      <c r="AP23" s="25">
        <f t="shared" si="3"/>
        <v>3.2222853951408656</v>
      </c>
      <c r="AQ23" s="25">
        <f>IFERROR(IF(AQ18="","",IF($M$25=0,((AQ19-$M$26)/3/AQ20),IF($M$26=0,(($M$25-AQ19)/3/AQ20),MIN(((($M$25)-AQ19)/(3*AQ20)),((AQ19-($M$26))/(3*AQ20)))))),"")</f>
        <v>14.807588421758311</v>
      </c>
      <c r="AR23" s="25">
        <f>IFERROR(IF(AR18="","",IF($M$25=0,((AR19-$M$26)/3/AR20),IF($M$26=0,(($M$25-AR19)/3/AR20),MIN(((($M$25)-AR19)/(3*AR20)),((AR19-($M$26))/(3*AR20)))))),"")</f>
        <v>6.5301754653223201</v>
      </c>
    </row>
    <row r="24" spans="1:62" x14ac:dyDescent="0.2">
      <c r="A24" s="35" t="s">
        <v>10</v>
      </c>
      <c r="B24" s="32">
        <f t="shared" ref="B24:N24" si="4">$D$5</f>
        <v>0.5</v>
      </c>
      <c r="C24" s="32">
        <f t="shared" si="4"/>
        <v>0.5</v>
      </c>
      <c r="D24" s="32">
        <f t="shared" si="4"/>
        <v>0.5</v>
      </c>
      <c r="E24" s="32">
        <f t="shared" si="4"/>
        <v>0.5</v>
      </c>
      <c r="F24" s="32">
        <f t="shared" si="4"/>
        <v>0.5</v>
      </c>
      <c r="G24" s="32">
        <f t="shared" si="4"/>
        <v>0.5</v>
      </c>
      <c r="H24" s="32">
        <f t="shared" si="4"/>
        <v>0.5</v>
      </c>
      <c r="I24" s="32">
        <f t="shared" si="4"/>
        <v>0.5</v>
      </c>
      <c r="J24" s="32">
        <f t="shared" si="4"/>
        <v>0.5</v>
      </c>
      <c r="K24" s="32">
        <f t="shared" si="4"/>
        <v>0.5</v>
      </c>
      <c r="L24" s="32">
        <f t="shared" si="4"/>
        <v>0.5</v>
      </c>
      <c r="M24" s="32">
        <f t="shared" si="4"/>
        <v>0.5</v>
      </c>
      <c r="N24" s="32">
        <f t="shared" si="4"/>
        <v>0.5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4.2801998914900108E-2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11.991695169621693</v>
      </c>
      <c r="Q37" s="40">
        <v>8</v>
      </c>
      <c r="R37" s="41">
        <f>ROUND(Q37/5,5)</f>
        <v>1.6</v>
      </c>
      <c r="T37" s="20">
        <v>0.54299999999999993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4.0810537854823713E-2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1.6907397850392307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J85"/>
  <sheetViews>
    <sheetView showGridLines="0" topLeftCell="A16" zoomScale="85" zoomScaleNormal="85" workbookViewId="0">
      <selection activeCell="AF19" sqref="AF19:AI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254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2.0259349639994415</v>
      </c>
      <c r="R2" s="7">
        <f>IF(N19="","",(ABS(N19-AVERAGE(B19:M19))/STDEV(B19:M19)))</f>
        <v>1.6594182202615322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2.6369004145246357</v>
      </c>
      <c r="V2" s="7">
        <f>IF(AR19="","",(ABS(AR19-AVERAGE(AF19:AQ19))/STDEV(AF19:AQ19)))</f>
        <v>0.66160810739942599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8.9963742483435166E-2</v>
      </c>
      <c r="R3" s="7">
        <f>IF(N20="","",(ABS(N20-AVERAGE(B20:M20))/STDEV(B20:M20)))</f>
        <v>0.70042773990369867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0.73560201974281247</v>
      </c>
      <c r="V3" s="7">
        <f>IF(AR20="","",(ABS(AR20-AVERAGE(AF20:AQ20))/STDEV(AF20:AQ20)))</f>
        <v>0.60963912360544881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0.42273160137404237</v>
      </c>
      <c r="R4" s="7">
        <f>IF(N23="","",(ABS(N23-AVERAGE(B23:M23))/STDEV(B23:M23)))</f>
        <v>0.49632040742151834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0.321906006288877</v>
      </c>
      <c r="V4" s="7">
        <f>IF(AR23="","",(ABS(AR23-AVERAGE(AF23:AQ23))/STDEV(AF23:AQ23)))</f>
        <v>0.16792950522807135</v>
      </c>
    </row>
    <row r="5" spans="1:44" ht="25.5" customHeight="1" x14ac:dyDescent="0.2">
      <c r="C5" s="42" t="s">
        <v>278</v>
      </c>
      <c r="D5" s="12">
        <v>0.6</v>
      </c>
      <c r="E5" s="12"/>
      <c r="F5" s="12"/>
      <c r="G5" s="13">
        <v>1</v>
      </c>
      <c r="H5" s="13">
        <v>0.2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-6.3199999999999812E-2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0.72749999999999981</v>
      </c>
      <c r="C9" s="20">
        <v>0.72533333333333339</v>
      </c>
      <c r="D9" s="20">
        <v>0.72275</v>
      </c>
      <c r="E9" s="20">
        <v>0.73406666666666676</v>
      </c>
      <c r="F9" s="20">
        <v>0.72399999999999998</v>
      </c>
      <c r="G9" s="20">
        <v>0.73040000000000005</v>
      </c>
      <c r="H9" s="20">
        <v>0.69820000000000015</v>
      </c>
      <c r="I9" s="20">
        <v>0.69159999999999999</v>
      </c>
      <c r="J9" s="20">
        <v>0.71719999999999995</v>
      </c>
      <c r="K9" s="20">
        <v>0.71630000000000005</v>
      </c>
      <c r="L9" s="20">
        <v>0.70569999999999999</v>
      </c>
      <c r="M9" s="20">
        <v>0.70269999999999999</v>
      </c>
      <c r="N9" s="20">
        <v>0.68859999999999999</v>
      </c>
      <c r="P9" s="19" t="s">
        <v>18</v>
      </c>
      <c r="Q9" s="20"/>
      <c r="R9" s="20"/>
      <c r="S9" s="20"/>
      <c r="T9" s="20">
        <v>0.67999999999999994</v>
      </c>
      <c r="U9" s="20"/>
      <c r="V9" s="20"/>
      <c r="W9" s="20"/>
      <c r="X9" s="20">
        <v>0.69779999999999998</v>
      </c>
      <c r="Y9" s="20"/>
      <c r="Z9" s="20"/>
      <c r="AA9" s="20"/>
      <c r="AB9" s="20"/>
      <c r="AC9" s="20"/>
      <c r="AE9" s="19" t="s">
        <v>18</v>
      </c>
      <c r="AF9" s="20"/>
      <c r="AG9" s="20"/>
      <c r="AH9" s="20"/>
      <c r="AI9" s="20"/>
      <c r="AJ9" s="20">
        <v>0.77759999999999996</v>
      </c>
      <c r="AK9" s="20">
        <v>0.80700000000000005</v>
      </c>
      <c r="AL9" s="20">
        <v>0.71479999999999999</v>
      </c>
      <c r="AM9" s="20">
        <v>0.7268</v>
      </c>
      <c r="AN9" s="20">
        <v>0.79280000000000006</v>
      </c>
      <c r="AO9" s="20">
        <v>0.72519999999999984</v>
      </c>
      <c r="AP9" s="20">
        <v>0.72760000000000002</v>
      </c>
      <c r="AQ9" s="20">
        <v>0.7095999999999999</v>
      </c>
      <c r="AR9" s="20">
        <v>0.64640000000000009</v>
      </c>
    </row>
    <row r="10" spans="1:44" x14ac:dyDescent="0.2">
      <c r="A10" s="21" t="s">
        <v>8</v>
      </c>
      <c r="B10" s="22">
        <v>3.1855760447432609E-2</v>
      </c>
      <c r="C10" s="22">
        <v>2.3264524393120448E-2</v>
      </c>
      <c r="D10" s="22">
        <v>4.307994404531381E-2</v>
      </c>
      <c r="E10" s="22">
        <v>2.6927061976135976E-2</v>
      </c>
      <c r="F10" s="22">
        <v>6.2784210936007959E-2</v>
      </c>
      <c r="G10" s="22">
        <v>1.970448341537193E-2</v>
      </c>
      <c r="H10" s="22">
        <v>2.5310516040219746E-2</v>
      </c>
      <c r="I10" s="22">
        <v>6.3805259274695211E-3</v>
      </c>
      <c r="J10" s="22">
        <v>2.5537647279485792E-2</v>
      </c>
      <c r="K10" s="22">
        <v>2.4344974384414082E-2</v>
      </c>
      <c r="L10" s="22">
        <v>4.5227941216317451E-2</v>
      </c>
      <c r="M10" s="22">
        <v>1.6479279919543389E-2</v>
      </c>
      <c r="N10" s="22">
        <v>3.0583946406207561E-2</v>
      </c>
      <c r="P10" s="21" t="s">
        <v>8</v>
      </c>
      <c r="Q10" s="22"/>
      <c r="R10" s="22"/>
      <c r="S10" s="22"/>
      <c r="T10" s="22">
        <v>4.7958315233127193E-2</v>
      </c>
      <c r="U10" s="22"/>
      <c r="V10" s="22"/>
      <c r="W10" s="22"/>
      <c r="X10" s="22">
        <v>1.994241710525578E-2</v>
      </c>
      <c r="Y10" s="22"/>
      <c r="Z10" s="22"/>
      <c r="AA10" s="22"/>
      <c r="AB10" s="22"/>
      <c r="AC10" s="22"/>
      <c r="AE10" s="21" t="s">
        <v>8</v>
      </c>
      <c r="AF10" s="22"/>
      <c r="AG10" s="22"/>
      <c r="AH10" s="22"/>
      <c r="AI10" s="22"/>
      <c r="AJ10" s="22">
        <v>3.066431150376606E-2</v>
      </c>
      <c r="AK10" s="22">
        <v>5.1473294046524752E-2</v>
      </c>
      <c r="AL10" s="22">
        <v>2.9575327555244387E-2</v>
      </c>
      <c r="AM10" s="22">
        <v>9.4710083940412696E-3</v>
      </c>
      <c r="AN10" s="22">
        <v>2.3868389137099291E-2</v>
      </c>
      <c r="AO10" s="22">
        <v>1.0034938963441689E-2</v>
      </c>
      <c r="AP10" s="22">
        <v>1.3594116374373154E-2</v>
      </c>
      <c r="AQ10" s="22">
        <v>1.7417743188420758E-2</v>
      </c>
      <c r="AR10" s="22">
        <v>1.2920268315067363E-2</v>
      </c>
    </row>
    <row r="11" spans="1:44" x14ac:dyDescent="0.2">
      <c r="A11" s="21" t="s">
        <v>19</v>
      </c>
      <c r="B11" s="22">
        <v>0.80200000000000005</v>
      </c>
      <c r="C11" s="22">
        <v>0.76600000000000001</v>
      </c>
      <c r="D11" s="22">
        <v>0.78900000000000003</v>
      </c>
      <c r="E11" s="22">
        <v>0.78500000000000003</v>
      </c>
      <c r="F11" s="23">
        <v>0.78900000000000003</v>
      </c>
      <c r="G11" s="23">
        <v>0.75900000000000001</v>
      </c>
      <c r="H11" s="23">
        <v>0.753</v>
      </c>
      <c r="I11" s="23">
        <v>0.70399999999999996</v>
      </c>
      <c r="J11" s="23">
        <v>0.754</v>
      </c>
      <c r="K11" s="23">
        <v>0.76</v>
      </c>
      <c r="L11" s="23">
        <v>0.78900000000000003</v>
      </c>
      <c r="M11" s="23">
        <v>0.72299999999999998</v>
      </c>
      <c r="N11" s="23">
        <v>0.73599999999999999</v>
      </c>
      <c r="P11" s="21" t="s">
        <v>19</v>
      </c>
      <c r="Q11" s="22"/>
      <c r="R11" s="22"/>
      <c r="S11" s="22"/>
      <c r="T11" s="22">
        <v>0.75</v>
      </c>
      <c r="U11" s="23"/>
      <c r="V11" s="23"/>
      <c r="W11" s="23"/>
      <c r="X11" s="23">
        <v>0.71399999999999997</v>
      </c>
      <c r="Y11" s="23"/>
      <c r="Z11" s="23"/>
      <c r="AA11" s="23"/>
      <c r="AB11" s="23"/>
      <c r="AC11" s="23"/>
      <c r="AE11" s="21" t="s">
        <v>19</v>
      </c>
      <c r="AF11" s="22"/>
      <c r="AG11" s="22"/>
      <c r="AH11" s="22"/>
      <c r="AI11" s="22"/>
      <c r="AJ11" s="23">
        <v>0.81399999999999995</v>
      </c>
      <c r="AK11" s="23">
        <v>0.84699999999999998</v>
      </c>
      <c r="AL11" s="23">
        <v>0.748</v>
      </c>
      <c r="AM11" s="23">
        <v>0.74199999999999999</v>
      </c>
      <c r="AN11" s="23">
        <v>0.82299999999999995</v>
      </c>
      <c r="AO11" s="23">
        <v>0.73199999999999998</v>
      </c>
      <c r="AP11" s="23">
        <v>0.74099999999999999</v>
      </c>
      <c r="AQ11" s="23">
        <v>0.73399999999999999</v>
      </c>
      <c r="AR11" s="23">
        <v>0.66700000000000004</v>
      </c>
    </row>
    <row r="12" spans="1:44" x14ac:dyDescent="0.2">
      <c r="A12" s="21" t="s">
        <v>20</v>
      </c>
      <c r="B12" s="22">
        <v>0.68700000000000006</v>
      </c>
      <c r="C12" s="22">
        <v>0.68799999999999994</v>
      </c>
      <c r="D12" s="22">
        <v>0.64200000000000002</v>
      </c>
      <c r="E12" s="22">
        <v>0.69399999999999995</v>
      </c>
      <c r="F12" s="23">
        <v>0.52900000000000003</v>
      </c>
      <c r="G12" s="23">
        <v>0.7</v>
      </c>
      <c r="H12" s="23">
        <v>0.67600000000000005</v>
      </c>
      <c r="I12" s="23">
        <v>0.68200000000000005</v>
      </c>
      <c r="J12" s="23">
        <v>0.68</v>
      </c>
      <c r="K12" s="23">
        <v>0.67900000000000005</v>
      </c>
      <c r="L12" s="23">
        <v>0.621</v>
      </c>
      <c r="M12" s="23">
        <v>0.67400000000000004</v>
      </c>
      <c r="N12" s="23">
        <v>0.64600000000000002</v>
      </c>
      <c r="P12" s="21" t="s">
        <v>20</v>
      </c>
      <c r="Q12" s="22"/>
      <c r="R12" s="22"/>
      <c r="S12" s="22"/>
      <c r="T12" s="22">
        <v>0.63100000000000001</v>
      </c>
      <c r="U12" s="23"/>
      <c r="V12" s="23"/>
      <c r="W12" s="23"/>
      <c r="X12" s="23">
        <v>0.67500000000000004</v>
      </c>
      <c r="Y12" s="23"/>
      <c r="Z12" s="23"/>
      <c r="AA12" s="23"/>
      <c r="AB12" s="23"/>
      <c r="AC12" s="23"/>
      <c r="AE12" s="21" t="s">
        <v>20</v>
      </c>
      <c r="AF12" s="22"/>
      <c r="AG12" s="22"/>
      <c r="AH12" s="22"/>
      <c r="AI12" s="22"/>
      <c r="AJ12" s="23">
        <v>0.748</v>
      </c>
      <c r="AK12" s="23">
        <v>0.71699999999999997</v>
      </c>
      <c r="AL12" s="23">
        <v>0.68300000000000005</v>
      </c>
      <c r="AM12" s="23">
        <v>0.71899999999999997</v>
      </c>
      <c r="AN12" s="23">
        <v>0.76</v>
      </c>
      <c r="AO12" s="23">
        <v>0.70799999999999996</v>
      </c>
      <c r="AP12" s="23">
        <v>0.70799999999999996</v>
      </c>
      <c r="AQ12" s="23">
        <v>0.68400000000000005</v>
      </c>
      <c r="AR12" s="23">
        <v>0.63100000000000001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7.6124379576549721</v>
      </c>
      <c r="C13" s="25">
        <f>IFERROR(IF(C8="","",IF($C$25=0,((C9-$C$26)/3/C10),IF($C$26=0,(($C$25-C9)/3/C10),MIN(((($C$25)-C9)/(3*C10)),((C9-($C$26))/(3*C10)))))),"")</f>
        <v>10.392551925509119</v>
      </c>
      <c r="D13" s="25">
        <f>IFERROR(IF(D8="","",IF($D$25=0,((D9-$D$26)/3/D10),IF($D$26=0,(($D$25-D9)/3/D10),MIN(((($D$25)-D9)/(3*D10)),((D9-($D$26))/(3*D10)))))),"")</f>
        <v>5.5923161463083035</v>
      </c>
      <c r="E13" s="25">
        <f>IFERROR(IF(E8="","",IF($E$25=0,((E9-$E$26)/3/E10),IF($E$26=0,(($E$25-E9)/3/E10),MIN(((($E$25)-E9)/(3*E10)),((E9-($E$26))/(3*E10)))))),"")</f>
        <v>9.0870994060081145</v>
      </c>
      <c r="F13" s="25">
        <f>IFERROR(IF(F8="","",IF($K$25=0,((F9-$K$26)/3/F10),IF($K$26=0,(($K$25-F9)/3/F10),MIN(((($K$25)-F9)/(3*F10)),((F9-($K$26))/(3*F10)))))),"")</f>
        <v>3.8438538883495625</v>
      </c>
      <c r="G13" s="25">
        <f>IFERROR(IF(G8="","",IF($G$25=0,((G9-$G$26)/3/G10),IF($G$26=0,(($G$25-G9)/3/G10),MIN(((($G$25)-G9)/(3*G10)),((G9-($G$26))/(3*G10)))))),"")</f>
        <v>12.355902031754491</v>
      </c>
      <c r="H13" s="25">
        <f>IFERROR(IF(H8="","",IF($H$25=0,((H9-$H$26)/3/H10),IF($H$26=0,(($H$25-H9)/3/H10),MIN(((($H$25)-H9)/(3*H10)),((H9-($H$26))/(3*H10)))))),"")</f>
        <v>9.1951239936597027</v>
      </c>
      <c r="I13" s="25">
        <f>IFERROR(IF(I8="","",IF($I$25=0,((I9-$I$26)/3/I10),IF($I$26=0,(($I$25-I9)/3/I10),MIN(((($I$25)-I9)/(3*I10)),((I9-($I$26))/(3*I10)))))),"")</f>
        <v>36.13077291024527</v>
      </c>
      <c r="J13" s="25">
        <f>IFERROR(IF(J8="","",IF($J$25=0,((J9-$J$26)/3/J10),IF($J$26=0,(($J$25-J9)/3/J10),MIN(((($J$25)-J9)/(3*J10)),((J9-($J$26))/(3*J10)))))),"")</f>
        <v>9.3613426503351853</v>
      </c>
      <c r="K13" s="25">
        <f>IFERROR(IF(K8="","",IF($K$25=0,((K9-$K$26)/3/K10),IF($K$26=0,(($K$25-K9)/3/K10),MIN(((($K$25)-K9)/(3*K10)),((K9-($K$26))/(3*K10)))))),"")</f>
        <v>9.8076367999601466</v>
      </c>
      <c r="L13" s="25">
        <f>IFERROR(IF(L8="","",IF($L$25=0,((L9-$L$26)/3/L10),IF($L$26=0,(($L$25-L9)/3/L10),MIN(((($L$25)-L9)/(3*L10)),((L9-($L$26))/(3*L10)))))),"")</f>
        <v>5.2010621533324457</v>
      </c>
      <c r="M13" s="25">
        <f>IFERROR(IF(M8="","",IF($M$25=0,((M9-$M$26)/3/M10),IF($M$26=0,(($M$25-M9)/3/M10),MIN(((($M$25)-M9)/(3*M10)),((M9-($M$26))/(3*M10)))))),"")</f>
        <v>14.213808763303264</v>
      </c>
      <c r="N13" s="25">
        <f>IFERROR(IF(N8="","",IF($N$25=0,((N9-$N$26)/3/N10),IF($N$26=0,(($N$25-N9)/3/N10),MIN(((($N$25)-N9)/(3*N10)),((N9-($N$26))/(3*N10)))))),"")</f>
        <v>7.5050266661056346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4.7263267186270284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11.66358113825123</v>
      </c>
      <c r="Y13" s="25"/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/>
      <c r="AJ13" s="25">
        <f t="shared" ref="AJ13:AP13" si="2">IFERROR(IF(AJ8="","",IF($M$25=0,((AJ9-$M$26)/3/AJ10),IF($M$26=0,(($M$25-AJ9)/3/AJ10),MIN(((($M$25)-AJ9)/(3*AJ10)),((AJ9-($M$26))/(3*AJ10)))))),"")</f>
        <v>8.4528230796300825</v>
      </c>
      <c r="AK13" s="25">
        <f t="shared" si="2"/>
        <v>5.2260109826439543</v>
      </c>
      <c r="AL13" s="25">
        <f t="shared" si="2"/>
        <v>8.0562646760751253</v>
      </c>
      <c r="AM13" s="25">
        <f t="shared" si="2"/>
        <v>25.57981754288064</v>
      </c>
      <c r="AN13" s="25">
        <f t="shared" si="2"/>
        <v>11.071826638518717</v>
      </c>
      <c r="AO13" s="25">
        <f t="shared" si="2"/>
        <v>24.089168276358489</v>
      </c>
      <c r="AP13" s="25">
        <f t="shared" si="2"/>
        <v>17.841051720768203</v>
      </c>
      <c r="AQ13" s="25">
        <f>IFERROR(IF(AQ8="","",IF($M$25=0,((AQ9-$M$26)/3/AQ10),IF($M$26=0,(($M$25-AQ9)/3/AQ10),MIN(((($M$25)-AQ9)/(3*AQ10)),((AQ9-($M$26))/(3*AQ10)))))),"")</f>
        <v>13.580021864748796</v>
      </c>
      <c r="AR13" s="25">
        <f>IFERROR(IF(AR8="","",IF($M$25=0,((AR9-$M$26)/3/AR10),IF($M$26=0,(($M$25-AR9)/3/AR10),MIN(((($M$25)-AR9)/(3*AR10)),((AR9-($M$26))/(3*AR10)))))),"")</f>
        <v>16.676640253313757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-2.8399999999999981E-2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0.7174666666666667</v>
      </c>
      <c r="C19" s="30">
        <v>0.73499999999999999</v>
      </c>
      <c r="D19" s="30">
        <v>0.70540000000000003</v>
      </c>
      <c r="E19" s="30">
        <v>0.70426666666666671</v>
      </c>
      <c r="F19" s="30">
        <v>0.73509999999999986</v>
      </c>
      <c r="G19" s="30">
        <v>0.74093333333333333</v>
      </c>
      <c r="H19" s="30">
        <v>0.67666666666666653</v>
      </c>
      <c r="I19" s="30">
        <v>0.72129999999999994</v>
      </c>
      <c r="J19" s="30">
        <v>0.67759999999999998</v>
      </c>
      <c r="K19" s="30">
        <v>0.70746666666666658</v>
      </c>
      <c r="L19" s="30">
        <v>0.68279999999999996</v>
      </c>
      <c r="M19" s="30">
        <v>0.72160000000000002</v>
      </c>
      <c r="N19" s="30">
        <v>0.67339999999999989</v>
      </c>
      <c r="P19" s="30" t="s">
        <v>18</v>
      </c>
      <c r="Q19" s="30"/>
      <c r="R19" s="30"/>
      <c r="S19" s="30"/>
      <c r="T19" s="30"/>
      <c r="U19" s="30"/>
      <c r="V19" s="30"/>
      <c r="W19" s="30"/>
      <c r="X19" s="30">
        <v>0.66499999999999992</v>
      </c>
      <c r="Y19" s="30"/>
      <c r="Z19" s="30"/>
      <c r="AA19" s="30"/>
      <c r="AB19" s="30"/>
      <c r="AC19" s="30"/>
      <c r="AD19" s="29"/>
      <c r="AE19" s="30" t="s">
        <v>18</v>
      </c>
      <c r="AF19" s="20"/>
      <c r="AG19" s="20"/>
      <c r="AH19" s="20"/>
      <c r="AI19" s="20"/>
      <c r="AJ19" s="20">
        <v>0.69900000000000007</v>
      </c>
      <c r="AK19" s="20">
        <v>0.70140000000000002</v>
      </c>
      <c r="AL19" s="20">
        <v>0.68859999999999988</v>
      </c>
      <c r="AM19" s="20">
        <v>0.72660000000000002</v>
      </c>
      <c r="AN19" s="20">
        <v>0.66100000000000003</v>
      </c>
      <c r="AO19" s="20">
        <v>0.69299999999999995</v>
      </c>
      <c r="AP19" s="20">
        <v>0.74660000000000015</v>
      </c>
      <c r="AQ19" s="20">
        <v>0.71519999999999995</v>
      </c>
      <c r="AR19" s="20">
        <v>0.68679999999999997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2.9400842229594781E-2</v>
      </c>
      <c r="C20" s="22">
        <v>3.0645437786771097E-2</v>
      </c>
      <c r="D20" s="22">
        <v>2.3132114837215046E-2</v>
      </c>
      <c r="E20" s="22">
        <v>5.5372074791059316E-2</v>
      </c>
      <c r="F20" s="22">
        <v>4.7165076533855481E-2</v>
      </c>
      <c r="G20" s="22">
        <v>2.5549578321000792E-2</v>
      </c>
      <c r="H20" s="22">
        <v>2.9134335822350966E-2</v>
      </c>
      <c r="I20" s="22">
        <v>1.9453934192228475E-2</v>
      </c>
      <c r="J20" s="22">
        <v>2.7006994978667591E-2</v>
      </c>
      <c r="K20" s="22">
        <v>2.4616680368826187E-2</v>
      </c>
      <c r="L20" s="22">
        <v>3.8829542018073454E-2</v>
      </c>
      <c r="M20" s="22">
        <v>2.8640879874752476E-2</v>
      </c>
      <c r="N20" s="22">
        <v>2.4245176250721926E-2</v>
      </c>
      <c r="P20" s="21" t="s">
        <v>8</v>
      </c>
      <c r="Q20" s="22"/>
      <c r="R20" s="22"/>
      <c r="S20" s="22"/>
      <c r="T20" s="22"/>
      <c r="U20" s="22"/>
      <c r="V20" s="22"/>
      <c r="W20" s="22"/>
      <c r="X20" s="22">
        <v>4.0336088060197388E-2</v>
      </c>
      <c r="Y20" s="22"/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/>
      <c r="AJ20" s="22">
        <v>2.9008619408720567E-2</v>
      </c>
      <c r="AK20" s="22">
        <v>3.1611706692299908E-2</v>
      </c>
      <c r="AL20" s="22">
        <v>3.8623826843025261E-2</v>
      </c>
      <c r="AM20" s="22">
        <v>2.544209110902642E-2</v>
      </c>
      <c r="AN20" s="22">
        <v>2.2472205054244205E-2</v>
      </c>
      <c r="AO20" s="22">
        <v>1.2449899597988701E-2</v>
      </c>
      <c r="AP20" s="22">
        <v>2.9048235746771293E-2</v>
      </c>
      <c r="AQ20" s="22">
        <v>1.2717442090818955E-2</v>
      </c>
      <c r="AR20" s="22">
        <v>1.9639246421387924E-2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0</v>
      </c>
    </row>
    <row r="21" spans="1:62" x14ac:dyDescent="0.2">
      <c r="A21" s="21" t="s">
        <v>19</v>
      </c>
      <c r="B21" s="22">
        <v>0.77200000000000002</v>
      </c>
      <c r="C21" s="22">
        <v>0.77800000000000002</v>
      </c>
      <c r="D21" s="22">
        <v>0.75</v>
      </c>
      <c r="E21" s="22">
        <v>0.83699999999999997</v>
      </c>
      <c r="F21" s="22">
        <v>0.79</v>
      </c>
      <c r="G21" s="22">
        <v>0.79800000000000004</v>
      </c>
      <c r="H21" s="22">
        <v>0.73399999999999999</v>
      </c>
      <c r="I21" s="22">
        <v>0.76900000000000002</v>
      </c>
      <c r="J21" s="22">
        <v>0.71799999999999997</v>
      </c>
      <c r="K21" s="22">
        <v>0.77300000000000002</v>
      </c>
      <c r="L21" s="22">
        <v>0.751</v>
      </c>
      <c r="M21" s="22">
        <v>0.76900000000000002</v>
      </c>
      <c r="N21" s="22">
        <v>0.71699999999999997</v>
      </c>
      <c r="P21" s="21" t="s">
        <v>19</v>
      </c>
      <c r="Q21" s="22"/>
      <c r="R21" s="22"/>
      <c r="S21" s="22"/>
      <c r="T21" s="22"/>
      <c r="U21" s="22"/>
      <c r="V21" s="22"/>
      <c r="W21" s="22"/>
      <c r="X21" s="22">
        <v>0.70599999999999996</v>
      </c>
      <c r="Y21" s="22"/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/>
      <c r="AJ21" s="23">
        <v>0.75</v>
      </c>
      <c r="AK21" s="23">
        <v>0.751</v>
      </c>
      <c r="AL21" s="23">
        <v>0.71899999999999997</v>
      </c>
      <c r="AM21" s="23">
        <v>0.76900000000000002</v>
      </c>
      <c r="AN21" s="23">
        <v>0.70099999999999996</v>
      </c>
      <c r="AO21" s="23">
        <v>0.70599999999999996</v>
      </c>
      <c r="AP21" s="23">
        <v>0.79600000000000004</v>
      </c>
      <c r="AQ21" s="23">
        <v>0.73499999999999999</v>
      </c>
      <c r="AR21" s="23">
        <v>0.70799999999999996</v>
      </c>
      <c r="BD21" s="33">
        <f>BE21-$BG$22</f>
        <v>0.53999999999999992</v>
      </c>
      <c r="BE21" s="32">
        <f>BF21-$BG$22</f>
        <v>0.55999999999999994</v>
      </c>
      <c r="BF21" s="32">
        <f>BG21-$BG$22</f>
        <v>0.57999999999999996</v>
      </c>
      <c r="BG21" s="33">
        <f>D5</f>
        <v>0.6</v>
      </c>
      <c r="BH21" s="32">
        <f>BG21+$BG$22</f>
        <v>0.62</v>
      </c>
      <c r="BI21" s="32">
        <f>BH21+$BG$22</f>
        <v>0.64</v>
      </c>
      <c r="BJ21" s="33">
        <f>BI21+$BG$22</f>
        <v>0.66</v>
      </c>
    </row>
    <row r="22" spans="1:62" x14ac:dyDescent="0.2">
      <c r="A22" s="21" t="s">
        <v>20</v>
      </c>
      <c r="B22" s="22">
        <v>0.66400000000000003</v>
      </c>
      <c r="C22" s="22">
        <v>0.67300000000000004</v>
      </c>
      <c r="D22" s="22">
        <v>0.67100000000000004</v>
      </c>
      <c r="E22" s="22">
        <v>0.60499999999999998</v>
      </c>
      <c r="F22" s="22">
        <v>0.65400000000000003</v>
      </c>
      <c r="G22" s="22">
        <v>0.70099999999999996</v>
      </c>
      <c r="H22" s="22">
        <v>0.62</v>
      </c>
      <c r="I22" s="22">
        <v>0.70099999999999996</v>
      </c>
      <c r="J22" s="22">
        <v>0.63900000000000001</v>
      </c>
      <c r="K22" s="22">
        <v>0.67</v>
      </c>
      <c r="L22" s="22">
        <v>0.63900000000000001</v>
      </c>
      <c r="M22" s="22">
        <v>0.69799999999999995</v>
      </c>
      <c r="N22" s="22">
        <v>0.63700000000000001</v>
      </c>
      <c r="P22" s="21" t="s">
        <v>20</v>
      </c>
      <c r="Q22" s="22"/>
      <c r="R22" s="22"/>
      <c r="S22" s="22"/>
      <c r="T22" s="22"/>
      <c r="U22" s="22"/>
      <c r="V22" s="22"/>
      <c r="W22" s="22"/>
      <c r="X22" s="22">
        <v>0.621</v>
      </c>
      <c r="Y22" s="22"/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/>
      <c r="AJ22" s="23">
        <v>0.68100000000000005</v>
      </c>
      <c r="AK22" s="23">
        <v>0.67</v>
      </c>
      <c r="AL22" s="23">
        <v>0.628</v>
      </c>
      <c r="AM22" s="23">
        <v>0.70099999999999996</v>
      </c>
      <c r="AN22" s="23">
        <v>0.64800000000000002</v>
      </c>
      <c r="AO22" s="23">
        <v>0.67400000000000004</v>
      </c>
      <c r="AP22" s="23">
        <v>0.72399999999999998</v>
      </c>
      <c r="AQ22" s="23">
        <v>0.69599999999999995</v>
      </c>
      <c r="AR22" s="23">
        <v>0.66300000000000003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8.134309680245229</v>
      </c>
      <c r="C23" s="25">
        <f>IFERROR(IF(C18="","",IF($C$25=0,((C19-$C$26)/3/C20),IF($C$26=0,(($C$25-C19)/3/C20),MIN(((($C$25)-C19)/(3*C20)),((C19-($C$26))/(3*C20)))))),"")</f>
        <v>7.9946647101174921</v>
      </c>
      <c r="D23" s="25">
        <f>IFERROR(IF(D18="","",IF($D$25=0,((D19-$D$26)/3/D20),IF($D$26=0,(($D$25-D19)/3/D20),MIN(((($D$25)-D19)/(3*D20)),((D19-($D$26))/(3*D20)))))),"")</f>
        <v>10.164800537607993</v>
      </c>
      <c r="E23" s="25">
        <f>IFERROR(IF(E18="","",IF($E$25=0,((E19-$E$26)/3/E20),IF($E$26=0,(($E$25-E19)/3/E20),MIN(((($E$25)-E19)/(3*E20)),((E19-($E$26))/(3*E20)))))),"")</f>
        <v>4.239601937283024</v>
      </c>
      <c r="F23" s="25">
        <f>IFERROR(IF(F18="","",IF($K$25=0,((F19-$K$26)/3/F20),IF($K$26=0,(($K$25-F19)/3/F20),MIN(((($K$25)-F19)/(3*F20)),((F19-($K$26))/(3*F20)))))),"")</f>
        <v>5.1952281505882079</v>
      </c>
      <c r="G23" s="25">
        <f>IFERROR(IF(G18="","",IF($G$25=0,((G19-$G$26)/3/G20),IF($G$26=0,(($G$25-G19)/3/G20),MIN(((($G$25)-G19)/(3*G20)),((G19-($G$26))/(3*G20)))))),"")</f>
        <v>9.6666087664848597</v>
      </c>
      <c r="H23" s="25">
        <f>IFERROR(IF(H18="","",IF($H$25=0,((H19-$H$26)/3/H20),IF($H$26=0,(($H$25-H19)/3/H20),MIN(((($H$25)-H19)/(3*H20)),((H19-($H$26))/(3*H20)))))),"")</f>
        <v>7.7419151385807883</v>
      </c>
      <c r="I23" s="25">
        <f>IFERROR(IF(I18="","",IF($I$25=0,((I19-$I$26)/3/I20),IF($I$26=0,(($I$25-I19)/3/I20),MIN(((($I$25)-I19)/(3*I20)),((I19-($I$26))/(3*I20)))))),"")</f>
        <v>12.35911106501956</v>
      </c>
      <c r="J23" s="25">
        <f>IFERROR(IF(J18="","",IF($J$25=0,((J19-$J$26)/3/J20),IF($J$26=0,(($J$25-J19)/3/J20),MIN(((($J$25)-J19)/(3*J20)),((J19-($J$26))/(3*J20)))))),"")</f>
        <v>8.3632654001333826</v>
      </c>
      <c r="K23" s="25">
        <f>IFERROR(IF(K18="","",IF($K$25=0,((K19-$K$26)/3/K20),IF($K$26=0,(($K$25-K19)/3/K20),MIN(((($K$25)-K19)/(3*K20)),((K19-($K$26))/(3*K20)))))),"")</f>
        <v>9.5797734986582608</v>
      </c>
      <c r="L23" s="25">
        <f>IFERROR(IF(L18="","",IF($L$25=0,((L19-$L$26)/3/L20),IF($L$26=0,(($L$25-L19)/3/L20),MIN(((($L$25)-L19)/(3*L20)),((L19-($L$26))/(3*L20)))))),"")</f>
        <v>5.8615164684162933</v>
      </c>
      <c r="M23" s="25">
        <f>IFERROR(IF(M18="","",IF($M$25=0,((M19-$M$26)/3/M20),IF($M$26=0,(($M$25-M19)/3/M20),MIN(((($M$25)-M19)/(3*M20)),((M19-($M$26))/(3*M20)))))),"")</f>
        <v>8.398252231956338</v>
      </c>
      <c r="N23" s="25">
        <f>IFERROR(IF(N18="","",IF($N$25=0,((N19-$N$26)/3/N20),IF($N$26=0,(($N$25-N19)/3/N20),MIN(((($N$25)-N19)/(3*N20)),((N19-($N$26))/(3*N20)))))),"")</f>
        <v>9.258199006079936</v>
      </c>
      <c r="P23" s="24" t="s">
        <v>21</v>
      </c>
      <c r="Q23" s="25"/>
      <c r="R23" s="25"/>
      <c r="S23" s="25"/>
      <c r="T23" s="25"/>
      <c r="U23" s="25"/>
      <c r="V23" s="25"/>
      <c r="W23" s="25"/>
      <c r="X23" s="25">
        <f>IFERROR(IF(X18="","",IF($I$25=0,((X19-$I$26)/3/X20),IF($I$26=0,(($I$25-X19)/3/X20),MIN(((($I$25)-X19)/(3*X20)),((X19-($I$26))/(3*X20)))))),"")</f>
        <v>5.4954924318851237</v>
      </c>
      <c r="Y23" s="25"/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/>
      <c r="AJ23" s="25">
        <f t="shared" ref="AJ23:AP23" si="3">IFERROR(IF(AJ18="","",IF($M$25=0,((AJ19-$M$26)/3/AJ20),IF($M$26=0,(($M$25-AJ19)/3/AJ20),MIN(((($M$25)-AJ19)/(3*AJ20)),((AJ19-($M$26))/(3*AJ20)))))),"")</f>
        <v>8.0320954512559659</v>
      </c>
      <c r="AK23" s="25">
        <f t="shared" si="3"/>
        <v>7.3959942206141571</v>
      </c>
      <c r="AL23" s="25">
        <f t="shared" si="3"/>
        <v>5.9427910721068979</v>
      </c>
      <c r="AM23" s="25">
        <f t="shared" si="3"/>
        <v>9.5196577577725741</v>
      </c>
      <c r="AN23" s="25">
        <f t="shared" si="3"/>
        <v>9.8047046474293449</v>
      </c>
      <c r="AO23" s="25">
        <f t="shared" si="3"/>
        <v>18.55436649764777</v>
      </c>
      <c r="AP23" s="25">
        <f t="shared" si="3"/>
        <v>8.5673590932051074</v>
      </c>
      <c r="AQ23" s="25">
        <f>IFERROR(IF(AQ18="","",IF($M$25=0,((AQ19-$M$26)/3/AQ20),IF($M$26=0,(($M$25-AQ19)/3/AQ20),MIN(((($M$25)-AQ19)/(3*AQ20)),((AQ19-($M$26))/(3*AQ20)))))),"")</f>
        <v>18.745908044834504</v>
      </c>
      <c r="AR23" s="25">
        <f>IFERROR(IF(AR18="","",IF($M$25=0,((AR19-$M$26)/3/AR20),IF($M$26=0,(($M$25-AR19)/3/AR20),MIN(((($M$25)-AR19)/(3*AR20)),((AR19-($M$26))/(3*AR20)))))),"")</f>
        <v>11.656930638846498</v>
      </c>
    </row>
    <row r="24" spans="1:62" x14ac:dyDescent="0.2">
      <c r="A24" s="35" t="s">
        <v>10</v>
      </c>
      <c r="B24" s="32">
        <f t="shared" ref="B24:N24" si="4">$D$5</f>
        <v>0.6</v>
      </c>
      <c r="C24" s="32">
        <f t="shared" si="4"/>
        <v>0.6</v>
      </c>
      <c r="D24" s="32">
        <f t="shared" si="4"/>
        <v>0.6</v>
      </c>
      <c r="E24" s="32">
        <f t="shared" si="4"/>
        <v>0.6</v>
      </c>
      <c r="F24" s="32">
        <f t="shared" si="4"/>
        <v>0.6</v>
      </c>
      <c r="G24" s="32">
        <f t="shared" si="4"/>
        <v>0.6</v>
      </c>
      <c r="H24" s="32">
        <f t="shared" si="4"/>
        <v>0.6</v>
      </c>
      <c r="I24" s="32">
        <f t="shared" si="4"/>
        <v>0.6</v>
      </c>
      <c r="J24" s="32">
        <f t="shared" si="4"/>
        <v>0.6</v>
      </c>
      <c r="K24" s="32">
        <f t="shared" si="4"/>
        <v>0.6</v>
      </c>
      <c r="L24" s="32">
        <f t="shared" si="4"/>
        <v>0.6</v>
      </c>
      <c r="M24" s="32">
        <f t="shared" si="4"/>
        <v>0.6</v>
      </c>
      <c r="N24" s="32">
        <f t="shared" si="4"/>
        <v>0.6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6.2784210936007959E-2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36.13077291024527</v>
      </c>
      <c r="Q37" s="40">
        <v>8</v>
      </c>
      <c r="R37" s="41">
        <f>ROUND(Q37/5,5)</f>
        <v>1.6</v>
      </c>
      <c r="T37" s="20">
        <v>0.75180000000000002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1.5352524222420248E-2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2.1321140979234405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FFFF00"/>
  </sheetPr>
  <dimension ref="A1:BJ85"/>
  <sheetViews>
    <sheetView showGridLines="0" topLeftCell="A16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51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2.2020785535189175E-2</v>
      </c>
      <c r="R2" s="7">
        <f>IF(N19="","",(ABS(N19-AVERAGE(B19:M19))/STDEV(B19:M19)))</f>
        <v>0.71877434043562061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1.1877508514689548</v>
      </c>
      <c r="V2" s="7">
        <f>IF(AR19="","",(ABS(AR19-AVERAGE(AF19:AQ19))/STDEV(AF19:AQ19)))</f>
        <v>0.65161163982968473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0.32101450476764298</v>
      </c>
      <c r="R3" s="7">
        <f>IF(N20="","",(ABS(N20-AVERAGE(B20:M20))/STDEV(B20:M20)))</f>
        <v>0.77685998666362333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1.517364307476617</v>
      </c>
      <c r="V3" s="7">
        <f>IF(AR20="","",(ABS(AR20-AVERAGE(AF20:AQ20))/STDEV(AF20:AQ20)))</f>
        <v>0.75587813315082542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0.55153776508593189</v>
      </c>
      <c r="R4" s="7">
        <f>IF(N23="","",(ABS(N23-AVERAGE(B23:M23))/STDEV(B23:M23)))</f>
        <v>0.40479765064871165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1.4935772207189366</v>
      </c>
      <c r="V4" s="7">
        <f>IF(AR23="","",(ABS(AR23-AVERAGE(AF23:AQ23))/STDEV(AF23:AQ23)))</f>
        <v>0.29097673344646574</v>
      </c>
    </row>
    <row r="5" spans="1:44" ht="25.5" customHeight="1" x14ac:dyDescent="0.2">
      <c r="C5" s="42" t="s">
        <v>52</v>
      </c>
      <c r="D5" s="12">
        <v>7228</v>
      </c>
      <c r="E5" s="12">
        <v>7612</v>
      </c>
      <c r="F5" s="12">
        <v>6620</v>
      </c>
      <c r="G5" s="13">
        <v>8000</v>
      </c>
      <c r="H5" s="13">
        <v>6400</v>
      </c>
      <c r="I5" s="1">
        <v>800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17.507096774193087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7280.6904109589041</v>
      </c>
      <c r="C9" s="20">
        <v>7264.3428571428567</v>
      </c>
      <c r="D9" s="20">
        <v>7250.7428571428572</v>
      </c>
      <c r="E9" s="20">
        <v>7266.8363636363638</v>
      </c>
      <c r="F9" s="20">
        <v>7276.2742857142857</v>
      </c>
      <c r="G9" s="20">
        <v>7277.3948717948715</v>
      </c>
      <c r="H9" s="20">
        <v>7248.16</v>
      </c>
      <c r="I9" s="20">
        <v>7204</v>
      </c>
      <c r="J9" s="20">
        <v>7241.3052631578948</v>
      </c>
      <c r="K9" s="20">
        <v>7280.5575757575762</v>
      </c>
      <c r="L9" s="20">
        <v>7219.68</v>
      </c>
      <c r="M9" s="20">
        <v>7247.6571428571433</v>
      </c>
      <c r="N9" s="20">
        <v>7254.2620689655168</v>
      </c>
      <c r="P9" s="19" t="s">
        <v>18</v>
      </c>
      <c r="Q9" s="20"/>
      <c r="R9" s="20"/>
      <c r="S9" s="20"/>
      <c r="T9" s="20">
        <v>7270.666666666667</v>
      </c>
      <c r="U9" s="20"/>
      <c r="V9" s="20"/>
      <c r="W9" s="20"/>
      <c r="X9" s="20">
        <v>7191.0222222222219</v>
      </c>
      <c r="Y9" s="20">
        <v>7196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7287.2</v>
      </c>
      <c r="AJ9" s="30">
        <v>7237.9555555555553</v>
      </c>
      <c r="AK9" s="30">
        <v>7264.378947368421</v>
      </c>
      <c r="AL9" s="30">
        <v>7246.447058823529</v>
      </c>
      <c r="AM9" s="30">
        <v>7168.5714285714284</v>
      </c>
      <c r="AN9" s="30">
        <v>7222.4</v>
      </c>
      <c r="AO9" s="30">
        <v>7241.6533333333336</v>
      </c>
      <c r="AP9" s="30">
        <v>7263.4909090909086</v>
      </c>
      <c r="AQ9" s="30">
        <v>7267.68</v>
      </c>
      <c r="AR9" s="30">
        <v>7285.1870967741934</v>
      </c>
    </row>
    <row r="10" spans="1:44" x14ac:dyDescent="0.2">
      <c r="A10" s="21" t="s">
        <v>8</v>
      </c>
      <c r="B10" s="22">
        <v>58.905073953505969</v>
      </c>
      <c r="C10" s="22">
        <v>56.441192598968314</v>
      </c>
      <c r="D10" s="22">
        <v>69.275551959795919</v>
      </c>
      <c r="E10" s="22">
        <v>56.427191099613331</v>
      </c>
      <c r="F10" s="22">
        <v>50.172279879518179</v>
      </c>
      <c r="G10" s="22">
        <v>54.386389427955685</v>
      </c>
      <c r="H10" s="22">
        <v>90.241283750450322</v>
      </c>
      <c r="I10" s="22">
        <v>81.847573025008103</v>
      </c>
      <c r="J10" s="22">
        <v>87.902672691633811</v>
      </c>
      <c r="K10" s="22">
        <v>68.88222110480406</v>
      </c>
      <c r="L10" s="22">
        <v>78.465443722608526</v>
      </c>
      <c r="M10" s="22">
        <v>55.637513596984725</v>
      </c>
      <c r="N10" s="22">
        <v>71.917875684087605</v>
      </c>
      <c r="P10" s="21" t="s">
        <v>8</v>
      </c>
      <c r="Q10" s="22"/>
      <c r="R10" s="22"/>
      <c r="S10" s="22"/>
      <c r="T10" s="22">
        <v>71.964231217408567</v>
      </c>
      <c r="U10" s="22"/>
      <c r="V10" s="22"/>
      <c r="W10" s="22"/>
      <c r="X10" s="22">
        <v>71.864294108247989</v>
      </c>
      <c r="Y10" s="22">
        <v>80.419950392005532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50.087922695995282</v>
      </c>
      <c r="AJ10" s="22">
        <v>98.150527723413262</v>
      </c>
      <c r="AK10" s="22">
        <v>68.379600502179144</v>
      </c>
      <c r="AL10" s="22">
        <v>61.943427700556896</v>
      </c>
      <c r="AM10" s="22">
        <v>113.01052553628617</v>
      </c>
      <c r="AN10" s="22">
        <v>91.616371319054522</v>
      </c>
      <c r="AO10" s="22">
        <v>84.036268446513063</v>
      </c>
      <c r="AP10" s="22">
        <v>105.89457943096969</v>
      </c>
      <c r="AQ10" s="22">
        <v>92.238696558749837</v>
      </c>
      <c r="AR10" s="22">
        <v>53.220783350844982</v>
      </c>
    </row>
    <row r="11" spans="1:44" x14ac:dyDescent="0.2">
      <c r="A11" s="21" t="s">
        <v>19</v>
      </c>
      <c r="B11" s="22">
        <v>7548</v>
      </c>
      <c r="C11" s="22">
        <v>7388</v>
      </c>
      <c r="D11" s="22">
        <v>7420</v>
      </c>
      <c r="E11" s="22">
        <v>7388</v>
      </c>
      <c r="F11" s="23">
        <v>7356</v>
      </c>
      <c r="G11" s="23">
        <v>7388</v>
      </c>
      <c r="H11" s="23">
        <v>7324</v>
      </c>
      <c r="I11" s="23">
        <v>7324</v>
      </c>
      <c r="J11" s="23">
        <v>7420</v>
      </c>
      <c r="K11" s="23">
        <v>7548</v>
      </c>
      <c r="L11" s="23">
        <v>7324</v>
      </c>
      <c r="M11" s="23">
        <v>7324</v>
      </c>
      <c r="N11" s="23">
        <v>7324</v>
      </c>
      <c r="P11" s="21" t="s">
        <v>19</v>
      </c>
      <c r="Q11" s="22"/>
      <c r="R11" s="22"/>
      <c r="S11" s="22"/>
      <c r="T11" s="22">
        <v>7420</v>
      </c>
      <c r="U11" s="23"/>
      <c r="V11" s="23"/>
      <c r="W11" s="23"/>
      <c r="X11" s="23">
        <v>7324</v>
      </c>
      <c r="Y11" s="23">
        <v>7324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7356</v>
      </c>
      <c r="AJ11" s="22">
        <v>7548</v>
      </c>
      <c r="AK11" s="22">
        <v>7548</v>
      </c>
      <c r="AL11" s="22">
        <v>7420</v>
      </c>
      <c r="AM11" s="22">
        <v>7388</v>
      </c>
      <c r="AN11" s="22">
        <v>7548</v>
      </c>
      <c r="AO11" s="22">
        <v>7420</v>
      </c>
      <c r="AP11" s="22">
        <v>7548</v>
      </c>
      <c r="AQ11" s="22">
        <v>7388</v>
      </c>
      <c r="AR11" s="22">
        <v>7388</v>
      </c>
    </row>
    <row r="12" spans="1:44" x14ac:dyDescent="0.2">
      <c r="A12" s="21" t="s">
        <v>20</v>
      </c>
      <c r="B12" s="22">
        <v>7004</v>
      </c>
      <c r="C12" s="22">
        <v>6972</v>
      </c>
      <c r="D12" s="22">
        <v>6940</v>
      </c>
      <c r="E12" s="22">
        <v>6972</v>
      </c>
      <c r="F12" s="23">
        <v>7132</v>
      </c>
      <c r="G12" s="23">
        <v>7004</v>
      </c>
      <c r="H12" s="23">
        <v>6972</v>
      </c>
      <c r="I12" s="23">
        <v>6972</v>
      </c>
      <c r="J12" s="23">
        <v>6876</v>
      </c>
      <c r="K12" s="23">
        <v>7004</v>
      </c>
      <c r="L12" s="23">
        <v>7004</v>
      </c>
      <c r="M12" s="23">
        <v>7100</v>
      </c>
      <c r="N12" s="23">
        <v>6940</v>
      </c>
      <c r="P12" s="21" t="s">
        <v>20</v>
      </c>
      <c r="Q12" s="22"/>
      <c r="R12" s="22"/>
      <c r="S12" s="22"/>
      <c r="T12" s="22">
        <v>7004</v>
      </c>
      <c r="U12" s="23"/>
      <c r="V12" s="23"/>
      <c r="W12" s="23"/>
      <c r="X12" s="23">
        <v>7004</v>
      </c>
      <c r="Y12" s="23">
        <v>7004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7196</v>
      </c>
      <c r="AJ12" s="22">
        <v>6876</v>
      </c>
      <c r="AK12" s="22">
        <v>7100</v>
      </c>
      <c r="AL12" s="22">
        <v>7004</v>
      </c>
      <c r="AM12" s="22">
        <v>6876</v>
      </c>
      <c r="AN12" s="22">
        <v>6972</v>
      </c>
      <c r="AO12" s="22">
        <v>7036</v>
      </c>
      <c r="AP12" s="22">
        <v>6972</v>
      </c>
      <c r="AQ12" s="22">
        <v>6972</v>
      </c>
      <c r="AR12" s="22">
        <v>7068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1.8748220190256164</v>
      </c>
      <c r="C13" s="25">
        <f>IFERROR(IF(C8="","",IF($C$25=0,((C9-$C$26)/3/C10),IF($C$26=0,(($C$25-C9)/3/C10),MIN(((($C$25)-C9)/(3*C10)),((C9-($C$26))/(3*C10)))))),"")</f>
        <v>2.0532116518004386</v>
      </c>
      <c r="D13" s="25">
        <f>IFERROR(IF(D8="","",IF($D$25=0,((D9-$D$26)/3/D10),IF($D$26=0,(($D$25-D9)/3/D10),MIN(((($D$25)-D9)/(3*D10)),((D9-($D$26))/(3*D10)))))),"")</f>
        <v>1.738261828486517</v>
      </c>
      <c r="E13" s="25">
        <f>IFERROR(IF(E8="","",IF($E$25=0,((E9-$E$26)/3/E10),IF($E$26=0,(($E$25-E9)/3/E10),MIN(((($E$25)-E9)/(3*E10)),((E9-($E$26))/(3*E10)))))),"")</f>
        <v>2.0389911886883523</v>
      </c>
      <c r="F13" s="25">
        <f>IFERROR(IF(F8="","",IF($K$25=0,((F9-$K$26)/3/F10),IF($K$26=0,(($K$25-F9)/3/F10),MIN(((($K$25)-F9)/(3*F10)),((F9-($K$26))/(3*F10)))))),"")</f>
        <v>2.2304860711393713</v>
      </c>
      <c r="G13" s="25">
        <f>IFERROR(IF(G8="","",IF($G$25=0,((G9-$G$26)/3/G10),IF($G$26=0,(($G$25-G9)/3/G10),MIN(((($G$25)-G9)/(3*G10)),((G9-($G$26))/(3*G10)))))),"")</f>
        <v>2.0507896168174682</v>
      </c>
      <c r="H13" s="25">
        <f>IFERROR(IF(H8="","",IF($H$25=0,((H9-$H$26)/3/H10),IF($H$26=0,(($H$25-H9)/3/H10),MIN(((($H$25)-H9)/(3*H10)),((H9-($H$26))/(3*H10)))))),"")</f>
        <v>1.3439525121936757</v>
      </c>
      <c r="I13" s="25">
        <f>IFERROR(IF(I8="","",IF($I$25=0,((I9-$I$26)/3/I10),IF($I$26=0,(($I$25-I9)/3/I10),MIN(((($I$25)-I9)/(3*I10)),((I9-($I$26))/(3*I10)))))),"")</f>
        <v>1.6616253234344029</v>
      </c>
      <c r="J13" s="25">
        <f>IFERROR(IF(J8="","",IF($J$25=0,((J9-$J$26)/3/J10),IF($J$26=0,(($J$25-J9)/3/J10),MIN(((($J$25)-J9)/(3*J10)),((J9-($J$26))/(3*J10)))))),"")</f>
        <v>1.4057014251907052</v>
      </c>
      <c r="K13" s="25">
        <f>IFERROR(IF(K8="","",IF($K$25=0,((K9-$K$26)/3/K10),IF($K$26=0,(($K$25-K9)/3/K10),MIN(((($K$25)-K9)/(3*K10)),((K9-($K$26))/(3*K10)))))),"")</f>
        <v>1.6039089086966545</v>
      </c>
      <c r="L13" s="25">
        <f>IFERROR(IF(L8="","",IF($L$25=0,((L9-$L$26)/3/L10),IF($L$26=0,(($L$25-L9)/3/L10),MIN(((($L$25)-L9)/(3*L10)),((L9-($L$26))/(3*L10)))))),"")</f>
        <v>1.6666360008826797</v>
      </c>
      <c r="M13" s="25">
        <f>IFERROR(IF(M8="","",IF($M$25=0,((M9-$M$26)/3/M10),IF($M$26=0,(($M$25-M9)/3/M10),MIN(((($M$25)-M9)/(3*M10)),((M9-($M$26))/(3*M10)))))),"")</f>
        <v>2.1828369241540071</v>
      </c>
      <c r="N13" s="25">
        <f>IFERROR(IF(N8="","",IF($N$25=0,((N9-$N$26)/3/N10),IF($N$26=0,(($N$25-N9)/3/N10),MIN(((($N$25)-N9)/(3*N10)),((N9-($N$26))/(3*N10)))))),"")</f>
        <v>1.6580853630230141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1.5810323525036722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1.9526515589863782</v>
      </c>
      <c r="Y13" s="25">
        <f>IFERROR(IF(Y8="","",IF($J$25=0,((Y9-$J$26)/3/Y10),IF($J$26=0,(($J$25-Y9)/3/Y10),MIN(((($J$25)-Y9)/(3*Y10)),((Y9-($J$26))/(3*Y10)))))),"")</f>
        <v>1.7242819224674801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2.1615323782497979</v>
      </c>
      <c r="AJ13" s="25">
        <f t="shared" si="2"/>
        <v>1.2703088243481699</v>
      </c>
      <c r="AK13" s="25">
        <f t="shared" si="2"/>
        <v>1.6945650948462856</v>
      </c>
      <c r="AL13" s="25">
        <f t="shared" si="2"/>
        <v>1.9671333168903973</v>
      </c>
      <c r="AM13" s="25">
        <f t="shared" si="2"/>
        <v>1.3079270546535438</v>
      </c>
      <c r="AN13" s="25">
        <f t="shared" si="2"/>
        <v>1.4175050244503289</v>
      </c>
      <c r="AO13" s="25">
        <f t="shared" si="2"/>
        <v>1.4689953655838592</v>
      </c>
      <c r="AP13" s="25">
        <f t="shared" si="2"/>
        <v>1.0970315722857706</v>
      </c>
      <c r="AQ13" s="25">
        <f>IFERROR(IF(AQ8="","",IF($M$25=0,((AQ9-$M$26)/3/AQ10),IF($M$26=0,(($M$25-AQ9)/3/AQ10),MIN(((($M$25)-AQ9)/(3*AQ10)),((AQ9-($M$26))/(3*AQ10)))))),"")</f>
        <v>1.2443078405843513</v>
      </c>
      <c r="AR13" s="25">
        <f>IFERROR(IF(AR8="","",IF($M$25=0,((AR9-$M$26)/3/AR10),IF($M$26=0,(($M$25-AR9)/3/AR10),MIN(((($M$25)-AR9)/(3*AR10)),((AR9-($M$26))/(3*AR10)))))),"")</f>
        <v>2.0469002436596533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-47.600000000000364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7293.6</v>
      </c>
      <c r="C19" s="30">
        <v>7234.0952380952385</v>
      </c>
      <c r="D19" s="30">
        <v>7288.6315789473683</v>
      </c>
      <c r="E19" s="30">
        <v>7306</v>
      </c>
      <c r="F19" s="30">
        <v>7292.768</v>
      </c>
      <c r="G19" s="30">
        <v>7280.5617021276594</v>
      </c>
      <c r="H19" s="30">
        <v>7279.7189189189194</v>
      </c>
      <c r="I19" s="30">
        <v>7301.6</v>
      </c>
      <c r="J19" s="30">
        <v>7313.5703703703703</v>
      </c>
      <c r="K19" s="30">
        <v>7290.6424242424246</v>
      </c>
      <c r="L19" s="30">
        <v>7198.2857142857147</v>
      </c>
      <c r="M19" s="30">
        <v>7297.4857142857145</v>
      </c>
      <c r="N19" s="30">
        <v>7257.8</v>
      </c>
      <c r="P19" s="30" t="s">
        <v>18</v>
      </c>
      <c r="Q19" s="30"/>
      <c r="R19" s="30"/>
      <c r="S19" s="30"/>
      <c r="T19" s="30">
        <v>7262.1333333333332</v>
      </c>
      <c r="U19" s="30"/>
      <c r="V19" s="30"/>
      <c r="W19" s="30"/>
      <c r="X19" s="30">
        <v>7317.0181818181818</v>
      </c>
      <c r="Y19" s="30">
        <v>7341.6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7278.1333333333332</v>
      </c>
      <c r="AJ19" s="30">
        <v>7236.5333333333338</v>
      </c>
      <c r="AK19" s="30">
        <v>7251.7176470588238</v>
      </c>
      <c r="AL19" s="30">
        <v>7236.32</v>
      </c>
      <c r="AM19" s="30">
        <v>7290.2933333333331</v>
      </c>
      <c r="AN19" s="30">
        <v>7251.04</v>
      </c>
      <c r="AO19" s="30">
        <v>7211.6</v>
      </c>
      <c r="AP19" s="30">
        <v>7114.545454545455</v>
      </c>
      <c r="AQ19" s="30">
        <v>7250</v>
      </c>
      <c r="AR19" s="30">
        <v>7202.4</v>
      </c>
      <c r="BD19" s="32"/>
      <c r="BE19" s="32"/>
      <c r="BF19" s="32"/>
      <c r="BG19" s="32">
        <f>I5/3</f>
        <v>266.66666666666669</v>
      </c>
      <c r="BH19" s="32"/>
      <c r="BI19" s="32"/>
      <c r="BJ19" s="32"/>
    </row>
    <row r="20" spans="1:62" x14ac:dyDescent="0.2">
      <c r="A20" s="21" t="s">
        <v>8</v>
      </c>
      <c r="B20" s="22">
        <v>82.061850871285202</v>
      </c>
      <c r="C20" s="22">
        <v>78.956050255522584</v>
      </c>
      <c r="D20" s="22">
        <v>58.61398897434001</v>
      </c>
      <c r="E20" s="22">
        <v>56.025151584470464</v>
      </c>
      <c r="F20" s="22">
        <v>74.545843872812199</v>
      </c>
      <c r="G20" s="22">
        <v>74.018415799260723</v>
      </c>
      <c r="H20" s="22">
        <v>70.368030343879099</v>
      </c>
      <c r="I20" s="22">
        <v>77.456021677579471</v>
      </c>
      <c r="J20" s="22">
        <v>89.732067242724582</v>
      </c>
      <c r="K20" s="22">
        <v>72.451830214317496</v>
      </c>
      <c r="L20" s="22">
        <v>88.754311737538259</v>
      </c>
      <c r="M20" s="22">
        <v>57.811748973091419</v>
      </c>
      <c r="N20" s="22">
        <v>82.16418598829722</v>
      </c>
      <c r="P20" s="21" t="s">
        <v>8</v>
      </c>
      <c r="Q20" s="22"/>
      <c r="R20" s="22"/>
      <c r="S20" s="22"/>
      <c r="T20" s="22">
        <v>59.382879997366331</v>
      </c>
      <c r="U20" s="22"/>
      <c r="V20" s="22"/>
      <c r="W20" s="22"/>
      <c r="X20" s="22">
        <v>65.952702162678079</v>
      </c>
      <c r="Y20" s="22">
        <v>45.817027402484321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52.938307186914209</v>
      </c>
      <c r="AJ20" s="22">
        <v>76.658127217330787</v>
      </c>
      <c r="AK20" s="22">
        <v>81.457644817166639</v>
      </c>
      <c r="AL20" s="22">
        <v>65.232219408660285</v>
      </c>
      <c r="AM20" s="22">
        <v>63.542871957258711</v>
      </c>
      <c r="AN20" s="22">
        <v>82.438091431806626</v>
      </c>
      <c r="AO20" s="22">
        <v>68.11932940050626</v>
      </c>
      <c r="AP20" s="22">
        <v>88.135799717930738</v>
      </c>
      <c r="AQ20" s="22">
        <v>67.276869837930732</v>
      </c>
      <c r="AR20" s="22">
        <v>80.197850582763436</v>
      </c>
      <c r="AS20" s="29"/>
      <c r="AT20" s="29"/>
      <c r="AU20" s="29"/>
      <c r="AV20" s="29"/>
      <c r="BD20" s="32">
        <f>F5</f>
        <v>6620</v>
      </c>
      <c r="BE20" s="32"/>
      <c r="BF20" s="32"/>
      <c r="BG20" s="32"/>
      <c r="BH20" s="32"/>
      <c r="BI20" s="32"/>
      <c r="BJ20" s="32">
        <f>E5</f>
        <v>7612</v>
      </c>
    </row>
    <row r="21" spans="1:62" x14ac:dyDescent="0.2">
      <c r="A21" s="21" t="s">
        <v>19</v>
      </c>
      <c r="B21" s="22">
        <v>7420</v>
      </c>
      <c r="C21" s="22">
        <v>7452</v>
      </c>
      <c r="D21" s="22">
        <v>7420</v>
      </c>
      <c r="E21" s="22">
        <v>7452</v>
      </c>
      <c r="F21" s="22">
        <v>7452</v>
      </c>
      <c r="G21" s="22">
        <v>7548</v>
      </c>
      <c r="H21" s="22">
        <v>7452</v>
      </c>
      <c r="I21" s="22">
        <v>7548</v>
      </c>
      <c r="J21" s="22">
        <v>7548</v>
      </c>
      <c r="K21" s="22">
        <v>7452</v>
      </c>
      <c r="L21" s="22">
        <v>7420</v>
      </c>
      <c r="M21" s="22">
        <v>7388</v>
      </c>
      <c r="N21" s="22">
        <v>7420</v>
      </c>
      <c r="P21" s="21" t="s">
        <v>19</v>
      </c>
      <c r="Q21" s="22"/>
      <c r="R21" s="22"/>
      <c r="S21" s="22"/>
      <c r="T21" s="22">
        <v>7388</v>
      </c>
      <c r="U21" s="22"/>
      <c r="V21" s="22"/>
      <c r="W21" s="22"/>
      <c r="X21" s="22">
        <v>7452</v>
      </c>
      <c r="Y21" s="22">
        <v>7452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7388</v>
      </c>
      <c r="AJ21" s="22">
        <v>7452</v>
      </c>
      <c r="AK21" s="22">
        <v>7484</v>
      </c>
      <c r="AL21" s="22">
        <v>7356</v>
      </c>
      <c r="AM21" s="22">
        <v>7420</v>
      </c>
      <c r="AN21" s="22">
        <v>7388</v>
      </c>
      <c r="AO21" s="22">
        <v>7324</v>
      </c>
      <c r="AP21" s="22">
        <v>7324</v>
      </c>
      <c r="AQ21" s="22">
        <v>7388</v>
      </c>
      <c r="AR21" s="22">
        <v>7324</v>
      </c>
      <c r="BD21" s="33">
        <f>BE21-$BG$22</f>
        <v>7227.9399999999987</v>
      </c>
      <c r="BE21" s="32">
        <f>BF21-$BG$22</f>
        <v>7227.9599999999991</v>
      </c>
      <c r="BF21" s="32">
        <f>BG21-$BG$22</f>
        <v>7227.98</v>
      </c>
      <c r="BG21" s="33">
        <f>D5</f>
        <v>7228</v>
      </c>
      <c r="BH21" s="32">
        <f>BG21+$BG$22</f>
        <v>7228.02</v>
      </c>
      <c r="BI21" s="32">
        <f>BH21+$BG$22</f>
        <v>7228.0400000000009</v>
      </c>
      <c r="BJ21" s="33">
        <f>BI21+$BG$22</f>
        <v>7228.0600000000013</v>
      </c>
    </row>
    <row r="22" spans="1:62" x14ac:dyDescent="0.2">
      <c r="A22" s="21" t="s">
        <v>20</v>
      </c>
      <c r="B22" s="22">
        <v>7132</v>
      </c>
      <c r="C22" s="22">
        <v>6908</v>
      </c>
      <c r="D22" s="22">
        <v>7132</v>
      </c>
      <c r="E22" s="22">
        <v>7164</v>
      </c>
      <c r="F22" s="22">
        <v>7132</v>
      </c>
      <c r="G22" s="22">
        <v>7068</v>
      </c>
      <c r="H22" s="22">
        <v>7068</v>
      </c>
      <c r="I22" s="22">
        <v>7100</v>
      </c>
      <c r="J22" s="22">
        <v>7036</v>
      </c>
      <c r="K22" s="22">
        <v>7068</v>
      </c>
      <c r="L22" s="22">
        <v>7004</v>
      </c>
      <c r="M22" s="22">
        <v>7068</v>
      </c>
      <c r="N22" s="22">
        <v>7068</v>
      </c>
      <c r="P22" s="21" t="s">
        <v>20</v>
      </c>
      <c r="Q22" s="22"/>
      <c r="R22" s="22"/>
      <c r="S22" s="22"/>
      <c r="T22" s="22">
        <v>7164</v>
      </c>
      <c r="U22" s="22"/>
      <c r="V22" s="22"/>
      <c r="W22" s="22"/>
      <c r="X22" s="22">
        <v>7068</v>
      </c>
      <c r="Y22" s="22">
        <v>7292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7164</v>
      </c>
      <c r="AJ22" s="22">
        <v>7036</v>
      </c>
      <c r="AK22" s="22">
        <v>7036</v>
      </c>
      <c r="AL22" s="22">
        <v>7100</v>
      </c>
      <c r="AM22" s="22">
        <v>7100</v>
      </c>
      <c r="AN22" s="22">
        <v>7068</v>
      </c>
      <c r="AO22" s="22">
        <v>6940</v>
      </c>
      <c r="AP22" s="22">
        <v>6908</v>
      </c>
      <c r="AQ22" s="22">
        <v>7100</v>
      </c>
      <c r="AR22" s="22">
        <v>6844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1.2933334089649569</v>
      </c>
      <c r="C23" s="25">
        <f>IFERROR(IF(C18="","",IF($C$25=0,((C19-$C$26)/3/C20),IF($C$26=0,(($C$25-C19)/3/C20),MIN(((($C$25)-C19)/(3*C20)),((C19-($C$26))/(3*C20)))))),"")</f>
        <v>1.5954224351469883</v>
      </c>
      <c r="D23" s="25">
        <f>IFERROR(IF(D18="","",IF($D$25=0,((D19-$D$26)/3/D20),IF($D$26=0,(($D$25-D19)/3/D20),MIN(((($D$25)-D19)/(3*D20)),((D19-($D$26))/(3*D20)))))),"")</f>
        <v>1.8389718149262722</v>
      </c>
      <c r="E23" s="25">
        <f>IFERROR(IF(E18="","",IF($E$25=0,((E19-$E$26)/3/E20),IF($E$26=0,(($E$25-E19)/3/E20),MIN(((($E$25)-E19)/(3*E20)),((E19-($E$26))/(3*E20)))))),"")</f>
        <v>1.8206108705696609</v>
      </c>
      <c r="F23" s="25">
        <f>IFERROR(IF(F18="","",IF($K$25=0,((F19-$K$26)/3/F20),IF($K$26=0,(($K$25-F19)/3/F20),MIN(((($K$25)-F19)/(3*F20)),((F19-($K$26))/(3*F20)))))),"")</f>
        <v>1.4274527074671155</v>
      </c>
      <c r="G23" s="25">
        <f>IFERROR(IF(G18="","",IF($G$25=0,((G19-$G$26)/3/G20),IF($G$26=0,(($G$25-G19)/3/G20),MIN(((($G$25)-G19)/(3*G20)),((G19-($G$26))/(3*G20)))))),"")</f>
        <v>1.4925938556120377</v>
      </c>
      <c r="H23" s="25">
        <f>IFERROR(IF(H18="","",IF($H$25=0,((H19-$H$26)/3/H20),IF($H$26=0,(($H$25-H19)/3/H20),MIN(((($H$25)-H19)/(3*H20)),((H19-($H$26))/(3*H20)))))),"")</f>
        <v>1.5740153563925157</v>
      </c>
      <c r="I23" s="25">
        <f>IFERROR(IF(I18="","",IF($I$25=0,((I19-$I$26)/3/I20),IF($I$26=0,(($I$25-I19)/3/I20),MIN(((($I$25)-I19)/(3*I20)),((I19-($I$26))/(3*I20)))))),"")</f>
        <v>1.3358117861689269</v>
      </c>
      <c r="J23" s="25">
        <f>IFERROR(IF(J18="","",IF($J$25=0,((J19-$J$26)/3/J20),IF($J$26=0,(($J$25-J19)/3/J20),MIN(((($J$25)-J19)/(3*J20)),((J19-($J$26))/(3*J20)))))),"")</f>
        <v>1.1085952465665734</v>
      </c>
      <c r="K23" s="25">
        <f>IFERROR(IF(K18="","",IF($K$25=0,((K19-$K$26)/3/K20),IF($K$26=0,(($K$25-K19)/3/K20),MIN(((($K$25)-K19)/(3*K20)),((K19-($K$26))/(3*K20)))))),"")</f>
        <v>1.478488419165201</v>
      </c>
      <c r="L23" s="25">
        <f>IFERROR(IF(L18="","",IF($L$25=0,((L19-$L$26)/3/L20),IF($L$26=0,(($L$25-L19)/3/L20),MIN(((($L$25)-L19)/(3*L20)),((L19-($L$26))/(3*L20)))))),"")</f>
        <v>1.5537809848897239</v>
      </c>
      <c r="M23" s="25">
        <f>IFERROR(IF(M18="","",IF($M$25=0,((M19-$M$26)/3/M20),IF($M$26=0,(($M$25-M19)/3/M20),MIN(((($M$25)-M19)/(3*M20)),((M19-($M$26))/(3*M20)))))),"")</f>
        <v>1.8134392593258553</v>
      </c>
      <c r="N23" s="25">
        <f>IFERROR(IF(N18="","",IF($N$25=0,((N19-$N$26)/3/N20),IF($N$26=0,(($N$25-N19)/3/N20),MIN(((($N$25)-N19)/(3*N20)),((N19-($N$26))/(3*N20)))))),"")</f>
        <v>1.436960218695321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1.9639031018265625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1.4908755745100475</v>
      </c>
      <c r="Y23" s="25">
        <f>IFERROR(IF(Y18="","",IF($J$25=0,((Y19-$J$26)/3/Y20),IF($J$26=0,(($J$25-Y19)/3/Y20),MIN(((($J$25)-Y19)/(3*Y20)),((Y19-($J$26))/(3*Y20)))))),"")</f>
        <v>1.9672453330843096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2.1022373929704798</v>
      </c>
      <c r="AJ23" s="25">
        <f t="shared" si="4"/>
        <v>1.6326456189143683</v>
      </c>
      <c r="AK23" s="25">
        <f t="shared" si="4"/>
        <v>1.4743136499540646</v>
      </c>
      <c r="AL23" s="25">
        <f t="shared" si="4"/>
        <v>1.9197057497332608</v>
      </c>
      <c r="AM23" s="25">
        <f t="shared" si="4"/>
        <v>1.6876095186205347</v>
      </c>
      <c r="AN23" s="25">
        <f t="shared" si="4"/>
        <v>1.4595194758909427</v>
      </c>
      <c r="AO23" s="25">
        <f t="shared" si="4"/>
        <v>1.9593068199769248</v>
      </c>
      <c r="AP23" s="25">
        <f t="shared" si="4"/>
        <v>1.8703918881551544</v>
      </c>
      <c r="AQ23" s="25">
        <f>IFERROR(IF(AQ18="","",IF($M$25=0,((AQ19-$M$26)/3/AQ20),IF($M$26=0,(($M$25-AQ19)/3/AQ20),MIN(((($M$25)-AQ19)/(3*AQ20)),((AQ19-($M$26))/(3*AQ20)))))),"")</f>
        <v>1.7935832472193103</v>
      </c>
      <c r="AR23" s="25">
        <f>IFERROR(IF(AR18="","",IF($M$25=0,((AR19-$M$26)/3/AR20),IF($M$26=0,(($M$25-AR19)/3/AR20),MIN(((($M$25)-AR19)/(3*AR20)),((AR19-($M$26))/(3*AR20)))))),"")</f>
        <v>1.7024562671094572</v>
      </c>
    </row>
    <row r="24" spans="1:62" x14ac:dyDescent="0.2">
      <c r="A24" s="35" t="s">
        <v>10</v>
      </c>
      <c r="B24" s="32">
        <f t="shared" ref="B24:M24" si="5">$D$5</f>
        <v>7228</v>
      </c>
      <c r="C24" s="32">
        <f t="shared" si="5"/>
        <v>7228</v>
      </c>
      <c r="D24" s="32">
        <f t="shared" si="5"/>
        <v>7228</v>
      </c>
      <c r="E24" s="32">
        <f t="shared" si="5"/>
        <v>7228</v>
      </c>
      <c r="F24" s="32">
        <f t="shared" si="5"/>
        <v>7228</v>
      </c>
      <c r="G24" s="32">
        <f t="shared" si="5"/>
        <v>7228</v>
      </c>
      <c r="H24" s="32">
        <f t="shared" si="5"/>
        <v>7228</v>
      </c>
      <c r="I24" s="32">
        <f t="shared" si="5"/>
        <v>7228</v>
      </c>
      <c r="J24" s="32">
        <f t="shared" si="5"/>
        <v>7228</v>
      </c>
      <c r="K24" s="32">
        <f t="shared" si="5"/>
        <v>7228</v>
      </c>
      <c r="L24" s="32">
        <f t="shared" si="5"/>
        <v>7228</v>
      </c>
      <c r="M24" s="32">
        <f t="shared" si="5"/>
        <v>7228</v>
      </c>
      <c r="N24" s="32">
        <f>$D$5</f>
        <v>7228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7612</v>
      </c>
      <c r="C25" s="32">
        <f t="shared" si="6"/>
        <v>7612</v>
      </c>
      <c r="D25" s="32">
        <f t="shared" si="6"/>
        <v>7612</v>
      </c>
      <c r="E25" s="32">
        <f t="shared" si="6"/>
        <v>7612</v>
      </c>
      <c r="F25" s="32">
        <f t="shared" si="6"/>
        <v>7612</v>
      </c>
      <c r="G25" s="32">
        <f t="shared" si="6"/>
        <v>7612</v>
      </c>
      <c r="H25" s="32">
        <f t="shared" si="6"/>
        <v>7612</v>
      </c>
      <c r="I25" s="32">
        <f t="shared" si="6"/>
        <v>7612</v>
      </c>
      <c r="J25" s="32">
        <f t="shared" si="6"/>
        <v>7612</v>
      </c>
      <c r="K25" s="32">
        <f t="shared" si="6"/>
        <v>7612</v>
      </c>
      <c r="L25" s="32">
        <f t="shared" si="6"/>
        <v>7612</v>
      </c>
      <c r="M25" s="32">
        <f t="shared" si="6"/>
        <v>7612</v>
      </c>
      <c r="N25" s="32">
        <f>$E$5</f>
        <v>7612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6620</v>
      </c>
      <c r="C26" s="32">
        <f t="shared" si="7"/>
        <v>6620</v>
      </c>
      <c r="D26" s="32">
        <f t="shared" si="7"/>
        <v>6620</v>
      </c>
      <c r="E26" s="32">
        <f t="shared" si="7"/>
        <v>6620</v>
      </c>
      <c r="F26" s="32">
        <f t="shared" si="7"/>
        <v>6620</v>
      </c>
      <c r="G26" s="32">
        <f t="shared" si="7"/>
        <v>6620</v>
      </c>
      <c r="H26" s="32">
        <f t="shared" si="7"/>
        <v>6620</v>
      </c>
      <c r="I26" s="32">
        <f t="shared" si="7"/>
        <v>6620</v>
      </c>
      <c r="J26" s="32">
        <f t="shared" si="7"/>
        <v>6620</v>
      </c>
      <c r="K26" s="32">
        <f t="shared" si="7"/>
        <v>6620</v>
      </c>
      <c r="L26" s="32">
        <f t="shared" si="7"/>
        <v>6620</v>
      </c>
      <c r="M26" s="32">
        <f t="shared" si="7"/>
        <v>6620</v>
      </c>
      <c r="N26" s="32">
        <f>$F$5</f>
        <v>6620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90.241283750450322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2.2304860711393713</v>
      </c>
      <c r="Q37" s="40">
        <v>8</v>
      </c>
      <c r="R37" s="41">
        <f>ROUND(Q37/5,5)</f>
        <v>1.6</v>
      </c>
      <c r="T37" s="20">
        <v>7324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0.02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4800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FFFF00"/>
  </sheetPr>
  <dimension ref="A1:BJ85"/>
  <sheetViews>
    <sheetView showGridLines="0" topLeftCell="A13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0.23761799042110662</v>
      </c>
      <c r="R2" s="7">
        <f>IF(N19="","",(ABS(N19-AVERAGE(B19:M19))/STDEV(B19:M19)))</f>
        <v>3.0751756925271119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0.28633588468870497</v>
      </c>
      <c r="V2" s="7">
        <f>IF(AR19="","",(ABS(AR19-AVERAGE(AF19:AQ19))/STDEV(AF19:AQ19)))</f>
        <v>2.9478775400332289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1.0205461934525525E-2</v>
      </c>
      <c r="R3" s="7">
        <f>IF(N20="","",(ABS(N20-AVERAGE(B20:M20))/STDEV(B20:M20)))</f>
        <v>0.58955951044077892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1.9690933034736492E-2</v>
      </c>
      <c r="V3" s="7">
        <f>IF(AR20="","",(ABS(AR20-AVERAGE(AF20:AQ20))/STDEV(AF20:AQ20)))</f>
        <v>0.25927366536873486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1.7623380447449738E-2</v>
      </c>
      <c r="R4" s="7">
        <f>IF(N23="","",(ABS(N23-AVERAGE(B23:M23))/STDEV(B23:M23)))</f>
        <v>1.6506679591763826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0.3069009866255818</v>
      </c>
      <c r="V4" s="7">
        <f>IF(AR23="","",(ABS(AR23-AVERAGE(AF23:AQ23))/STDEV(AF23:AQ23)))</f>
        <v>1.2974323565981294</v>
      </c>
    </row>
    <row r="5" spans="1:44" ht="25.5" customHeight="1" x14ac:dyDescent="0.2">
      <c r="C5" s="42" t="s">
        <v>54</v>
      </c>
      <c r="D5" s="12" t="s">
        <v>54</v>
      </c>
      <c r="E5" s="12">
        <v>2.8</v>
      </c>
      <c r="F5" s="12">
        <v>0</v>
      </c>
      <c r="G5" s="13">
        <v>7.5</v>
      </c>
      <c r="H5" s="13">
        <v>0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2.0736774193548024E-2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1.6675479452054813</v>
      </c>
      <c r="C9" s="20">
        <v>1.6738785714285718</v>
      </c>
      <c r="D9" s="20">
        <v>1.5187357142857145</v>
      </c>
      <c r="E9" s="20">
        <v>1.5507909090909096</v>
      </c>
      <c r="F9" s="20">
        <v>1.5902171428571419</v>
      </c>
      <c r="G9" s="20">
        <v>1.6951641025641024</v>
      </c>
      <c r="H9" s="20">
        <v>1.5353400000000001</v>
      </c>
      <c r="I9" s="20">
        <v>1.4483666666666666</v>
      </c>
      <c r="J9" s="20">
        <v>1.4992421052631582</v>
      </c>
      <c r="K9" s="20">
        <v>1.6137212121212121</v>
      </c>
      <c r="L9" s="20">
        <v>1.6535399999999993</v>
      </c>
      <c r="M9" s="20">
        <v>1.7083571428571434</v>
      </c>
      <c r="N9" s="20">
        <v>1.5759586206896548</v>
      </c>
      <c r="P9" s="19" t="s">
        <v>18</v>
      </c>
      <c r="Q9" s="20"/>
      <c r="R9" s="20"/>
      <c r="S9" s="20"/>
      <c r="T9" s="20">
        <v>1.5483</v>
      </c>
      <c r="U9" s="20"/>
      <c r="V9" s="20"/>
      <c r="W9" s="20"/>
      <c r="X9" s="20">
        <v>1.4666444444444446</v>
      </c>
      <c r="Y9" s="20">
        <v>1.4790999999999996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1.5600499999999999</v>
      </c>
      <c r="AJ9" s="30">
        <v>1.5005111111111111</v>
      </c>
      <c r="AK9" s="30">
        <v>1.740631578947369</v>
      </c>
      <c r="AL9" s="30">
        <v>1.7577176470588243</v>
      </c>
      <c r="AM9" s="30">
        <v>1.4464857142857142</v>
      </c>
      <c r="AN9" s="30">
        <v>1.5126125000000006</v>
      </c>
      <c r="AO9" s="30">
        <v>1.5518933333333336</v>
      </c>
      <c r="AP9" s="30">
        <v>1.5318363636363643</v>
      </c>
      <c r="AQ9" s="30">
        <v>1.5859600000000003</v>
      </c>
      <c r="AR9" s="30">
        <v>1.6066967741935483</v>
      </c>
    </row>
    <row r="10" spans="1:44" x14ac:dyDescent="0.2">
      <c r="A10" s="21" t="s">
        <v>8</v>
      </c>
      <c r="B10" s="22">
        <v>0.16452292344168698</v>
      </c>
      <c r="C10" s="22">
        <v>0.16659827474804068</v>
      </c>
      <c r="D10" s="22">
        <v>0.16873894964861461</v>
      </c>
      <c r="E10" s="22">
        <v>0.163381928962471</v>
      </c>
      <c r="F10" s="22">
        <v>0.16224530435392404</v>
      </c>
      <c r="G10" s="22">
        <v>0.15325749420329821</v>
      </c>
      <c r="H10" s="22">
        <v>0.1681344591796568</v>
      </c>
      <c r="I10" s="22">
        <v>0.14403179698739221</v>
      </c>
      <c r="J10" s="22">
        <v>0.20069056524827319</v>
      </c>
      <c r="K10" s="22">
        <v>0.19863097257682213</v>
      </c>
      <c r="L10" s="22">
        <v>0.17963461343359657</v>
      </c>
      <c r="M10" s="22">
        <v>0.1172139176227467</v>
      </c>
      <c r="N10" s="22">
        <v>0.16536163550861999</v>
      </c>
      <c r="P10" s="21" t="s">
        <v>8</v>
      </c>
      <c r="Q10" s="22"/>
      <c r="R10" s="22"/>
      <c r="S10" s="22"/>
      <c r="T10" s="22">
        <v>0.19862096114684366</v>
      </c>
      <c r="U10" s="22"/>
      <c r="V10" s="22"/>
      <c r="W10" s="22"/>
      <c r="X10" s="22">
        <v>0.17679702737571257</v>
      </c>
      <c r="Y10" s="22">
        <v>0.17976150867190874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0.14080164285823851</v>
      </c>
      <c r="AJ10" s="22">
        <v>0.15276744788594293</v>
      </c>
      <c r="AK10" s="22">
        <v>0.11645618778327033</v>
      </c>
      <c r="AL10" s="22">
        <v>0.11082156526475835</v>
      </c>
      <c r="AM10" s="22">
        <v>0.16893800791295863</v>
      </c>
      <c r="AN10" s="22">
        <v>0.18932474904582361</v>
      </c>
      <c r="AO10" s="22">
        <v>0.21731000234024431</v>
      </c>
      <c r="AP10" s="22">
        <v>0.1836943681102364</v>
      </c>
      <c r="AQ10" s="22">
        <v>0.1904041844849704</v>
      </c>
      <c r="AR10" s="22">
        <v>0.16268291899392737</v>
      </c>
    </row>
    <row r="11" spans="1:44" x14ac:dyDescent="0.2">
      <c r="A11" s="21" t="s">
        <v>19</v>
      </c>
      <c r="B11" s="22">
        <v>2.2370000000000001</v>
      </c>
      <c r="C11" s="22">
        <v>2.012</v>
      </c>
      <c r="D11" s="22">
        <v>2.27</v>
      </c>
      <c r="E11" s="22">
        <v>2.1379999999999999</v>
      </c>
      <c r="F11" s="23">
        <v>1.948</v>
      </c>
      <c r="G11" s="23">
        <v>2.0230000000000001</v>
      </c>
      <c r="H11" s="23">
        <v>1.911</v>
      </c>
      <c r="I11" s="23">
        <v>1.911</v>
      </c>
      <c r="J11" s="23">
        <v>2.194</v>
      </c>
      <c r="K11" s="23">
        <v>2.0339999999999998</v>
      </c>
      <c r="L11" s="23">
        <v>1.9810000000000001</v>
      </c>
      <c r="M11" s="23">
        <v>2.02</v>
      </c>
      <c r="N11" s="23">
        <v>1.9610000000000001</v>
      </c>
      <c r="P11" s="21" t="s">
        <v>19</v>
      </c>
      <c r="Q11" s="22"/>
      <c r="R11" s="22"/>
      <c r="S11" s="22"/>
      <c r="T11" s="22">
        <v>1.804</v>
      </c>
      <c r="U11" s="23"/>
      <c r="V11" s="23"/>
      <c r="W11" s="23"/>
      <c r="X11" s="23">
        <v>1.821</v>
      </c>
      <c r="Y11" s="23">
        <v>2.0249999999999999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1.7809999999999999</v>
      </c>
      <c r="AJ11" s="22">
        <v>1.8640000000000001</v>
      </c>
      <c r="AK11" s="22">
        <v>1.95</v>
      </c>
      <c r="AL11" s="22">
        <v>1.95</v>
      </c>
      <c r="AM11" s="22">
        <v>1.8220000000000001</v>
      </c>
      <c r="AN11" s="22">
        <v>2.13</v>
      </c>
      <c r="AO11" s="22">
        <v>1.966</v>
      </c>
      <c r="AP11" s="22">
        <v>1.8560000000000001</v>
      </c>
      <c r="AQ11" s="22">
        <v>1.9359999999999999</v>
      </c>
      <c r="AR11" s="22">
        <v>2.0179999999999998</v>
      </c>
    </row>
    <row r="12" spans="1:44" x14ac:dyDescent="0.2">
      <c r="A12" s="21" t="s">
        <v>20</v>
      </c>
      <c r="B12" s="22">
        <v>1.0609999999999999</v>
      </c>
      <c r="C12" s="22">
        <v>1.099</v>
      </c>
      <c r="D12" s="22">
        <v>1.1120000000000001</v>
      </c>
      <c r="E12" s="22">
        <v>1.147</v>
      </c>
      <c r="F12" s="23">
        <v>1.129</v>
      </c>
      <c r="G12" s="23">
        <v>1.131</v>
      </c>
      <c r="H12" s="23">
        <v>1.105</v>
      </c>
      <c r="I12" s="23">
        <v>1.087</v>
      </c>
      <c r="J12" s="23">
        <v>1.097</v>
      </c>
      <c r="K12" s="23">
        <v>1.1439999999999999</v>
      </c>
      <c r="L12" s="23">
        <v>1.1839999999999999</v>
      </c>
      <c r="M12" s="23">
        <v>1.391</v>
      </c>
      <c r="N12" s="23">
        <v>1.143</v>
      </c>
      <c r="P12" s="21" t="s">
        <v>20</v>
      </c>
      <c r="Q12" s="22"/>
      <c r="R12" s="22"/>
      <c r="S12" s="22"/>
      <c r="T12" s="22">
        <v>0.83399999999999996</v>
      </c>
      <c r="U12" s="23"/>
      <c r="V12" s="23"/>
      <c r="W12" s="23"/>
      <c r="X12" s="23">
        <v>1.1299999999999999</v>
      </c>
      <c r="Y12" s="23">
        <v>1.17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1.1739999999999999</v>
      </c>
      <c r="AJ12" s="22">
        <v>1.1299999999999999</v>
      </c>
      <c r="AK12" s="22">
        <v>1.4319999999999999</v>
      </c>
      <c r="AL12" s="22">
        <v>1.4319999999999999</v>
      </c>
      <c r="AM12" s="22">
        <v>1.113</v>
      </c>
      <c r="AN12" s="22">
        <v>1.1160000000000001</v>
      </c>
      <c r="AO12" s="22">
        <v>1.0669999999999999</v>
      </c>
      <c r="AP12" s="22">
        <v>1.1000000000000001</v>
      </c>
      <c r="AQ12" s="22">
        <v>1.093</v>
      </c>
      <c r="AR12" s="22">
        <v>1.1950000000000001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2.294415941366577</v>
      </c>
      <c r="C13" s="25">
        <f>IFERROR(IF(C8="","",IF($C$25=0,((C9-$C$26)/3/C10),IF($C$26=0,(($C$25-C9)/3/C10),MIN(((($C$25)-C9)/(3*C10)),((C9-($C$26))/(3*C10)))))),"")</f>
        <v>2.2531674478113048</v>
      </c>
      <c r="D13" s="25">
        <f>IFERROR(IF(D8="","",IF($D$25=0,((D9-$D$26)/3/D10),IF($D$26=0,(($D$25-D9)/3/D10),MIN(((($D$25)-D9)/(3*D10)),((D9-($D$26))/(3*D10)))))),"")</f>
        <v>2.5310581589340928</v>
      </c>
      <c r="E13" s="25">
        <f>IFERROR(IF(E8="","",IF($E$25=0,((E9-$E$26)/3/E10),IF($E$26=0,(($E$25-E9)/3/E10),MIN(((($E$25)-E9)/(3*E10)),((E9-($E$26))/(3*E10)))))),"")</f>
        <v>2.5486480233605171</v>
      </c>
      <c r="F13" s="25">
        <f>IFERROR(IF(F8="","",IF($K$25=0,((F9-$K$26)/3/F10),IF($K$26=0,(($K$25-F9)/3/F10),MIN(((($K$25)-F9)/(3*F10)),((F9-($K$26))/(3*F10)))))),"")</f>
        <v>2.4855015310721962</v>
      </c>
      <c r="G13" s="25">
        <f>IFERROR(IF(G8="","",IF($G$25=0,((G9-$G$26)/3/G10),IF($G$26=0,(($G$25-G9)/3/G10),MIN(((($G$25)-G9)/(3*G10)),((G9-($G$26))/(3*G10)))))),"")</f>
        <v>2.4030057022210327</v>
      </c>
      <c r="H13" s="25">
        <f>IFERROR(IF(H8="","",IF($H$25=0,((H9-$H$26)/3/H10),IF($H$26=0,(($H$25-H9)/3/H10),MIN(((($H$25)-H9)/(3*H10)),((H9-($H$26))/(3*H10)))))),"")</f>
        <v>2.5072393570605929</v>
      </c>
      <c r="I13" s="25">
        <f>IFERROR(IF(I8="","",IF($I$25=0,((I9-$I$26)/3/I10),IF($I$26=0,(($I$25-I9)/3/I10),MIN(((($I$25)-I9)/(3*I10)),((I9-($I$26))/(3*I10)))))),"")</f>
        <v>3.1280901430666916</v>
      </c>
      <c r="J13" s="25">
        <f>IFERROR(IF(J8="","",IF($J$25=0,((J9-$J$26)/3/J10),IF($J$26=0,(($J$25-J9)/3/J10),MIN(((($J$25)-J9)/(3*J10)),((J9-($J$26))/(3*J10)))))),"")</f>
        <v>2.1604700967177695</v>
      </c>
      <c r="K13" s="25">
        <f>IFERROR(IF(K8="","",IF($K$25=0,((K9-$K$26)/3/K10),IF($K$26=0,(($K$25-K9)/3/K10),MIN(((($K$25)-K9)/(3*K10)),((K9-($K$26))/(3*K10)))))),"")</f>
        <v>1.9907583268431526</v>
      </c>
      <c r="L13" s="25">
        <f>IFERROR(IF(L8="","",IF($L$25=0,((L9-$L$26)/3/L10),IF($L$26=0,(($L$25-L9)/3/L10),MIN(((($L$25)-L9)/(3*L10)),((L9-($L$26))/(3*L10)))))),"")</f>
        <v>2.1273925221243601</v>
      </c>
      <c r="M13" s="25">
        <f>IFERROR(IF(M8="","",IF($M$25=0,((M9-$M$26)/3/M10),IF($M$26=0,(($M$25-M9)/3/M10),MIN(((($M$25)-M9)/(3*M10)),((M9-($M$26))/(3*M10)))))),"")</f>
        <v>3.1044176302689919</v>
      </c>
      <c r="N13" s="25">
        <f>IFERROR(IF(N8="","",IF($N$25=0,((N9-$N$26)/3/N10),IF($N$26=0,(($N$25-N9)/3/N10),MIN(((($N$25)-N9)/(3*N10)),((N9-($N$26))/(3*N10)))))),"")</f>
        <v>2.4674029852721153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2.1006510638364397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2.5139102079320828</v>
      </c>
      <c r="Y13" s="25">
        <f>IFERROR(IF(Y8="","",IF($J$25=0,((Y9-$J$26)/3/Y10),IF($J$26=0,(($J$25-Y9)/3/Y10),MIN(((($J$25)-Y9)/(3*Y10)),((Y9-($J$26))/(3*Y10)))))),"")</f>
        <v>2.449356390324986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2.9354534384431923</v>
      </c>
      <c r="AJ13" s="25">
        <f t="shared" si="2"/>
        <v>2.8354401998412966</v>
      </c>
      <c r="AK13" s="25">
        <f t="shared" si="2"/>
        <v>3.0322373910669258</v>
      </c>
      <c r="AL13" s="25">
        <f t="shared" si="2"/>
        <v>3.1350166382361593</v>
      </c>
      <c r="AM13" s="25">
        <f t="shared" si="2"/>
        <v>2.6706330573276569</v>
      </c>
      <c r="AN13" s="25">
        <f t="shared" si="2"/>
        <v>2.266630056711715</v>
      </c>
      <c r="AO13" s="25">
        <f t="shared" si="2"/>
        <v>1.914479550297757</v>
      </c>
      <c r="AP13" s="25">
        <f t="shared" si="2"/>
        <v>2.3012203175849875</v>
      </c>
      <c r="AQ13" s="25">
        <f>IFERROR(IF(AQ8="","",IF($M$25=0,((AQ9-$M$26)/3/AQ10),IF($M$26=0,(($M$25-AQ9)/3/AQ10),MIN(((($M$25)-AQ9)/(3*AQ10)),((AQ9-($M$26))/(3*AQ10)))))),"")</f>
        <v>2.125373458018426</v>
      </c>
      <c r="AR13" s="25">
        <f>IFERROR(IF(AR8="","",IF($M$25=0,((AR9-$M$26)/3/AR10),IF($M$26=0,(($M$25-AR9)/3/AR10),MIN(((($M$25)-AR9)/(3*AR10)),((AR9-($M$26))/(3*AR10)))))),"")</f>
        <v>2.4450492061205993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6.2936764705881387E-2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1.5169500000000002</v>
      </c>
      <c r="C19" s="30">
        <v>1.2745428571428576</v>
      </c>
      <c r="D19" s="30">
        <v>1.3447192982456155</v>
      </c>
      <c r="E19" s="30">
        <v>1.3658562499999998</v>
      </c>
      <c r="F19" s="30">
        <v>1.2891679999999999</v>
      </c>
      <c r="G19" s="30">
        <v>1.3398297872340421</v>
      </c>
      <c r="H19" s="30">
        <v>1.2590702702702705</v>
      </c>
      <c r="I19" s="30">
        <v>1.3576333333333328</v>
      </c>
      <c r="J19" s="30">
        <v>1.3408962962962967</v>
      </c>
      <c r="K19" s="30">
        <v>1.3213878787878792</v>
      </c>
      <c r="L19" s="30">
        <v>1.2574071428571425</v>
      </c>
      <c r="M19" s="30">
        <v>1.4568285714285709</v>
      </c>
      <c r="N19" s="30">
        <v>1.5825875</v>
      </c>
      <c r="P19" s="30" t="s">
        <v>18</v>
      </c>
      <c r="Q19" s="30"/>
      <c r="R19" s="30"/>
      <c r="S19" s="30"/>
      <c r="T19" s="30">
        <v>1.2588000000000001</v>
      </c>
      <c r="U19" s="30"/>
      <c r="V19" s="30"/>
      <c r="W19" s="30"/>
      <c r="X19" s="30">
        <v>1.4121454545454544</v>
      </c>
      <c r="Y19" s="30">
        <v>1.4732000000000003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1.3671666666666664</v>
      </c>
      <c r="AJ19" s="30">
        <v>1.3340799999999999</v>
      </c>
      <c r="AK19" s="30">
        <v>1.2950352941176473</v>
      </c>
      <c r="AL19" s="30">
        <v>1.2223200000000001</v>
      </c>
      <c r="AM19" s="30">
        <v>1.3977599999999999</v>
      </c>
      <c r="AN19" s="30">
        <v>1.3018133333333335</v>
      </c>
      <c r="AO19" s="30">
        <v>1.3458874999999997</v>
      </c>
      <c r="AP19" s="30">
        <v>1.3049272727272727</v>
      </c>
      <c r="AQ19" s="30">
        <v>1.6032750000000004</v>
      </c>
      <c r="AR19" s="30">
        <v>1.6662117647058818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0.20189483322811838</v>
      </c>
      <c r="C20" s="22">
        <v>0.19146199185928628</v>
      </c>
      <c r="D20" s="22">
        <v>0.16875999233700589</v>
      </c>
      <c r="E20" s="22">
        <v>0.18170772186978462</v>
      </c>
      <c r="F20" s="22">
        <v>0.16950120068087335</v>
      </c>
      <c r="G20" s="22">
        <v>0.17893821680601246</v>
      </c>
      <c r="H20" s="22">
        <v>0.1751908910192583</v>
      </c>
      <c r="I20" s="22">
        <v>0.1829621319746132</v>
      </c>
      <c r="J20" s="22">
        <v>0.20275613151462701</v>
      </c>
      <c r="K20" s="22">
        <v>0.18080111657458833</v>
      </c>
      <c r="L20" s="22">
        <v>0.14962114729675377</v>
      </c>
      <c r="M20" s="22">
        <v>0.12738904877539184</v>
      </c>
      <c r="N20" s="22">
        <v>0.1883487460994461</v>
      </c>
      <c r="P20" s="21" t="s">
        <v>8</v>
      </c>
      <c r="Q20" s="22"/>
      <c r="R20" s="22"/>
      <c r="S20" s="22"/>
      <c r="T20" s="22">
        <v>0.19212503112870652</v>
      </c>
      <c r="U20" s="22"/>
      <c r="V20" s="22"/>
      <c r="W20" s="22"/>
      <c r="X20" s="22">
        <v>0.15679148906675733</v>
      </c>
      <c r="Y20" s="22">
        <v>0.12942366171039327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0.1630166235088634</v>
      </c>
      <c r="AJ20" s="22">
        <v>0.19097217570078512</v>
      </c>
      <c r="AK20" s="22">
        <v>0.1833918811529788</v>
      </c>
      <c r="AL20" s="22">
        <v>0.18004052151600425</v>
      </c>
      <c r="AM20" s="22">
        <v>0.22653463669298435</v>
      </c>
      <c r="AN20" s="22">
        <v>0.19176574203913396</v>
      </c>
      <c r="AO20" s="22">
        <v>0.16741625480645003</v>
      </c>
      <c r="AP20" s="22">
        <v>0.2486609959545143</v>
      </c>
      <c r="AQ20" s="22">
        <v>0.19493335277810878</v>
      </c>
      <c r="AR20" s="22">
        <v>0.18695995841469012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2.8</v>
      </c>
    </row>
    <row r="21" spans="1:62" x14ac:dyDescent="0.2">
      <c r="A21" s="21" t="s">
        <v>19</v>
      </c>
      <c r="B21" s="22">
        <v>1.762</v>
      </c>
      <c r="C21" s="22">
        <v>1.827</v>
      </c>
      <c r="D21" s="22">
        <v>1.7589999999999999</v>
      </c>
      <c r="E21" s="22">
        <v>1.833</v>
      </c>
      <c r="F21" s="22">
        <v>1.6759999999999999</v>
      </c>
      <c r="G21" s="22">
        <v>1.774</v>
      </c>
      <c r="H21" s="22">
        <v>1.94</v>
      </c>
      <c r="I21" s="22">
        <v>1.8280000000000001</v>
      </c>
      <c r="J21" s="22">
        <v>1.9</v>
      </c>
      <c r="K21" s="22">
        <v>1.8149999999999999</v>
      </c>
      <c r="L21" s="22">
        <v>1.6859999999999999</v>
      </c>
      <c r="M21" s="22">
        <v>1.752</v>
      </c>
      <c r="N21" s="22">
        <v>2.1179999999999999</v>
      </c>
      <c r="P21" s="21" t="s">
        <v>19</v>
      </c>
      <c r="Q21" s="22"/>
      <c r="R21" s="22"/>
      <c r="S21" s="22"/>
      <c r="T21" s="22">
        <v>1.5649999999999999</v>
      </c>
      <c r="U21" s="22"/>
      <c r="V21" s="22"/>
      <c r="W21" s="22"/>
      <c r="X21" s="22">
        <v>1.7989999999999999</v>
      </c>
      <c r="Y21" s="22">
        <v>1.7430000000000001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1.657</v>
      </c>
      <c r="AJ21" s="22">
        <v>1.7629999999999999</v>
      </c>
      <c r="AK21" s="22">
        <v>1.823</v>
      </c>
      <c r="AL21" s="22">
        <v>1.609</v>
      </c>
      <c r="AM21" s="22">
        <v>1.9370000000000001</v>
      </c>
      <c r="AN21" s="22">
        <v>1.7470000000000001</v>
      </c>
      <c r="AO21" s="22">
        <v>1.736</v>
      </c>
      <c r="AP21" s="22">
        <v>2.1</v>
      </c>
      <c r="AQ21" s="22">
        <v>2.0590000000000002</v>
      </c>
      <c r="AR21" s="22">
        <v>1.97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1.048</v>
      </c>
      <c r="C22" s="22">
        <v>0.86199999999999999</v>
      </c>
      <c r="D22" s="22">
        <v>0.92300000000000004</v>
      </c>
      <c r="E22" s="22">
        <v>0.95499999999999996</v>
      </c>
      <c r="F22" s="22">
        <v>0.83099999999999996</v>
      </c>
      <c r="G22" s="22">
        <v>0.86599999999999999</v>
      </c>
      <c r="H22" s="22">
        <v>0.91500000000000004</v>
      </c>
      <c r="I22" s="22">
        <v>1.006</v>
      </c>
      <c r="J22" s="22">
        <v>0.90600000000000003</v>
      </c>
      <c r="K22" s="22">
        <v>0.95</v>
      </c>
      <c r="L22" s="22">
        <v>0.85299999999999998</v>
      </c>
      <c r="M22" s="22">
        <v>1.1180000000000001</v>
      </c>
      <c r="N22" s="22">
        <v>1.1020000000000001</v>
      </c>
      <c r="P22" s="21" t="s">
        <v>20</v>
      </c>
      <c r="Q22" s="22"/>
      <c r="R22" s="22"/>
      <c r="S22" s="22"/>
      <c r="T22" s="22">
        <v>0.93300000000000005</v>
      </c>
      <c r="U22" s="22"/>
      <c r="V22" s="22"/>
      <c r="W22" s="22"/>
      <c r="X22" s="22">
        <v>1.139</v>
      </c>
      <c r="Y22" s="22">
        <v>1.2629999999999999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1.083</v>
      </c>
      <c r="AJ22" s="22">
        <v>0.96299999999999997</v>
      </c>
      <c r="AK22" s="22">
        <v>0.84399999999999997</v>
      </c>
      <c r="AL22" s="22">
        <v>0.69499999999999995</v>
      </c>
      <c r="AM22" s="22">
        <v>0.80500000000000005</v>
      </c>
      <c r="AN22" s="22">
        <v>1.0069999999999999</v>
      </c>
      <c r="AO22" s="22">
        <v>1.038</v>
      </c>
      <c r="AP22" s="22">
        <v>0.86</v>
      </c>
      <c r="AQ22" s="22">
        <v>1.081</v>
      </c>
      <c r="AR22" s="22">
        <v>1.1459999999999999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2.1183470943513414</v>
      </c>
      <c r="C23" s="25">
        <f>IFERROR(IF(C18="","",IF($C$25=0,((C19-$C$26)/3/C20),IF($C$26=0,(($C$25-C19)/3/C20),MIN(((($C$25)-C19)/(3*C20)),((C19-($C$26))/(3*C20)))))),"")</f>
        <v>2.6558049947554201</v>
      </c>
      <c r="D23" s="25">
        <f>IFERROR(IF(D18="","",IF($D$25=0,((D19-$D$26)/3/D20),IF($D$26=0,(($D$25-D19)/3/D20),MIN(((($D$25)-D19)/(3*D20)),((D19-($D$26))/(3*D20)))))),"")</f>
        <v>2.8744583389335077</v>
      </c>
      <c r="E23" s="25">
        <f>IFERROR(IF(E18="","",IF($E$25=0,((E19-$E$26)/3/E20),IF($E$26=0,(($E$25-E19)/3/E20),MIN(((($E$25)-E19)/(3*E20)),((E19-($E$26))/(3*E20)))))),"")</f>
        <v>2.6308618684309155</v>
      </c>
      <c r="F23" s="25">
        <f>IFERROR(IF(F18="","",IF($K$25=0,((F19-$K$26)/3/F20),IF($K$26=0,(($K$25-F19)/3/F20),MIN(((($K$25)-F19)/(3*F20)),((F19-($K$26))/(3*F20)))))),"")</f>
        <v>2.9711333291074116</v>
      </c>
      <c r="G23" s="25">
        <f>IFERROR(IF(G18="","",IF($G$25=0,((G19-$G$26)/3/G20),IF($G$26=0,(($G$25-G19)/3/G20),MIN(((($G$25)-G19)/(3*G20)),((G19-($G$26))/(3*G20)))))),"")</f>
        <v>2.7200640139550387</v>
      </c>
      <c r="H23" s="25">
        <f>IFERROR(IF(H18="","",IF($H$25=0,((H19-$H$26)/3/H20),IF($H$26=0,(($H$25-H19)/3/H20),MIN(((($H$25)-H19)/(3*H20)),((H19-($H$26))/(3*H20)))))),"")</f>
        <v>2.9319061068464998</v>
      </c>
      <c r="I23" s="25">
        <f>IFERROR(IF(I18="","",IF($I$25=0,((I19-$I$26)/3/I20),IF($I$26=0,(($I$25-I19)/3/I20),MIN(((($I$25)-I19)/(3*I20)),((I19-($I$26))/(3*I20)))))),"")</f>
        <v>2.6278054573369345</v>
      </c>
      <c r="J23" s="25">
        <f>IFERROR(IF(J18="","",IF($J$25=0,((J19-$J$26)/3/J20),IF($J$26=0,(($J$25-J19)/3/J20),MIN(((($J$25)-J19)/(3*J20)),((J19-($J$26))/(3*J20)))))),"")</f>
        <v>2.3987827031483913</v>
      </c>
      <c r="K23" s="25">
        <f>IFERROR(IF(K18="","",IF($K$25=0,((K19-$K$26)/3/K20),IF($K$26=0,(($K$25-K19)/3/K20),MIN(((($K$25)-K19)/(3*K20)),((K19-($K$26))/(3*K20)))))),"")</f>
        <v>2.7260379604313796</v>
      </c>
      <c r="L23" s="25">
        <f>IFERROR(IF(L18="","",IF($L$25=0,((L19-$L$26)/3/L20),IF($L$26=0,(($L$25-L19)/3/L20),MIN(((($L$25)-L19)/(3*L20)),((L19-($L$26))/(3*L20)))))),"")</f>
        <v>3.436664056771173</v>
      </c>
      <c r="M23" s="25">
        <f>IFERROR(IF(M18="","",IF($M$25=0,((M19-$M$26)/3/M20),IF($M$26=0,(($M$25-M19)/3/M20),MIN(((($M$25)-M19)/(3*M20)),((M19-($M$26))/(3*M20)))))),"")</f>
        <v>3.5146177307063611</v>
      </c>
      <c r="N23" s="25">
        <f>IFERROR(IF(N18="","",IF($N$25=0,((N19-$N$26)/3/N20),IF($N$26=0,(($N$25-N19)/3/N20),MIN(((($N$25)-N19)/(3*N20)),((N19-($N$26))/(3*N20)))))),"")</f>
        <v>2.154536067112474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2.6739531560006777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2.9505312091347782</v>
      </c>
      <c r="Y23" s="25">
        <f>IFERROR(IF(Y18="","",IF($J$25=0,((Y19-$J$26)/3/Y20),IF($J$26=0,(($J$25-Y19)/3/Y20),MIN(((($J$25)-Y19)/(3*Y20)),((Y19-($J$26))/(3*Y20)))))),"")</f>
        <v>3.4172010034479703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2.929830718062584</v>
      </c>
      <c r="AJ23" s="25">
        <f t="shared" si="4"/>
        <v>2.5586973505794912</v>
      </c>
      <c r="AK23" s="25">
        <f t="shared" si="4"/>
        <v>2.7354259022094989</v>
      </c>
      <c r="AL23" s="25">
        <f t="shared" si="4"/>
        <v>2.9209720617621366</v>
      </c>
      <c r="AM23" s="25">
        <f t="shared" si="4"/>
        <v>2.0633195000851225</v>
      </c>
      <c r="AN23" s="25">
        <f t="shared" si="4"/>
        <v>2.6041958811060368</v>
      </c>
      <c r="AO23" s="25">
        <f t="shared" si="4"/>
        <v>2.8952037376958009</v>
      </c>
      <c r="AP23" s="25">
        <f t="shared" si="4"/>
        <v>2.0041646412802776</v>
      </c>
      <c r="AQ23" s="25">
        <f>IFERROR(IF(AQ18="","",IF($M$25=0,((AQ19-$M$26)/3/AQ20),IF($M$26=0,(($M$25-AQ19)/3/AQ20),MIN(((($M$25)-AQ19)/(3*AQ20)),((AQ19-($M$26))/(3*AQ20)))))),"")</f>
        <v>2.0463831748044039</v>
      </c>
      <c r="AR23" s="25">
        <f>IFERROR(IF(AR18="","",IF($M$25=0,((AR19-$M$26)/3/AR20),IF($M$26=0,(($M$25-AR19)/3/AR20),MIN(((($M$25)-AR19)/(3*AR20)),((AR19-($M$26))/(3*AR20)))))),"")</f>
        <v>2.0214457414802824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2.8</v>
      </c>
      <c r="C25" s="32">
        <f t="shared" si="5"/>
        <v>2.8</v>
      </c>
      <c r="D25" s="32">
        <f t="shared" si="5"/>
        <v>2.8</v>
      </c>
      <c r="E25" s="32">
        <f t="shared" si="5"/>
        <v>2.8</v>
      </c>
      <c r="F25" s="32">
        <f t="shared" si="5"/>
        <v>2.8</v>
      </c>
      <c r="G25" s="32">
        <f t="shared" si="5"/>
        <v>2.8</v>
      </c>
      <c r="H25" s="32">
        <f t="shared" si="5"/>
        <v>2.8</v>
      </c>
      <c r="I25" s="32">
        <f t="shared" si="5"/>
        <v>2.8</v>
      </c>
      <c r="J25" s="32">
        <f t="shared" si="5"/>
        <v>2.8</v>
      </c>
      <c r="K25" s="32">
        <f t="shared" si="5"/>
        <v>2.8</v>
      </c>
      <c r="L25" s="32">
        <f t="shared" si="5"/>
        <v>2.8</v>
      </c>
      <c r="M25" s="32">
        <f t="shared" si="5"/>
        <v>2.8</v>
      </c>
      <c r="N25" s="32">
        <f>$E$5</f>
        <v>2.8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0.20069056524827319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3.1280901430666916</v>
      </c>
      <c r="Q37" s="40">
        <v>8</v>
      </c>
      <c r="R37" s="41">
        <f>ROUND(Q37/5,5)</f>
        <v>1.6</v>
      </c>
      <c r="T37" s="20">
        <v>1.5981999999999998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9.6833362019502378E-2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4.1370039379539314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FFFF00"/>
  </sheetPr>
  <dimension ref="A1:BJ85"/>
  <sheetViews>
    <sheetView showGridLines="0" topLeftCell="A5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58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6.839670174062306E-4</v>
      </c>
      <c r="R2" s="7">
        <f>IF(N19="","",(ABS(N19-AVERAGE(B19:M19))/STDEV(B19:M19)))</f>
        <v>1.1962002696161833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0.84662021900835061</v>
      </c>
      <c r="V2" s="7">
        <f>IF(AR19="","",(ABS(AR19-AVERAGE(AF19:AQ19))/STDEV(AF19:AQ19)))</f>
        <v>5.6197112123161259E-2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0.85916010374314611</v>
      </c>
      <c r="R3" s="7">
        <f>IF(N20="","",(ABS(N20-AVERAGE(B20:M20))/STDEV(B20:M20)))</f>
        <v>0.96315344127060398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0.91511733641563742</v>
      </c>
      <c r="V3" s="7">
        <f>IF(AR20="","",(ABS(AR20-AVERAGE(AF20:AQ20))/STDEV(AF20:AQ20)))</f>
        <v>0.81159824817282045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0.75397939904103917</v>
      </c>
      <c r="R4" s="7">
        <f>IF(N23="","",(ABS(N23-AVERAGE(B23:M23))/STDEV(B23:M23)))</f>
        <v>0.98305718555024502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1.0137659746740526</v>
      </c>
      <c r="V4" s="7">
        <f>IF(AR23="","",(ABS(AR23-AVERAGE(AF23:AQ23))/STDEV(AF23:AQ23)))</f>
        <v>0.79471324773721697</v>
      </c>
    </row>
    <row r="5" spans="1:44" ht="25.5" customHeight="1" x14ac:dyDescent="0.2">
      <c r="C5" s="42" t="s">
        <v>59</v>
      </c>
      <c r="D5" s="12">
        <v>10600</v>
      </c>
      <c r="E5" s="12">
        <v>12092</v>
      </c>
      <c r="F5" s="12">
        <v>9340</v>
      </c>
      <c r="G5" s="13">
        <v>12600</v>
      </c>
      <c r="H5" s="13">
        <v>8600</v>
      </c>
      <c r="I5" s="13">
        <v>2000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-40.05161290322576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10644.197260273973</v>
      </c>
      <c r="C9" s="20">
        <v>10680.571428571429</v>
      </c>
      <c r="D9" s="20">
        <v>10638.742857142857</v>
      </c>
      <c r="E9" s="20">
        <v>10645.745454545455</v>
      </c>
      <c r="F9" s="20">
        <v>10605.92</v>
      </c>
      <c r="G9" s="20">
        <v>10662.83076923077</v>
      </c>
      <c r="H9" s="20">
        <v>10640.48</v>
      </c>
      <c r="I9" s="20">
        <v>10558.133333333333</v>
      </c>
      <c r="J9" s="20">
        <v>10687.873684210526</v>
      </c>
      <c r="K9" s="20">
        <v>10645.79393939394</v>
      </c>
      <c r="L9" s="20">
        <v>10645.28</v>
      </c>
      <c r="M9" s="20">
        <v>10593.942857142858</v>
      </c>
      <c r="N9" s="20">
        <v>10637.434482758621</v>
      </c>
      <c r="P9" s="19" t="s">
        <v>18</v>
      </c>
      <c r="Q9" s="20"/>
      <c r="R9" s="20"/>
      <c r="S9" s="20"/>
      <c r="T9" s="20">
        <v>10454.666666666666</v>
      </c>
      <c r="U9" s="20"/>
      <c r="V9" s="20"/>
      <c r="W9" s="20"/>
      <c r="X9" s="20">
        <v>10504.088888888889</v>
      </c>
      <c r="Y9" s="20">
        <v>10556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10759.2</v>
      </c>
      <c r="AJ9" s="30">
        <v>10665.155555555555</v>
      </c>
      <c r="AK9" s="30">
        <v>10678.947368421053</v>
      </c>
      <c r="AL9" s="30">
        <v>10683.24705882353</v>
      </c>
      <c r="AM9" s="30">
        <v>10682.171428571428</v>
      </c>
      <c r="AN9" s="30">
        <v>10674</v>
      </c>
      <c r="AO9" s="30">
        <v>10690.4</v>
      </c>
      <c r="AP9" s="30">
        <v>10695.636363636364</v>
      </c>
      <c r="AQ9" s="30">
        <v>10709.6</v>
      </c>
      <c r="AR9" s="30">
        <v>10669.548387096775</v>
      </c>
    </row>
    <row r="10" spans="1:44" x14ac:dyDescent="0.2">
      <c r="A10" s="21" t="s">
        <v>8</v>
      </c>
      <c r="B10" s="22">
        <v>133.60580238909435</v>
      </c>
      <c r="C10" s="22">
        <v>127.63668891684993</v>
      </c>
      <c r="D10" s="22">
        <v>106.35555243157782</v>
      </c>
      <c r="E10" s="22">
        <v>118.40958528734197</v>
      </c>
      <c r="F10" s="22">
        <v>103.1261608781751</v>
      </c>
      <c r="G10" s="22">
        <v>88.49455150636372</v>
      </c>
      <c r="H10" s="22">
        <v>79.239373949056215</v>
      </c>
      <c r="I10" s="22">
        <v>112.44919923664901</v>
      </c>
      <c r="J10" s="22">
        <v>116.62042095721661</v>
      </c>
      <c r="K10" s="22">
        <v>114.12052341925236</v>
      </c>
      <c r="L10" s="22">
        <v>122.74421790985934</v>
      </c>
      <c r="M10" s="22">
        <v>92.020773602090088</v>
      </c>
      <c r="N10" s="22">
        <v>95.478532621584137</v>
      </c>
      <c r="P10" s="21" t="s">
        <v>8</v>
      </c>
      <c r="Q10" s="22"/>
      <c r="R10" s="22"/>
      <c r="S10" s="22"/>
      <c r="T10" s="22">
        <v>170.79879942510576</v>
      </c>
      <c r="U10" s="22"/>
      <c r="V10" s="22"/>
      <c r="W10" s="22"/>
      <c r="X10" s="22">
        <v>73.886836760444993</v>
      </c>
      <c r="Y10" s="22">
        <v>60.537939387322709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91.265719626524429</v>
      </c>
      <c r="AJ10" s="22">
        <v>151.07851304411392</v>
      </c>
      <c r="AK10" s="22">
        <v>113.50390080662538</v>
      </c>
      <c r="AL10" s="22">
        <v>106.81625365466599</v>
      </c>
      <c r="AM10" s="22">
        <v>98.500492374046544</v>
      </c>
      <c r="AN10" s="22">
        <v>103.79727076239297</v>
      </c>
      <c r="AO10" s="22">
        <v>100.78180874033256</v>
      </c>
      <c r="AP10" s="22">
        <v>77.986789868152599</v>
      </c>
      <c r="AQ10" s="22">
        <v>115.46816859716651</v>
      </c>
      <c r="AR10" s="22">
        <v>125.06736852376639</v>
      </c>
    </row>
    <row r="11" spans="1:44" x14ac:dyDescent="0.2">
      <c r="A11" s="21" t="s">
        <v>19</v>
      </c>
      <c r="B11" s="22">
        <v>11004</v>
      </c>
      <c r="C11" s="22">
        <v>11132</v>
      </c>
      <c r="D11" s="22">
        <v>11164</v>
      </c>
      <c r="E11" s="22">
        <v>10940</v>
      </c>
      <c r="F11" s="23">
        <v>10844</v>
      </c>
      <c r="G11" s="23">
        <v>10844</v>
      </c>
      <c r="H11" s="23">
        <v>10812</v>
      </c>
      <c r="I11" s="23">
        <v>10940</v>
      </c>
      <c r="J11" s="23">
        <v>11260</v>
      </c>
      <c r="K11" s="23">
        <v>11164</v>
      </c>
      <c r="L11" s="23">
        <v>11100</v>
      </c>
      <c r="M11" s="23">
        <v>10844</v>
      </c>
      <c r="N11" s="23">
        <v>10940</v>
      </c>
      <c r="P11" s="21" t="s">
        <v>19</v>
      </c>
      <c r="Q11" s="22"/>
      <c r="R11" s="22"/>
      <c r="S11" s="22"/>
      <c r="T11" s="22">
        <v>11004</v>
      </c>
      <c r="U11" s="23"/>
      <c r="V11" s="23"/>
      <c r="W11" s="23"/>
      <c r="X11" s="23">
        <v>10684</v>
      </c>
      <c r="Y11" s="23">
        <v>10684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11004</v>
      </c>
      <c r="AJ11" s="22">
        <v>11164</v>
      </c>
      <c r="AK11" s="22">
        <v>10940</v>
      </c>
      <c r="AL11" s="22">
        <v>10940</v>
      </c>
      <c r="AM11" s="22">
        <v>11036</v>
      </c>
      <c r="AN11" s="22">
        <v>10844</v>
      </c>
      <c r="AO11" s="22">
        <v>10908</v>
      </c>
      <c r="AP11" s="22">
        <v>10844</v>
      </c>
      <c r="AQ11" s="22">
        <v>10908</v>
      </c>
      <c r="AR11" s="22">
        <v>11228</v>
      </c>
    </row>
    <row r="12" spans="1:44" x14ac:dyDescent="0.2">
      <c r="A12" s="21" t="s">
        <v>20</v>
      </c>
      <c r="B12" s="22">
        <v>10140</v>
      </c>
      <c r="C12" s="22">
        <v>10204</v>
      </c>
      <c r="D12" s="22">
        <v>10236</v>
      </c>
      <c r="E12" s="22">
        <v>10236</v>
      </c>
      <c r="F12" s="23">
        <v>10268</v>
      </c>
      <c r="G12" s="23">
        <v>10268</v>
      </c>
      <c r="H12" s="23">
        <v>10492</v>
      </c>
      <c r="I12" s="23">
        <v>10108</v>
      </c>
      <c r="J12" s="23">
        <v>10268</v>
      </c>
      <c r="K12" s="23">
        <v>10300</v>
      </c>
      <c r="L12" s="23">
        <v>10364</v>
      </c>
      <c r="M12" s="23">
        <v>10300</v>
      </c>
      <c r="N12" s="23">
        <v>10396</v>
      </c>
      <c r="P12" s="21" t="s">
        <v>20</v>
      </c>
      <c r="Q12" s="22"/>
      <c r="R12" s="22"/>
      <c r="S12" s="22"/>
      <c r="T12" s="22">
        <v>10108</v>
      </c>
      <c r="U12" s="23"/>
      <c r="V12" s="23"/>
      <c r="W12" s="23"/>
      <c r="X12" s="23">
        <v>10332</v>
      </c>
      <c r="Y12" s="23">
        <v>10428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10588</v>
      </c>
      <c r="AJ12" s="22">
        <v>10300</v>
      </c>
      <c r="AK12" s="22">
        <v>10300</v>
      </c>
      <c r="AL12" s="22">
        <v>10300</v>
      </c>
      <c r="AM12" s="22">
        <v>10492</v>
      </c>
      <c r="AN12" s="22">
        <v>10332</v>
      </c>
      <c r="AO12" s="22">
        <v>10396</v>
      </c>
      <c r="AP12" s="22">
        <v>10492</v>
      </c>
      <c r="AQ12" s="22">
        <v>10332</v>
      </c>
      <c r="AR12" s="22">
        <v>10332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3.2538438624489694</v>
      </c>
      <c r="C13" s="25">
        <f>IFERROR(IF(C8="","",IF($C$25=0,((C9-$C$26)/3/C10),IF($C$26=0,(($C$25-C9)/3/C10),MIN(((($C$25)-C9)/(3*C10)),((C9-($C$26))/(3*C10)))))),"")</f>
        <v>3.5010085787187117</v>
      </c>
      <c r="D13" s="25">
        <f>IFERROR(IF(D8="","",IF($D$25=0,((D9-$D$26)/3/D10),IF($D$26=0,(($D$25-D9)/3/D10),MIN(((($D$25)-D9)/(3*D10)),((D9-($D$26))/(3*D10)))))),"")</f>
        <v>4.07044367516961</v>
      </c>
      <c r="E13" s="25">
        <f>IFERROR(IF(E8="","",IF($E$25=0,((E9-$E$26)/3/E10),IF($E$26=0,(($E$25-E9)/3/E10),MIN(((($E$25)-E9)/(3*E10)),((E9-($E$26))/(3*E10)))))),"")</f>
        <v>3.675787596014942</v>
      </c>
      <c r="F13" s="25">
        <f>IFERROR(IF(F8="","",IF($K$25=0,((F9-$K$26)/3/F10),IF($K$26=0,(($K$25-F9)/3/F10),MIN(((($K$25)-F9)/(3*F10)),((F9-($K$26))/(3*F10)))))),"")</f>
        <v>4.0918165646815696</v>
      </c>
      <c r="G13" s="25">
        <f>IFERROR(IF(G8="","",IF($G$25=0,((G9-$G$26)/3/G10),IF($G$26=0,(($G$25-G9)/3/G10),MIN(((($G$25)-G9)/(3*G10)),((G9-($G$26))/(3*G10)))))),"")</f>
        <v>4.9827202041007164</v>
      </c>
      <c r="H13" s="25">
        <f>IFERROR(IF(H8="","",IF($H$25=0,((H9-$H$26)/3/H10),IF($H$26=0,(($H$25-H9)/3/H10),MIN(((($H$25)-H9)/(3*H10)),((H9-($H$26))/(3*H10)))))),"")</f>
        <v>5.4706809472274527</v>
      </c>
      <c r="I13" s="25">
        <f>IFERROR(IF(I8="","",IF($I$25=0,((I9-$I$26)/3/I10),IF($I$26=0,(($I$25-I9)/3/I10),MIN(((($I$25)-I9)/(3*I10)),((I9-($I$26))/(3*I10)))))),"")</f>
        <v>3.610914503623321</v>
      </c>
      <c r="J13" s="25">
        <f>IFERROR(IF(J8="","",IF($J$25=0,((J9-$J$26)/3/J10),IF($J$26=0,(($J$25-J9)/3/J10),MIN(((($J$25)-J9)/(3*J10)),((J9-($J$26))/(3*J10)))))),"")</f>
        <v>3.8525948061446504</v>
      </c>
      <c r="K13" s="25">
        <f>IFERROR(IF(K8="","",IF($K$25=0,((K9-$K$26)/3/K10),IF($K$26=0,(($K$25-K9)/3/K10),MIN(((($K$25)-K9)/(3*K10)),((K9-($K$26))/(3*K10)))))),"")</f>
        <v>3.8140786023701021</v>
      </c>
      <c r="L13" s="25">
        <f>IFERROR(IF(L8="","",IF($L$25=0,((L9-$L$26)/3/L10),IF($L$26=0,(($L$25-L9)/3/L10),MIN(((($L$25)-L9)/(3*L10)),((L9-($L$26))/(3*L10)))))),"")</f>
        <v>3.5447155128142698</v>
      </c>
      <c r="M13" s="25">
        <f>IFERROR(IF(M8="","",IF($M$25=0,((M9-$M$26)/3/M10),IF($M$26=0,(($M$25-M9)/3/M10),MIN(((($M$25)-M9)/(3*M10)),((M9-($M$26))/(3*M10)))))),"")</f>
        <v>4.5422455823764016</v>
      </c>
      <c r="N13" s="25">
        <f>IFERROR(IF(N8="","",IF($N$25=0,((N9-$N$26)/3/N10),IF($N$26=0,(($N$25-N9)/3/N10),MIN(((($N$25)-N9)/(3*N10)),((N9-($N$26))/(3*N10)))))),"")</f>
        <v>4.5295853323763078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2.1753991058847002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5.2516746776925203</v>
      </c>
      <c r="Y13" s="25">
        <f>IFERROR(IF(Y8="","",IF($J$25=0,((Y9-$J$26)/3/Y10),IF($J$26=0,(($J$25-Y9)/3/Y10),MIN(((($J$25)-Y9)/(3*Y10)),((Y9-($J$26))/(3*Y10)))))),"")</f>
        <v>6.6955257716983745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4.8678372173548254</v>
      </c>
      <c r="AJ13" s="25">
        <f t="shared" si="2"/>
        <v>2.9237679774458698</v>
      </c>
      <c r="AK13" s="25">
        <f t="shared" si="2"/>
        <v>3.9321625627128438</v>
      </c>
      <c r="AL13" s="25">
        <f t="shared" si="2"/>
        <v>4.1917686146848361</v>
      </c>
      <c r="AM13" s="25">
        <f t="shared" si="2"/>
        <v>4.5420125870188732</v>
      </c>
      <c r="AN13" s="25">
        <f t="shared" si="2"/>
        <v>4.2839918949754781</v>
      </c>
      <c r="AO13" s="25">
        <f t="shared" si="2"/>
        <v>4.4664145142811993</v>
      </c>
      <c r="AP13" s="25">
        <f t="shared" si="2"/>
        <v>5.7942991196682314</v>
      </c>
      <c r="AQ13" s="25">
        <f>IFERROR(IF(AQ8="","",IF($M$25=0,((AQ9-$M$26)/3/AQ10),IF($M$26=0,(($M$25-AQ9)/3/AQ10),MIN(((($M$25)-AQ9)/(3*AQ10)),((AQ9-($M$26))/(3*AQ10)))))),"")</f>
        <v>3.9537591951080477</v>
      </c>
      <c r="AR13" s="25">
        <f>IFERROR(IF(AR8="","",IF($M$25=0,((AR9-$M$26)/3/AR10),IF($M$26=0,(($M$25-AR9)/3/AR10),MIN(((($M$25)-AR9)/(3*AR10)),((AR9-($M$26))/(3*AR10)))))),"")</f>
        <v>3.5435525743448215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14.117647058823422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10744.8</v>
      </c>
      <c r="C19" s="30">
        <v>10733.828571428572</v>
      </c>
      <c r="D19" s="30">
        <v>10675.466666666667</v>
      </c>
      <c r="E19" s="30">
        <v>10751.2</v>
      </c>
      <c r="F19" s="30">
        <v>10698.335999999999</v>
      </c>
      <c r="G19" s="30">
        <v>10654.723404255319</v>
      </c>
      <c r="H19" s="30">
        <v>10682.789189189189</v>
      </c>
      <c r="I19" s="30">
        <v>10659.466666666667</v>
      </c>
      <c r="J19" s="30">
        <v>10640.148148148148</v>
      </c>
      <c r="K19" s="30">
        <v>10709.406060606061</v>
      </c>
      <c r="L19" s="30">
        <v>10675.771428571428</v>
      </c>
      <c r="M19" s="30">
        <v>10681.257142857143</v>
      </c>
      <c r="N19" s="30">
        <v>10649.2</v>
      </c>
      <c r="P19" s="30" t="s">
        <v>18</v>
      </c>
      <c r="Q19" s="30"/>
      <c r="R19" s="30"/>
      <c r="S19" s="30"/>
      <c r="T19" s="30">
        <v>10576.266666666666</v>
      </c>
      <c r="U19" s="30"/>
      <c r="V19" s="30"/>
      <c r="W19" s="30"/>
      <c r="X19" s="30">
        <v>10573.454545454546</v>
      </c>
      <c r="Y19" s="30">
        <v>10492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10801.333333333334</v>
      </c>
      <c r="AJ19" s="30">
        <v>10618.293333333333</v>
      </c>
      <c r="AK19" s="30">
        <v>10678.35294117647</v>
      </c>
      <c r="AL19" s="30">
        <v>10692.32</v>
      </c>
      <c r="AM19" s="30">
        <v>10679.306666666667</v>
      </c>
      <c r="AN19" s="30">
        <v>10718.133333333333</v>
      </c>
      <c r="AO19" s="30">
        <v>10626.4</v>
      </c>
      <c r="AP19" s="30">
        <v>10684</v>
      </c>
      <c r="AQ19" s="30">
        <v>10668</v>
      </c>
      <c r="AR19" s="30">
        <v>10682.117647058823</v>
      </c>
      <c r="BD19" s="32"/>
      <c r="BE19" s="32"/>
      <c r="BF19" s="32"/>
      <c r="BG19" s="32">
        <f>I5/3</f>
        <v>666.66666666666663</v>
      </c>
      <c r="BH19" s="32"/>
      <c r="BI19" s="32"/>
      <c r="BJ19" s="32"/>
    </row>
    <row r="20" spans="1:62" x14ac:dyDescent="0.2">
      <c r="A20" s="21" t="s">
        <v>8</v>
      </c>
      <c r="B20" s="22">
        <v>114.15667903553016</v>
      </c>
      <c r="C20" s="22">
        <v>148.08561193466517</v>
      </c>
      <c r="D20" s="22">
        <v>202.47245451093028</v>
      </c>
      <c r="E20" s="22">
        <v>104.64704378808267</v>
      </c>
      <c r="F20" s="22">
        <v>121.67983796727366</v>
      </c>
      <c r="G20" s="22">
        <v>119.15229465559958</v>
      </c>
      <c r="H20" s="22">
        <v>125.29167662026572</v>
      </c>
      <c r="I20" s="22">
        <v>154.81943580533178</v>
      </c>
      <c r="J20" s="22">
        <v>193.8908185813014</v>
      </c>
      <c r="K20" s="22">
        <v>127.53559507770987</v>
      </c>
      <c r="L20" s="22">
        <v>115.43326845225496</v>
      </c>
      <c r="M20" s="22">
        <v>88.616935991591447</v>
      </c>
      <c r="N20" s="22">
        <v>101.47173600341719</v>
      </c>
      <c r="P20" s="21" t="s">
        <v>8</v>
      </c>
      <c r="Q20" s="22"/>
      <c r="R20" s="22"/>
      <c r="S20" s="22"/>
      <c r="T20" s="22">
        <v>109.40306158905003</v>
      </c>
      <c r="U20" s="22"/>
      <c r="V20" s="22"/>
      <c r="W20" s="22"/>
      <c r="X20" s="22">
        <v>169.19568094717565</v>
      </c>
      <c r="Y20" s="22">
        <v>193.67688773342383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98.481341951882797</v>
      </c>
      <c r="AJ20" s="22">
        <v>134.42196302741658</v>
      </c>
      <c r="AK20" s="22">
        <v>134.33617265246602</v>
      </c>
      <c r="AL20" s="22">
        <v>146.40138284169029</v>
      </c>
      <c r="AM20" s="22">
        <v>94.648992132572175</v>
      </c>
      <c r="AN20" s="22">
        <v>175.29753342595902</v>
      </c>
      <c r="AO20" s="22">
        <v>222.30971667154424</v>
      </c>
      <c r="AP20" s="22">
        <v>167.97883464558529</v>
      </c>
      <c r="AQ20" s="22">
        <v>86.25660862592251</v>
      </c>
      <c r="AR20" s="22">
        <v>104.20234571035625</v>
      </c>
      <c r="AS20" s="29"/>
      <c r="AT20" s="29"/>
      <c r="AU20" s="29"/>
      <c r="AV20" s="29"/>
      <c r="BD20" s="32">
        <f>F5</f>
        <v>9340</v>
      </c>
      <c r="BE20" s="32"/>
      <c r="BF20" s="32"/>
      <c r="BG20" s="32"/>
      <c r="BH20" s="32"/>
      <c r="BI20" s="32"/>
      <c r="BJ20" s="32">
        <f>E5</f>
        <v>12092</v>
      </c>
    </row>
    <row r="21" spans="1:62" x14ac:dyDescent="0.2">
      <c r="A21" s="21" t="s">
        <v>19</v>
      </c>
      <c r="B21" s="22">
        <v>10908</v>
      </c>
      <c r="C21" s="22">
        <v>11388</v>
      </c>
      <c r="D21" s="22">
        <v>11548</v>
      </c>
      <c r="E21" s="22">
        <v>11100</v>
      </c>
      <c r="F21" s="22">
        <v>11036</v>
      </c>
      <c r="G21" s="22">
        <v>11004</v>
      </c>
      <c r="H21" s="22">
        <v>11004</v>
      </c>
      <c r="I21" s="22">
        <v>11132</v>
      </c>
      <c r="J21" s="22">
        <v>11164</v>
      </c>
      <c r="K21" s="22">
        <v>11164</v>
      </c>
      <c r="L21" s="22">
        <v>11132</v>
      </c>
      <c r="M21" s="22">
        <v>11004</v>
      </c>
      <c r="N21" s="22">
        <v>10908</v>
      </c>
      <c r="P21" s="21" t="s">
        <v>19</v>
      </c>
      <c r="Q21" s="22"/>
      <c r="R21" s="22"/>
      <c r="S21" s="22"/>
      <c r="T21" s="22">
        <v>10780</v>
      </c>
      <c r="U21" s="22"/>
      <c r="V21" s="22"/>
      <c r="W21" s="22"/>
      <c r="X21" s="22">
        <v>10972</v>
      </c>
      <c r="Y21" s="22">
        <v>10844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11004</v>
      </c>
      <c r="AJ21" s="22">
        <v>10812</v>
      </c>
      <c r="AK21" s="22">
        <v>11004</v>
      </c>
      <c r="AL21" s="22">
        <v>11004</v>
      </c>
      <c r="AM21" s="22">
        <v>10908</v>
      </c>
      <c r="AN21" s="22">
        <v>11452</v>
      </c>
      <c r="AO21" s="22">
        <v>11036</v>
      </c>
      <c r="AP21" s="22">
        <v>11036</v>
      </c>
      <c r="AQ21" s="22">
        <v>10844</v>
      </c>
      <c r="AR21" s="22">
        <v>11196</v>
      </c>
      <c r="BD21" s="33">
        <f>BE21-$BG$22</f>
        <v>10599.939999999999</v>
      </c>
      <c r="BE21" s="32">
        <f>BF21-$BG$22</f>
        <v>10599.96</v>
      </c>
      <c r="BF21" s="32">
        <f>BG21-$BG$22</f>
        <v>10599.98</v>
      </c>
      <c r="BG21" s="33">
        <f>D5</f>
        <v>10600</v>
      </c>
      <c r="BH21" s="32">
        <f>BG21+$BG$22</f>
        <v>10600.02</v>
      </c>
      <c r="BI21" s="32">
        <f>BH21+$BG$22</f>
        <v>10600.04</v>
      </c>
      <c r="BJ21" s="33">
        <f>BI21+$BG$22</f>
        <v>10600.060000000001</v>
      </c>
    </row>
    <row r="22" spans="1:62" x14ac:dyDescent="0.2">
      <c r="A22" s="21" t="s">
        <v>20</v>
      </c>
      <c r="B22" s="22">
        <v>10428</v>
      </c>
      <c r="C22" s="22">
        <v>10300</v>
      </c>
      <c r="D22" s="22">
        <v>10012</v>
      </c>
      <c r="E22" s="22">
        <v>10524</v>
      </c>
      <c r="F22" s="22">
        <v>10268</v>
      </c>
      <c r="G22" s="22">
        <v>10172</v>
      </c>
      <c r="H22" s="22">
        <v>10236</v>
      </c>
      <c r="I22" s="22">
        <v>10364</v>
      </c>
      <c r="J22" s="22">
        <v>10012</v>
      </c>
      <c r="K22" s="22">
        <v>10332</v>
      </c>
      <c r="L22" s="22">
        <v>10268</v>
      </c>
      <c r="M22" s="22">
        <v>10492</v>
      </c>
      <c r="N22" s="22">
        <v>10300</v>
      </c>
      <c r="P22" s="21" t="s">
        <v>20</v>
      </c>
      <c r="Q22" s="22"/>
      <c r="R22" s="22"/>
      <c r="S22" s="22"/>
      <c r="T22" s="22">
        <v>10140</v>
      </c>
      <c r="U22" s="22"/>
      <c r="V22" s="22"/>
      <c r="W22" s="22"/>
      <c r="X22" s="22">
        <v>10012</v>
      </c>
      <c r="Y22" s="22">
        <v>10076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10524</v>
      </c>
      <c r="AJ22" s="22">
        <v>10300</v>
      </c>
      <c r="AK22" s="22">
        <v>10364</v>
      </c>
      <c r="AL22" s="22">
        <v>10364</v>
      </c>
      <c r="AM22" s="22">
        <v>10428</v>
      </c>
      <c r="AN22" s="22">
        <v>10172</v>
      </c>
      <c r="AO22" s="22">
        <v>9788</v>
      </c>
      <c r="AP22" s="22">
        <v>10428</v>
      </c>
      <c r="AQ22" s="22">
        <v>10300</v>
      </c>
      <c r="AR22" s="22">
        <v>10428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3.933774794963151</v>
      </c>
      <c r="C23" s="25">
        <f>IFERROR(IF(C18="","",IF($C$25=0,((C19-$C$26)/3/C20),IF($C$26=0,(($C$25-C19)/3/C20),MIN(((($C$25)-C19)/(3*C20)),((C19-($C$26))/(3*C20)))))),"")</f>
        <v>3.0571762077976179</v>
      </c>
      <c r="D23" s="25">
        <f>IFERROR(IF(D18="","",IF($D$25=0,((D19-$D$26)/3/D20),IF($D$26=0,(($D$25-D19)/3/D20),MIN(((($D$25)-D19)/(3*D20)),((D19-($D$26))/(3*D20)))))),"")</f>
        <v>2.1985981087196449</v>
      </c>
      <c r="E23" s="25">
        <f>IFERROR(IF(E18="","",IF($E$25=0,((E19-$E$26)/3/E20),IF($E$26=0,(($E$25-E19)/3/E20),MIN(((($E$25)-E19)/(3*E20)),((E19-($E$26))/(3*E20)))))),"")</f>
        <v>4.2708643947783491</v>
      </c>
      <c r="F23" s="25">
        <f>IFERROR(IF(F18="","",IF($K$25=0,((F19-$K$26)/3/F20),IF($K$26=0,(($K$25-F19)/3/F20),MIN(((($K$25)-F19)/(3*F20)),((F19-($K$26))/(3*F20)))))),"")</f>
        <v>3.7210656607583856</v>
      </c>
      <c r="G23" s="25">
        <f>IFERROR(IF(G18="","",IF($G$25=0,((G19-$G$26)/3/G20),IF($G$26=0,(($G$25-G19)/3/G20),MIN(((($G$25)-G19)/(3*G20)),((G19-($G$26))/(3*G20)))))),"")</f>
        <v>3.6779915654874702</v>
      </c>
      <c r="H23" s="25">
        <f>IFERROR(IF(H18="","",IF($H$25=0,((H19-$H$26)/3/H20),IF($H$26=0,(($H$25-H19)/3/H20),MIN(((($H$25)-H19)/(3*H20)),((H19-($H$26))/(3*H20)))))),"")</f>
        <v>3.5724352045584986</v>
      </c>
      <c r="I23" s="25">
        <f>IFERROR(IF(I18="","",IF($I$25=0,((I19-$I$26)/3/I20),IF($I$26=0,(($I$25-I19)/3/I20),MIN(((($I$25)-I19)/(3*I20)),((I19-($I$26))/(3*I20)))))),"")</f>
        <v>2.8408721420174268</v>
      </c>
      <c r="J23" s="25">
        <f>IFERROR(IF(J18="","",IF($J$25=0,((J19-$J$26)/3/J20),IF($J$26=0,(($J$25-J19)/3/J20),MIN(((($J$25)-J19)/(3*J20)),((J19-($J$26))/(3*J20)))))),"")</f>
        <v>2.235189470138105</v>
      </c>
      <c r="K23" s="25">
        <f>IFERROR(IF(K18="","",IF($K$25=0,((K19-$K$26)/3/K20),IF($K$26=0,(($K$25-K19)/3/K20),MIN(((($K$25)-K19)/(3*K20)),((K19-($K$26))/(3*K20)))))),"")</f>
        <v>3.5791473477702596</v>
      </c>
      <c r="L23" s="25">
        <f>IFERROR(IF(L18="","",IF($L$25=0,((L19-$L$26)/3/L20),IF($L$26=0,(($L$25-L19)/3/L20),MIN(((($L$25)-L19)/(3*L20)),((L19-($L$26))/(3*L20)))))),"")</f>
        <v>3.8572687824507734</v>
      </c>
      <c r="M23" s="25">
        <f>IFERROR(IF(M18="","",IF($M$25=0,((M19-$M$26)/3/M20),IF($M$26=0,(($M$25-M19)/3/M20),MIN(((($M$25)-M19)/(3*M20)),((M19-($M$26))/(3*M20)))))),"")</f>
        <v>5.045149770560073</v>
      </c>
      <c r="N23" s="25">
        <f>IFERROR(IF(N18="","",IF($N$25=0,((N19-$N$26)/3/N20),IF($N$26=0,(($N$25-N19)/3/N20),MIN(((($N$25)-N19)/(3*N20)),((N19-($N$26))/(3*N20)))))),"")</f>
        <v>4.3007049764606755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3.7667034441578564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2.4300355236602074</v>
      </c>
      <c r="Y23" s="25">
        <f>IFERROR(IF(Y18="","",IF($J$25=0,((Y19-$J$26)/3/Y20),IF($J$26=0,(($J$25-Y19)/3/Y20),MIN(((($J$25)-Y19)/(3*Y20)),((Y19-($J$26))/(3*Y20)))))),"")</f>
        <v>1.9826836567538004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4.3685657983054815</v>
      </c>
      <c r="AJ23" s="25">
        <f t="shared" si="4"/>
        <v>3.1698523677330259</v>
      </c>
      <c r="AK23" s="25">
        <f t="shared" si="4"/>
        <v>3.3209048482641434</v>
      </c>
      <c r="AL23" s="25">
        <f t="shared" si="4"/>
        <v>3.0790237399654385</v>
      </c>
      <c r="AM23" s="25">
        <f t="shared" si="4"/>
        <v>4.7167491749964547</v>
      </c>
      <c r="AN23" s="25">
        <f t="shared" si="4"/>
        <v>2.6124472296068202</v>
      </c>
      <c r="AO23" s="25">
        <f t="shared" si="4"/>
        <v>1.9288405672053404</v>
      </c>
      <c r="AP23" s="25">
        <f t="shared" si="4"/>
        <v>2.6670026670040006</v>
      </c>
      <c r="AQ23" s="25">
        <f>IFERROR(IF(AQ18="","",IF($M$25=0,((AQ19-$M$26)/3/AQ20),IF($M$26=0,(($M$25-AQ19)/3/AQ20),MIN(((($M$25)-AQ19)/(3*AQ20)),((AQ19-($M$26))/(3*AQ20)))))),"")</f>
        <v>5.1319739289359569</v>
      </c>
      <c r="AR23" s="25">
        <f>IFERROR(IF(AR18="","",IF($M$25=0,((AR19-$M$26)/3/AR20),IF($M$26=0,(($M$25-AR19)/3/AR20),MIN(((($M$25)-AR19)/(3*AR20)),((AR19-($M$26))/(3*AR20)))))),"")</f>
        <v>4.2933059325088232</v>
      </c>
    </row>
    <row r="24" spans="1:62" x14ac:dyDescent="0.2">
      <c r="A24" s="35" t="s">
        <v>10</v>
      </c>
      <c r="B24" s="32">
        <f t="shared" ref="B24:M24" si="5">$D$5</f>
        <v>10600</v>
      </c>
      <c r="C24" s="32">
        <f t="shared" si="5"/>
        <v>10600</v>
      </c>
      <c r="D24" s="32">
        <f t="shared" si="5"/>
        <v>10600</v>
      </c>
      <c r="E24" s="32">
        <f t="shared" si="5"/>
        <v>10600</v>
      </c>
      <c r="F24" s="32">
        <f t="shared" si="5"/>
        <v>10600</v>
      </c>
      <c r="G24" s="32">
        <f t="shared" si="5"/>
        <v>10600</v>
      </c>
      <c r="H24" s="32">
        <f t="shared" si="5"/>
        <v>10600</v>
      </c>
      <c r="I24" s="32">
        <f t="shared" si="5"/>
        <v>10600</v>
      </c>
      <c r="J24" s="32">
        <f t="shared" si="5"/>
        <v>10600</v>
      </c>
      <c r="K24" s="32">
        <f t="shared" si="5"/>
        <v>10600</v>
      </c>
      <c r="L24" s="32">
        <f t="shared" si="5"/>
        <v>10600</v>
      </c>
      <c r="M24" s="32">
        <f t="shared" si="5"/>
        <v>10600</v>
      </c>
      <c r="N24" s="32">
        <f>$D$5</f>
        <v>10600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12092</v>
      </c>
      <c r="C25" s="32">
        <f t="shared" si="6"/>
        <v>12092</v>
      </c>
      <c r="D25" s="32">
        <f t="shared" si="6"/>
        <v>12092</v>
      </c>
      <c r="E25" s="32">
        <f t="shared" si="6"/>
        <v>12092</v>
      </c>
      <c r="F25" s="32">
        <f t="shared" si="6"/>
        <v>12092</v>
      </c>
      <c r="G25" s="32">
        <f t="shared" si="6"/>
        <v>12092</v>
      </c>
      <c r="H25" s="32">
        <f t="shared" si="6"/>
        <v>12092</v>
      </c>
      <c r="I25" s="32">
        <f t="shared" si="6"/>
        <v>12092</v>
      </c>
      <c r="J25" s="32">
        <f t="shared" si="6"/>
        <v>12092</v>
      </c>
      <c r="K25" s="32">
        <f t="shared" si="6"/>
        <v>12092</v>
      </c>
      <c r="L25" s="32">
        <f t="shared" si="6"/>
        <v>12092</v>
      </c>
      <c r="M25" s="32">
        <f t="shared" si="6"/>
        <v>12092</v>
      </c>
      <c r="N25" s="32">
        <f>$E$5</f>
        <v>12092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9340</v>
      </c>
      <c r="C26" s="32">
        <f t="shared" si="7"/>
        <v>9340</v>
      </c>
      <c r="D26" s="32">
        <f t="shared" si="7"/>
        <v>9340</v>
      </c>
      <c r="E26" s="32">
        <f t="shared" si="7"/>
        <v>9340</v>
      </c>
      <c r="F26" s="32">
        <f t="shared" si="7"/>
        <v>9340</v>
      </c>
      <c r="G26" s="32">
        <f t="shared" si="7"/>
        <v>9340</v>
      </c>
      <c r="H26" s="32">
        <f t="shared" si="7"/>
        <v>9340</v>
      </c>
      <c r="I26" s="32">
        <f t="shared" si="7"/>
        <v>9340</v>
      </c>
      <c r="J26" s="32">
        <f t="shared" si="7"/>
        <v>9340</v>
      </c>
      <c r="K26" s="32">
        <f t="shared" si="7"/>
        <v>9340</v>
      </c>
      <c r="L26" s="32">
        <f t="shared" si="7"/>
        <v>9340</v>
      </c>
      <c r="M26" s="32">
        <f t="shared" si="7"/>
        <v>9340</v>
      </c>
      <c r="N26" s="32">
        <f>$F$5</f>
        <v>9340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133.60580238909435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5.4706809472274527</v>
      </c>
      <c r="Q37" s="40">
        <v>8</v>
      </c>
      <c r="R37" s="41">
        <f>ROUND(Q37/5,5)</f>
        <v>1.6</v>
      </c>
      <c r="T37" s="20">
        <v>10780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64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6.833333333333333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rgb="FFFFFF00"/>
  </sheetPr>
  <dimension ref="A1:BJ85"/>
  <sheetViews>
    <sheetView showGridLines="0" topLeftCell="A11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57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0.3424161310360892</v>
      </c>
      <c r="R2" s="7">
        <f>IF(N19="","",(ABS(N19-AVERAGE(B19:M19))/STDEV(B19:M19)))</f>
        <v>1.2900098116441274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5.7963353807964017E-2</v>
      </c>
      <c r="V2" s="7">
        <f>IF(AR19="","",(ABS(AR19-AVERAGE(AF19:AQ19))/STDEV(AF19:AQ19)))</f>
        <v>1.9570998714227605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1.3237378940582278</v>
      </c>
      <c r="R3" s="7">
        <f>IF(N20="","",(ABS(N20-AVERAGE(B20:M20))/STDEV(B20:M20)))</f>
        <v>3.0803921704246857E-2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1.3166835620727029E-2</v>
      </c>
      <c r="V3" s="7">
        <f>IF(AR20="","",(ABS(AR20-AVERAGE(AF20:AQ20))/STDEV(AF20:AQ20)))</f>
        <v>0.36531471002268223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0.53684313411496132</v>
      </c>
      <c r="R4" s="7">
        <f>IF(N23="","",(ABS(N23-AVERAGE(B23:M23))/STDEV(B23:M23)))</f>
        <v>1.1884847895530031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0.10815955956463569</v>
      </c>
      <c r="V4" s="7">
        <f>IF(AR23="","",(ABS(AR23-AVERAGE(AF23:AQ23))/STDEV(AF23:AQ23)))</f>
        <v>1.0058833316339835</v>
      </c>
    </row>
    <row r="5" spans="1:44" ht="25.5" customHeight="1" x14ac:dyDescent="0.2">
      <c r="C5" s="42" t="s">
        <v>54</v>
      </c>
      <c r="D5" s="12" t="s">
        <v>54</v>
      </c>
      <c r="E5" s="12">
        <v>5.5</v>
      </c>
      <c r="F5" s="12">
        <v>0</v>
      </c>
      <c r="G5" s="13">
        <v>20</v>
      </c>
      <c r="H5" s="13">
        <v>0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-0.25186451612903493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4.5936712328767113</v>
      </c>
      <c r="C9" s="20">
        <v>4.413314285714284</v>
      </c>
      <c r="D9" s="20">
        <v>4.5261107142857133</v>
      </c>
      <c r="E9" s="20">
        <v>4.580350000000001</v>
      </c>
      <c r="F9" s="20">
        <v>4.6040400000000021</v>
      </c>
      <c r="G9" s="20">
        <v>4.6806205128205107</v>
      </c>
      <c r="H9" s="20">
        <v>4.3560100000000004</v>
      </c>
      <c r="I9" s="20">
        <v>4.0629999999999979</v>
      </c>
      <c r="J9" s="20">
        <v>4.2769842105263143</v>
      </c>
      <c r="K9" s="20">
        <v>4.3740969696969714</v>
      </c>
      <c r="L9" s="20">
        <v>4.4648100000000017</v>
      </c>
      <c r="M9" s="20">
        <v>4.6395428571428585</v>
      </c>
      <c r="N9" s="20">
        <v>4.525427586206896</v>
      </c>
      <c r="P9" s="19" t="s">
        <v>18</v>
      </c>
      <c r="Q9" s="20"/>
      <c r="R9" s="20"/>
      <c r="S9" s="20"/>
      <c r="T9" s="20">
        <v>4.2930999999999999</v>
      </c>
      <c r="U9" s="20"/>
      <c r="V9" s="20"/>
      <c r="W9" s="20"/>
      <c r="X9" s="20">
        <v>4.1801333333333348</v>
      </c>
      <c r="Y9" s="20">
        <v>4.3104499999999994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4.6927499999999984</v>
      </c>
      <c r="AJ9" s="30">
        <v>4.5990444444444449</v>
      </c>
      <c r="AK9" s="30">
        <v>4.6135368421052627</v>
      </c>
      <c r="AL9" s="30">
        <v>4.5737294117647052</v>
      </c>
      <c r="AM9" s="30">
        <v>3.9465142857142843</v>
      </c>
      <c r="AN9" s="30">
        <v>4.1375124999999997</v>
      </c>
      <c r="AO9" s="30">
        <v>4.2996933333333338</v>
      </c>
      <c r="AP9" s="30">
        <v>4.676218181818184</v>
      </c>
      <c r="AQ9" s="30">
        <v>4.7440000000000015</v>
      </c>
      <c r="AR9" s="30">
        <v>4.4921354838709666</v>
      </c>
    </row>
    <row r="10" spans="1:44" x14ac:dyDescent="0.2">
      <c r="A10" s="21" t="s">
        <v>8</v>
      </c>
      <c r="B10" s="22">
        <v>0.39806395666181094</v>
      </c>
      <c r="C10" s="22">
        <v>0.39131573087891458</v>
      </c>
      <c r="D10" s="22">
        <v>0.37506340476096289</v>
      </c>
      <c r="E10" s="22">
        <v>0.40907145131762146</v>
      </c>
      <c r="F10" s="22">
        <v>0.34987405550089545</v>
      </c>
      <c r="G10" s="22">
        <v>0.33998996284418048</v>
      </c>
      <c r="H10" s="22">
        <v>0.30563143761165285</v>
      </c>
      <c r="I10" s="22">
        <v>0.40865421679894981</v>
      </c>
      <c r="J10" s="22">
        <v>0.39110898461248828</v>
      </c>
      <c r="K10" s="22">
        <v>0.41977333059179328</v>
      </c>
      <c r="L10" s="22">
        <v>0.4008733318416407</v>
      </c>
      <c r="M10" s="22">
        <v>0.30573919385382226</v>
      </c>
      <c r="N10" s="22">
        <v>0.32181382093506739</v>
      </c>
      <c r="P10" s="21" t="s">
        <v>8</v>
      </c>
      <c r="Q10" s="22"/>
      <c r="R10" s="22"/>
      <c r="S10" s="22"/>
      <c r="T10" s="22">
        <v>0.41500538841537121</v>
      </c>
      <c r="U10" s="22"/>
      <c r="V10" s="22"/>
      <c r="W10" s="22"/>
      <c r="X10" s="22">
        <v>0.31852362549738761</v>
      </c>
      <c r="Y10" s="22">
        <v>0.29211397829578351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0.419164441415739</v>
      </c>
      <c r="AJ10" s="22">
        <v>0.42496989744314112</v>
      </c>
      <c r="AK10" s="22">
        <v>0.31615986430670207</v>
      </c>
      <c r="AL10" s="22">
        <v>0.34560906858952145</v>
      </c>
      <c r="AM10" s="22">
        <v>0.33861622682370524</v>
      </c>
      <c r="AN10" s="22">
        <v>0.38314015658582118</v>
      </c>
      <c r="AO10" s="22">
        <v>0.5468289167044289</v>
      </c>
      <c r="AP10" s="22">
        <v>0.37672859328252872</v>
      </c>
      <c r="AQ10" s="22">
        <v>0.36102806719993735</v>
      </c>
      <c r="AR10" s="22">
        <v>0.3893444720149023</v>
      </c>
    </row>
    <row r="11" spans="1:44" x14ac:dyDescent="0.2">
      <c r="A11" s="21" t="s">
        <v>19</v>
      </c>
      <c r="B11" s="22">
        <v>5.4960000000000004</v>
      </c>
      <c r="C11" s="22">
        <v>5.3819999999999997</v>
      </c>
      <c r="D11" s="22">
        <v>5.3159999999999998</v>
      </c>
      <c r="E11" s="22">
        <v>5.4409999999999998</v>
      </c>
      <c r="F11" s="23">
        <v>5.3940000000000001</v>
      </c>
      <c r="G11" s="23">
        <v>5.4969999999999999</v>
      </c>
      <c r="H11" s="23">
        <v>5.0389999999999997</v>
      </c>
      <c r="I11" s="23">
        <v>4.8920000000000003</v>
      </c>
      <c r="J11" s="23">
        <v>5.0830000000000002</v>
      </c>
      <c r="K11" s="23">
        <v>5.351</v>
      </c>
      <c r="L11" s="23">
        <v>5.2149999999999999</v>
      </c>
      <c r="M11" s="23">
        <v>5.3620000000000001</v>
      </c>
      <c r="N11" s="23">
        <v>5.3220000000000001</v>
      </c>
      <c r="P11" s="21" t="s">
        <v>19</v>
      </c>
      <c r="Q11" s="22"/>
      <c r="R11" s="22"/>
      <c r="S11" s="22"/>
      <c r="T11" s="22">
        <v>4.92</v>
      </c>
      <c r="U11" s="23"/>
      <c r="V11" s="23"/>
      <c r="W11" s="23"/>
      <c r="X11" s="23">
        <v>5.069</v>
      </c>
      <c r="Y11" s="23">
        <v>4.6349999999999998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5.4870000000000001</v>
      </c>
      <c r="AJ11" s="22">
        <v>5.306</v>
      </c>
      <c r="AK11" s="22">
        <v>5.37</v>
      </c>
      <c r="AL11" s="22">
        <v>5.37</v>
      </c>
      <c r="AM11" s="22">
        <v>4.6820000000000004</v>
      </c>
      <c r="AN11" s="22">
        <v>5.1319999999999997</v>
      </c>
      <c r="AO11" s="22">
        <v>5.3639999999999999</v>
      </c>
      <c r="AP11" s="22">
        <v>5.4189999999999996</v>
      </c>
      <c r="AQ11" s="22">
        <v>5.45</v>
      </c>
      <c r="AR11" s="22">
        <v>5.2869999999999999</v>
      </c>
    </row>
    <row r="12" spans="1:44" x14ac:dyDescent="0.2">
      <c r="A12" s="21" t="s">
        <v>20</v>
      </c>
      <c r="B12" s="22">
        <v>3.3130000000000002</v>
      </c>
      <c r="C12" s="22">
        <v>3.355</v>
      </c>
      <c r="D12" s="22">
        <v>3.2949999999999999</v>
      </c>
      <c r="E12" s="22">
        <v>3.4750000000000001</v>
      </c>
      <c r="F12" s="23">
        <v>3.5790000000000002</v>
      </c>
      <c r="G12" s="23">
        <v>3.5670000000000002</v>
      </c>
      <c r="H12" s="23">
        <v>3.36</v>
      </c>
      <c r="I12" s="23">
        <v>3.286</v>
      </c>
      <c r="J12" s="23">
        <v>3.2989999999999999</v>
      </c>
      <c r="K12" s="23">
        <v>3.2320000000000002</v>
      </c>
      <c r="L12" s="23">
        <v>3.4729999999999999</v>
      </c>
      <c r="M12" s="23">
        <v>3.9940000000000002</v>
      </c>
      <c r="N12" s="23">
        <v>3.5590000000000002</v>
      </c>
      <c r="P12" s="21" t="s">
        <v>20</v>
      </c>
      <c r="Q12" s="22"/>
      <c r="R12" s="22"/>
      <c r="S12" s="22"/>
      <c r="T12" s="22">
        <v>3.1549999999999998</v>
      </c>
      <c r="U12" s="23"/>
      <c r="V12" s="23"/>
      <c r="W12" s="23"/>
      <c r="X12" s="23">
        <v>3.5369999999999999</v>
      </c>
      <c r="Y12" s="23">
        <v>3.42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3.8260000000000001</v>
      </c>
      <c r="AJ12" s="22">
        <v>3.427</v>
      </c>
      <c r="AK12" s="22">
        <v>3.78</v>
      </c>
      <c r="AL12" s="22">
        <v>3.23</v>
      </c>
      <c r="AM12" s="22">
        <v>3.2850000000000001</v>
      </c>
      <c r="AN12" s="22">
        <v>3.2589999999999999</v>
      </c>
      <c r="AO12" s="22">
        <v>3.214</v>
      </c>
      <c r="AP12" s="22">
        <v>3.7789999999999999</v>
      </c>
      <c r="AQ12" s="22">
        <v>4.0350000000000001</v>
      </c>
      <c r="AR12" s="22">
        <v>3.472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0.75894736005391206</v>
      </c>
      <c r="C13" s="25">
        <f>IFERROR(IF(C8="","",IF($C$25=0,((C9-$C$26)/3/C10),IF($C$26=0,(($C$25-C9)/3/C10),MIN(((($C$25)-C9)/(3*C10)),((C9-($C$26))/(3*C10)))))),"")</f>
        <v>0.92566831038197372</v>
      </c>
      <c r="D13" s="25">
        <f>IFERROR(IF(D8="","",IF($D$25=0,((D9-$D$26)/3/D10),IF($D$26=0,(($D$25-D9)/3/D10),MIN(((($D$25)-D9)/(3*D10)),((D9-($D$26))/(3*D10)))))),"")</f>
        <v>0.86553302130784193</v>
      </c>
      <c r="E13" s="25">
        <f>IFERROR(IF(E8="","",IF($E$25=0,((E9-$E$26)/3/E10),IF($E$26=0,(($E$25-E9)/3/E10),MIN(((($E$25)-E9)/(3*E10)),((E9-($E$26))/(3*E10)))))),"")</f>
        <v>0.74938008754363172</v>
      </c>
      <c r="F13" s="25">
        <f>IFERROR(IF(F8="","",IF($K$25=0,((F9-$K$26)/3/F10),IF($K$26=0,(($K$25-F9)/3/F10),MIN(((($K$25)-F9)/(3*F10)),((F9-($K$26))/(3*F10)))))),"")</f>
        <v>0.85360239959995621</v>
      </c>
      <c r="G13" s="25">
        <f>IFERROR(IF(G8="","",IF($G$25=0,((G9-$G$26)/3/G10),IF($G$26=0,(($G$25-G9)/3/G10),MIN(((($G$25)-G9)/(3*G10)),((G9-($G$26))/(3*G10)))))),"")</f>
        <v>0.80333693807211604</v>
      </c>
      <c r="H13" s="25">
        <f>IFERROR(IF(H8="","",IF($H$25=0,((H9-$H$26)/3/H10),IF($H$26=0,(($H$25-H9)/3/H10),MIN(((($H$25)-H9)/(3*H10)),((H9-($H$26))/(3*H10)))))),"")</f>
        <v>1.2476792406562984</v>
      </c>
      <c r="I13" s="25">
        <f>IFERROR(IF(I8="","",IF($I$25=0,((I9-$I$26)/3/I10),IF($I$26=0,(($I$25-I9)/3/I10),MIN(((($I$25)-I9)/(3*I10)),((I9-($I$26))/(3*I10)))))),"")</f>
        <v>1.1721401133507934</v>
      </c>
      <c r="J13" s="25">
        <f>IFERROR(IF(J8="","",IF($J$25=0,((J9-$J$26)/3/J10),IF($J$26=0,(($J$25-J9)/3/J10),MIN(((($J$25)-J9)/(3*J10)),((J9-($J$26))/(3*J10)))))),"")</f>
        <v>1.0423486697153843</v>
      </c>
      <c r="K13" s="25">
        <f>IFERROR(IF(K8="","",IF($K$25=0,((K9-$K$26)/3/K10),IF($K$26=0,(($K$25-K9)/3/K10),MIN(((($K$25)-K9)/(3*K10)),((K9-($K$26))/(3*K10)))))),"")</f>
        <v>0.89405634600919737</v>
      </c>
      <c r="L13" s="25">
        <f>IFERROR(IF(L8="","",IF($L$25=0,((L9-$L$26)/3/L10),IF($L$26=0,(($L$25-L9)/3/L10),MIN(((($L$25)-L9)/(3*L10)),((L9-($L$26))/(3*L10)))))),"")</f>
        <v>0.86077896912744778</v>
      </c>
      <c r="M13" s="25">
        <f>IFERROR(IF(M8="","",IF($M$25=0,((M9-$M$26)/3/M10),IF($M$26=0,(($M$25-M9)/3/M10),MIN(((($M$25)-M9)/(3*M10)),((M9-($M$26))/(3*M10)))))),"")</f>
        <v>0.93811671314924361</v>
      </c>
      <c r="N13" s="25">
        <f>IFERROR(IF(N8="","",IF($N$25=0,((N9-$N$26)/3/N10),IF($N$26=0,(($N$25-N9)/3/N10),MIN(((($N$25)-N9)/(3*N10)),((N9-($N$26))/(3*N10)))))),"")</f>
        <v>1.0094577986751996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0.96938500373721759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1.3812336678905577</v>
      </c>
      <c r="Y13" s="25">
        <f>IFERROR(IF(Y8="","",IF($J$25=0,((Y9-$J$26)/3/Y10),IF($J$26=0,(($J$25-Y9)/3/Y10),MIN(((($J$25)-Y9)/(3*Y10)),((Y9-($J$26))/(3*Y10)))))),"")</f>
        <v>1.357403945473534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0.64195171810017515</v>
      </c>
      <c r="AJ13" s="25">
        <f t="shared" si="2"/>
        <v>0.70668186223401741</v>
      </c>
      <c r="AK13" s="25">
        <f t="shared" si="2"/>
        <v>0.93461489789734165</v>
      </c>
      <c r="AL13" s="25">
        <f t="shared" si="2"/>
        <v>0.89337025791938229</v>
      </c>
      <c r="AM13" s="25">
        <f t="shared" si="2"/>
        <v>1.5292491334095766</v>
      </c>
      <c r="AN13" s="25">
        <f t="shared" si="2"/>
        <v>1.1853690932505279</v>
      </c>
      <c r="AO13" s="25">
        <f t="shared" si="2"/>
        <v>0.73167714800730754</v>
      </c>
      <c r="AP13" s="25">
        <f t="shared" si="2"/>
        <v>0.72889062388743642</v>
      </c>
      <c r="AQ13" s="25">
        <f>IFERROR(IF(AQ8="","",IF($M$25=0,((AQ9-$M$26)/3/AQ10),IF($M$26=0,(($M$25-AQ9)/3/AQ10),MIN(((($M$25)-AQ9)/(3*AQ10)),((AQ9-($M$26))/(3*AQ10)))))),"")</f>
        <v>0.69800667287300378</v>
      </c>
      <c r="AR13" s="25">
        <f>IFERROR(IF(AR8="","",IF($M$25=0,((AR9-$M$26)/3/AR10),IF($M$26=0,(($M$25-AR9)/3/AR10),MIN(((($M$25)-AR9)/(3*AR10)),((AR9-($M$26))/(3*AR10)))))),"")</f>
        <v>0.86287301568986707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9.0365441176472494E-2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4.2540999999999993</v>
      </c>
      <c r="C19" s="30">
        <v>3.884142857142856</v>
      </c>
      <c r="D19" s="30">
        <v>3.7855438596491258</v>
      </c>
      <c r="E19" s="30">
        <v>3.8546062500000025</v>
      </c>
      <c r="F19" s="30">
        <v>3.6699120000000001</v>
      </c>
      <c r="G19" s="30">
        <v>3.5846000000000009</v>
      </c>
      <c r="H19" s="30">
        <v>3.6190324324324314</v>
      </c>
      <c r="I19" s="30">
        <v>3.6169333333333329</v>
      </c>
      <c r="J19" s="30">
        <v>3.3683333333333345</v>
      </c>
      <c r="K19" s="30">
        <v>3.7748848484848483</v>
      </c>
      <c r="L19" s="30">
        <v>3.5899785714285724</v>
      </c>
      <c r="M19" s="30">
        <v>4.4945714285714278</v>
      </c>
      <c r="N19" s="30">
        <v>4.1915875000000007</v>
      </c>
      <c r="P19" s="30" t="s">
        <v>18</v>
      </c>
      <c r="Q19" s="30"/>
      <c r="R19" s="30"/>
      <c r="S19" s="30"/>
      <c r="T19" s="30">
        <v>3.7096333333333331</v>
      </c>
      <c r="U19" s="30"/>
      <c r="V19" s="30"/>
      <c r="W19" s="30"/>
      <c r="X19" s="30">
        <v>3.5879090909090898</v>
      </c>
      <c r="Y19" s="30">
        <v>3.4538500000000001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4.0257333333333332</v>
      </c>
      <c r="AJ19" s="30">
        <v>3.743626666666668</v>
      </c>
      <c r="AK19" s="30">
        <v>3.6720000000000006</v>
      </c>
      <c r="AL19" s="30">
        <v>3.6338600000000003</v>
      </c>
      <c r="AM19" s="30">
        <v>3.6633866666666632</v>
      </c>
      <c r="AN19" s="30">
        <v>3.5233466666666655</v>
      </c>
      <c r="AO19" s="30">
        <v>3.5000875000000002</v>
      </c>
      <c r="AP19" s="30">
        <v>3.3142545454545447</v>
      </c>
      <c r="AQ19" s="30">
        <v>4.0625874999999994</v>
      </c>
      <c r="AR19" s="30">
        <v>4.1529529411764718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0.36185921949957561</v>
      </c>
      <c r="C20" s="22">
        <v>0.4030425299265693</v>
      </c>
      <c r="D20" s="22">
        <v>0.39624596990774269</v>
      </c>
      <c r="E20" s="22">
        <v>0.30369218727978475</v>
      </c>
      <c r="F20" s="22">
        <v>0.3145323721992544</v>
      </c>
      <c r="G20" s="22">
        <v>0.35664550859841038</v>
      </c>
      <c r="H20" s="22">
        <v>0.35995632136447703</v>
      </c>
      <c r="I20" s="22">
        <v>0.33237929465929017</v>
      </c>
      <c r="J20" s="22">
        <v>0.39128525304913325</v>
      </c>
      <c r="K20" s="22">
        <v>0.32769843003822829</v>
      </c>
      <c r="L20" s="22">
        <v>0.33640345911910152</v>
      </c>
      <c r="M20" s="22">
        <v>0.35190258392263685</v>
      </c>
      <c r="N20" s="22">
        <v>0.35198587356409511</v>
      </c>
      <c r="P20" s="21" t="s">
        <v>8</v>
      </c>
      <c r="Q20" s="22"/>
      <c r="R20" s="22"/>
      <c r="S20" s="22"/>
      <c r="T20" s="22">
        <v>0.43199756411616641</v>
      </c>
      <c r="U20" s="22"/>
      <c r="V20" s="22"/>
      <c r="W20" s="22"/>
      <c r="X20" s="22">
        <v>0.37898203185822404</v>
      </c>
      <c r="Y20" s="22">
        <v>0.43021112014304924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0.3012099661003283</v>
      </c>
      <c r="AJ20" s="22">
        <v>0.33138687986120419</v>
      </c>
      <c r="AK20" s="22">
        <v>0.36840405483524158</v>
      </c>
      <c r="AL20" s="22">
        <v>0.29039030806899901</v>
      </c>
      <c r="AM20" s="22">
        <v>0.34377577125344494</v>
      </c>
      <c r="AN20" s="22">
        <v>0.3920816756243114</v>
      </c>
      <c r="AO20" s="22">
        <v>0.37471052772587576</v>
      </c>
      <c r="AP20" s="22">
        <v>0.29170915361542959</v>
      </c>
      <c r="AQ20" s="22">
        <v>0.48815002606067909</v>
      </c>
      <c r="AR20" s="22">
        <v>0.33064485716343367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5.5</v>
      </c>
    </row>
    <row r="21" spans="1:62" x14ac:dyDescent="0.2">
      <c r="A21" s="21" t="s">
        <v>19</v>
      </c>
      <c r="B21" s="22">
        <v>4.8789999999999996</v>
      </c>
      <c r="C21" s="22">
        <v>4.8479999999999999</v>
      </c>
      <c r="D21" s="22">
        <v>4.7210000000000001</v>
      </c>
      <c r="E21" s="22">
        <v>4.6710000000000003</v>
      </c>
      <c r="F21" s="22">
        <v>4.3639999999999999</v>
      </c>
      <c r="G21" s="22">
        <v>4.3739999999999997</v>
      </c>
      <c r="H21" s="22">
        <v>4.5209999999999999</v>
      </c>
      <c r="I21" s="22">
        <v>4.5250000000000004</v>
      </c>
      <c r="J21" s="22">
        <v>4.3090000000000002</v>
      </c>
      <c r="K21" s="22">
        <v>4.6820000000000004</v>
      </c>
      <c r="L21" s="22">
        <v>4.532</v>
      </c>
      <c r="M21" s="22">
        <v>5.2069999999999999</v>
      </c>
      <c r="N21" s="22">
        <v>5.085</v>
      </c>
      <c r="P21" s="21" t="s">
        <v>19</v>
      </c>
      <c r="Q21" s="22"/>
      <c r="R21" s="22"/>
      <c r="S21" s="22"/>
      <c r="T21" s="22">
        <v>4.6079999999999997</v>
      </c>
      <c r="U21" s="22"/>
      <c r="V21" s="22"/>
      <c r="W21" s="22"/>
      <c r="X21" s="22">
        <v>4.2789999999999999</v>
      </c>
      <c r="Y21" s="22">
        <v>4.1779999999999999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4.4820000000000002</v>
      </c>
      <c r="AJ21" s="22">
        <v>4.4359999999999999</v>
      </c>
      <c r="AK21" s="22">
        <v>4.3410000000000002</v>
      </c>
      <c r="AL21" s="22">
        <v>4.3410000000000002</v>
      </c>
      <c r="AM21" s="22">
        <v>4.407</v>
      </c>
      <c r="AN21" s="22">
        <v>4.2060000000000004</v>
      </c>
      <c r="AO21" s="22">
        <v>4.2640000000000002</v>
      </c>
      <c r="AP21" s="22">
        <v>4.0519999999999996</v>
      </c>
      <c r="AQ21" s="22">
        <v>4.8540000000000001</v>
      </c>
      <c r="AR21" s="22">
        <v>4.9290000000000003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3.5409999999999999</v>
      </c>
      <c r="C22" s="22">
        <v>2.9769999999999999</v>
      </c>
      <c r="D22" s="22">
        <v>2.294</v>
      </c>
      <c r="E22" s="22">
        <v>3.1779999999999999</v>
      </c>
      <c r="F22" s="22">
        <v>2.8130000000000002</v>
      </c>
      <c r="G22" s="22">
        <v>2.556</v>
      </c>
      <c r="H22" s="22">
        <v>2.5489999999999999</v>
      </c>
      <c r="I22" s="22">
        <v>2.64</v>
      </c>
      <c r="J22" s="22">
        <v>2.59</v>
      </c>
      <c r="K22" s="22">
        <v>2.9049999999999998</v>
      </c>
      <c r="L22" s="22">
        <v>2.6779999999999999</v>
      </c>
      <c r="M22" s="22">
        <v>3.7</v>
      </c>
      <c r="N22" s="22">
        <v>3.383</v>
      </c>
      <c r="P22" s="21" t="s">
        <v>20</v>
      </c>
      <c r="Q22" s="22"/>
      <c r="R22" s="22"/>
      <c r="S22" s="22"/>
      <c r="T22" s="22">
        <v>2.9729999999999999</v>
      </c>
      <c r="U22" s="22"/>
      <c r="V22" s="22"/>
      <c r="W22" s="22"/>
      <c r="X22" s="22">
        <v>2.8210000000000002</v>
      </c>
      <c r="Y22" s="22">
        <v>2.7010000000000001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3.4209999999999998</v>
      </c>
      <c r="AJ22" s="22">
        <v>2.4569999999999999</v>
      </c>
      <c r="AK22" s="22">
        <v>2.6219999999999999</v>
      </c>
      <c r="AL22" s="22">
        <v>3.0510000000000002</v>
      </c>
      <c r="AM22" s="22">
        <v>2.9809999999999999</v>
      </c>
      <c r="AN22" s="22">
        <v>2.6230000000000002</v>
      </c>
      <c r="AO22" s="22">
        <v>2.5790000000000002</v>
      </c>
      <c r="AP22" s="22">
        <v>2.5369999999999999</v>
      </c>
      <c r="AQ22" s="22">
        <v>2.52</v>
      </c>
      <c r="AR22" s="22">
        <v>3.4329999999999998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1.1476838992090053</v>
      </c>
      <c r="C23" s="25">
        <f>IFERROR(IF(C18="","",IF($C$25=0,((C19-$C$26)/3/C20),IF($C$26=0,(($C$25-C19)/3/C20),MIN(((($C$25)-C19)/(3*C20)),((C19-($C$26))/(3*C20)))))),"")</f>
        <v>1.336382658468275</v>
      </c>
      <c r="D23" s="25">
        <f>IFERROR(IF(D18="","",IF($D$25=0,((D19-$D$26)/3/D20),IF($D$26=0,(($D$25-D19)/3/D20),MIN(((($D$25)-D19)/(3*D20)),((D19-($D$26))/(3*D20)))))),"")</f>
        <v>1.4422490662807652</v>
      </c>
      <c r="E23" s="25">
        <f>IFERROR(IF(E18="","",IF($E$25=0,((E19-$E$26)/3/E20),IF($E$26=0,(($E$25-E19)/3/E20),MIN(((($E$25)-E19)/(3*E20)),((E19-($E$26))/(3*E20)))))),"")</f>
        <v>1.8059884524722543</v>
      </c>
      <c r="F23" s="25">
        <f>IFERROR(IF(F18="","",IF($K$25=0,((F19-$K$26)/3/F20),IF($K$26=0,(($K$25-F19)/3/F20),MIN(((($K$25)-F19)/(3*F20)),((F19-($K$26))/(3*F20)))))),"")</f>
        <v>1.9394802800993831</v>
      </c>
      <c r="G23" s="25">
        <f>IFERROR(IF(G18="","",IF($G$25=0,((G19-$G$26)/3/G20),IF($G$26=0,(($G$25-G19)/3/G20),MIN(((($G$25)-G19)/(3*G20)),((G19-($G$26))/(3*G20)))))),"")</f>
        <v>1.7901996556070245</v>
      </c>
      <c r="H23" s="25">
        <f>IFERROR(IF(H18="","",IF($H$25=0,((H19-$H$26)/3/H20),IF($H$26=0,(($H$25-H19)/3/H20),MIN(((($H$25)-H19)/(3*H20)),((H19-($H$26))/(3*H20)))))),"")</f>
        <v>1.7418479742555375</v>
      </c>
      <c r="I23" s="25">
        <f>IFERROR(IF(I18="","",IF($I$25=0,((I19-$I$26)/3/I20),IF($I$26=0,(($I$25-I19)/3/I20),MIN(((($I$25)-I19)/(3*I20)),((I19-($I$26))/(3*I20)))))),"")</f>
        <v>1.8884716917529714</v>
      </c>
      <c r="J23" s="25">
        <f>IFERROR(IF(J18="","",IF($J$25=0,((J19-$J$26)/3/J20),IF($J$26=0,(($J$25-J19)/3/J20),MIN(((($J$25)-J19)/(3*J20)),((J19-($J$26))/(3*J20)))))),"")</f>
        <v>1.815952811966393</v>
      </c>
      <c r="K23" s="25">
        <f>IFERROR(IF(K18="","",IF($K$25=0,((K19-$K$26)/3/K20),IF($K$26=0,(($K$25-K19)/3/K20),MIN(((($K$25)-K19)/(3*K20)),((K19-($K$26))/(3*K20)))))),"")</f>
        <v>1.7547791845426348</v>
      </c>
      <c r="L23" s="25">
        <f>IFERROR(IF(L18="","",IF($L$25=0,((L19-$L$26)/3/L20),IF($L$26=0,(($L$25-L19)/3/L20),MIN(((($L$25)-L19)/(3*L20)),((L19-($L$26))/(3*L20)))))),"")</f>
        <v>1.8925899608493588</v>
      </c>
      <c r="M23" s="25">
        <f>IFERROR(IF(M18="","",IF($M$25=0,((M19-$M$26)/3/M20),IF($M$26=0,(($M$25-M19)/3/M20),MIN(((($M$25)-M19)/(3*M20)),((M19-($M$26))/(3*M20)))))),"")</f>
        <v>0.95237395931294455</v>
      </c>
      <c r="N23" s="25">
        <f>IFERROR(IF(N18="","",IF($N$25=0,((N19-$N$26)/3/N20),IF($N$26=0,(($N$25-N19)/3/N20),MIN(((($N$25)-N19)/(3*N20)),((N19-($N$26))/(3*N20)))))),"")</f>
        <v>1.2390767151641984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1.3814635508648592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1.6817779809731781</v>
      </c>
      <c r="Y23" s="25">
        <f>IFERROR(IF(Y18="","",IF($J$25=0,((Y19-$J$26)/3/Y20),IF($J$26=0,(($J$25-Y19)/3/Y20),MIN(((($J$25)-Y19)/(3*Y20)),((Y19-($J$26))/(3*Y20)))))),"")</f>
        <v>1.5853844032976459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1.6314938997023003</v>
      </c>
      <c r="AJ23" s="25">
        <f t="shared" si="4"/>
        <v>1.7666896710665987</v>
      </c>
      <c r="AK23" s="25">
        <f t="shared" si="4"/>
        <v>1.6539810714239844</v>
      </c>
      <c r="AL23" s="25">
        <f t="shared" si="4"/>
        <v>2.1421054676482636</v>
      </c>
      <c r="AM23" s="25">
        <f t="shared" si="4"/>
        <v>1.7808248737608228</v>
      </c>
      <c r="AN23" s="25">
        <f t="shared" si="4"/>
        <v>1.6804775265135856</v>
      </c>
      <c r="AO23" s="25">
        <f t="shared" si="4"/>
        <v>1.7790733130607075</v>
      </c>
      <c r="AP23" s="25">
        <f t="shared" si="4"/>
        <v>2.497630976442835</v>
      </c>
      <c r="AQ23" s="25">
        <f>IFERROR(IF(AQ18="","",IF($M$25=0,((AQ19-$M$26)/3/AQ20),IF($M$26=0,(($M$25-AQ19)/3/AQ20),MIN(((($M$25)-AQ19)/(3*AQ20)),((AQ19-($M$26))/(3*AQ20)))))),"")</f>
        <v>0.98153738486217235</v>
      </c>
      <c r="AR23" s="25">
        <f>IFERROR(IF(AR18="","",IF($M$25=0,((AR19-$M$26)/3/AR20),IF($M$26=0,(($M$25-AR19)/3/AR20),MIN(((($M$25)-AR19)/(3*AR20)),((AR19-($M$26))/(3*AR20)))))),"")</f>
        <v>1.3579999100139231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5.5</v>
      </c>
      <c r="C25" s="32">
        <f t="shared" si="5"/>
        <v>5.5</v>
      </c>
      <c r="D25" s="32">
        <f t="shared" si="5"/>
        <v>5.5</v>
      </c>
      <c r="E25" s="32">
        <f t="shared" si="5"/>
        <v>5.5</v>
      </c>
      <c r="F25" s="32">
        <f t="shared" si="5"/>
        <v>5.5</v>
      </c>
      <c r="G25" s="32">
        <f t="shared" si="5"/>
        <v>5.5</v>
      </c>
      <c r="H25" s="32">
        <f t="shared" si="5"/>
        <v>5.5</v>
      </c>
      <c r="I25" s="32">
        <f t="shared" si="5"/>
        <v>5.5</v>
      </c>
      <c r="J25" s="32">
        <f t="shared" si="5"/>
        <v>5.5</v>
      </c>
      <c r="K25" s="32">
        <f t="shared" si="5"/>
        <v>5.5</v>
      </c>
      <c r="L25" s="32">
        <f t="shared" si="5"/>
        <v>5.5</v>
      </c>
      <c r="M25" s="32">
        <f t="shared" si="5"/>
        <v>5.5</v>
      </c>
      <c r="N25" s="32">
        <f>$E$5</f>
        <v>5.5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0.41977333059179328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1.2476792406562984</v>
      </c>
      <c r="Q37" s="40">
        <v>8</v>
      </c>
      <c r="R37" s="41">
        <f>ROUND(Q37/5,5)</f>
        <v>1.6</v>
      </c>
      <c r="T37" s="20">
        <v>4.7879999999999994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0.31650987346368836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0.74984495976730292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FFFF00"/>
  </sheetPr>
  <dimension ref="A1:BJ85"/>
  <sheetViews>
    <sheetView showGridLines="0" topLeftCell="A17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55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1.3483806816446007</v>
      </c>
      <c r="R2" s="7">
        <f>IF(N19="","",(ABS(N19-AVERAGE(B19:M19))/STDEV(B19:M19)))</f>
        <v>0.76837185168629718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0.30473899834988888</v>
      </c>
      <c r="V2" s="7">
        <f>IF(AR19="","",(ABS(AR19-AVERAGE(AF19:AQ19))/STDEV(AF19:AQ19)))</f>
        <v>2.80920809369383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1.1940300567802953</v>
      </c>
      <c r="R3" s="7">
        <f>IF(N20="","",(ABS(N20-AVERAGE(B20:M20))/STDEV(B20:M20)))</f>
        <v>2.5697485549465338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0.75878259351066923</v>
      </c>
      <c r="V3" s="7">
        <f>IF(AR20="","",(ABS(AR20-AVERAGE(AF20:AQ20))/STDEV(AF20:AQ20)))</f>
        <v>5.3283417247594311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0.25188601976321207</v>
      </c>
      <c r="R4" s="7">
        <f>IF(N23="","",(ABS(N23-AVERAGE(B23:M23))/STDEV(B23:M23)))</f>
        <v>1.2520466854136671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0.77461034494641756</v>
      </c>
      <c r="V4" s="7">
        <f>IF(AR23="","",(ABS(AR23-AVERAGE(AF23:AQ23))/STDEV(AF23:AQ23)))</f>
        <v>0.96324119486943227</v>
      </c>
    </row>
    <row r="5" spans="1:44" ht="25.5" customHeight="1" x14ac:dyDescent="0.2">
      <c r="C5" s="42" t="s">
        <v>56</v>
      </c>
      <c r="D5" s="12">
        <v>25055</v>
      </c>
      <c r="E5" s="12">
        <v>26172</v>
      </c>
      <c r="F5" s="12">
        <v>24034</v>
      </c>
      <c r="G5" s="13">
        <v>26500</v>
      </c>
      <c r="H5" s="13">
        <v>24100</v>
      </c>
      <c r="I5" s="13">
        <v>1200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-26.281290322582208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25380.504109589041</v>
      </c>
      <c r="C9" s="20">
        <v>25367.885714285716</v>
      </c>
      <c r="D9" s="20">
        <v>25443.657142857144</v>
      </c>
      <c r="E9" s="20">
        <v>25523.418181818182</v>
      </c>
      <c r="F9" s="20">
        <v>25429.417142857143</v>
      </c>
      <c r="G9" s="20">
        <v>25397.271794871795</v>
      </c>
      <c r="H9" s="20">
        <v>25246.240000000002</v>
      </c>
      <c r="I9" s="20">
        <v>25529.866666666665</v>
      </c>
      <c r="J9" s="20">
        <v>25482.989473684211</v>
      </c>
      <c r="K9" s="20">
        <v>25478.472727272729</v>
      </c>
      <c r="L9" s="20">
        <v>25227.040000000001</v>
      </c>
      <c r="M9" s="20">
        <v>25296.571428571428</v>
      </c>
      <c r="N9" s="20">
        <v>25537.296551724139</v>
      </c>
      <c r="P9" s="19" t="s">
        <v>18</v>
      </c>
      <c r="Q9" s="20"/>
      <c r="R9" s="20"/>
      <c r="S9" s="20"/>
      <c r="T9" s="20">
        <v>25304.799999999999</v>
      </c>
      <c r="U9" s="20"/>
      <c r="V9" s="20"/>
      <c r="W9" s="20"/>
      <c r="X9" s="20">
        <v>25541.244444444445</v>
      </c>
      <c r="Y9" s="20">
        <v>25512.799999999999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25682.400000000001</v>
      </c>
      <c r="AJ9" s="30">
        <v>25639.733333333334</v>
      </c>
      <c r="AK9" s="30">
        <v>25240.294736842105</v>
      </c>
      <c r="AL9" s="30">
        <v>25146.117647058825</v>
      </c>
      <c r="AM9" s="30">
        <v>25479.428571428572</v>
      </c>
      <c r="AN9" s="30">
        <v>25634.799999999999</v>
      </c>
      <c r="AO9" s="30">
        <v>25502.560000000001</v>
      </c>
      <c r="AP9" s="30">
        <v>25560.50909090909</v>
      </c>
      <c r="AQ9" s="30">
        <v>25578.720000000001</v>
      </c>
      <c r="AR9" s="30">
        <v>25552.438709677419</v>
      </c>
    </row>
    <row r="10" spans="1:44" x14ac:dyDescent="0.2">
      <c r="A10" s="21" t="s">
        <v>8</v>
      </c>
      <c r="B10" s="22">
        <v>221.67218671314109</v>
      </c>
      <c r="C10" s="22">
        <v>199.18795887281425</v>
      </c>
      <c r="D10" s="22">
        <v>202.84739294195714</v>
      </c>
      <c r="E10" s="22">
        <v>188.425506122207</v>
      </c>
      <c r="F10" s="22">
        <v>213.90169281048702</v>
      </c>
      <c r="G10" s="22">
        <v>226.58164131224643</v>
      </c>
      <c r="H10" s="22">
        <v>187.65480451234291</v>
      </c>
      <c r="I10" s="22">
        <v>180.43527824639594</v>
      </c>
      <c r="J10" s="22">
        <v>229.02671893001599</v>
      </c>
      <c r="K10" s="22">
        <v>160.35720658231276</v>
      </c>
      <c r="L10" s="22">
        <v>212.04239713278602</v>
      </c>
      <c r="M10" s="22">
        <v>153.90459791312011</v>
      </c>
      <c r="N10" s="22">
        <v>168.57104190394719</v>
      </c>
      <c r="P10" s="21" t="s">
        <v>8</v>
      </c>
      <c r="Q10" s="22"/>
      <c r="R10" s="22"/>
      <c r="S10" s="22"/>
      <c r="T10" s="22">
        <v>124.74481538531865</v>
      </c>
      <c r="U10" s="22"/>
      <c r="V10" s="22"/>
      <c r="W10" s="22"/>
      <c r="X10" s="22">
        <v>155.66823047686381</v>
      </c>
      <c r="Y10" s="22">
        <v>170.09025467922052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141.63199162841559</v>
      </c>
      <c r="AJ10" s="22">
        <v>175.10374452967761</v>
      </c>
      <c r="AK10" s="22">
        <v>254.32914984595499</v>
      </c>
      <c r="AL10" s="22">
        <v>187.13538591368675</v>
      </c>
      <c r="AM10" s="22">
        <v>199.28484976474178</v>
      </c>
      <c r="AN10" s="22">
        <v>213.46320941125165</v>
      </c>
      <c r="AO10" s="22">
        <v>189.73510980282981</v>
      </c>
      <c r="AP10" s="22">
        <v>177.6005581330144</v>
      </c>
      <c r="AQ10" s="22">
        <v>211.00101943848912</v>
      </c>
      <c r="AR10" s="22">
        <v>218.00920640249655</v>
      </c>
    </row>
    <row r="11" spans="1:44" x14ac:dyDescent="0.2">
      <c r="A11" s="21" t="s">
        <v>19</v>
      </c>
      <c r="B11" s="22">
        <v>25980</v>
      </c>
      <c r="C11" s="22">
        <v>25916</v>
      </c>
      <c r="D11" s="22">
        <v>26012</v>
      </c>
      <c r="E11" s="22">
        <v>26108</v>
      </c>
      <c r="F11" s="23">
        <v>25820</v>
      </c>
      <c r="G11" s="23">
        <v>25980</v>
      </c>
      <c r="H11" s="23">
        <v>25692</v>
      </c>
      <c r="I11" s="23">
        <v>25980</v>
      </c>
      <c r="J11" s="23">
        <v>26044</v>
      </c>
      <c r="K11" s="23">
        <v>25852</v>
      </c>
      <c r="L11" s="23">
        <v>25820</v>
      </c>
      <c r="M11" s="23">
        <v>25596</v>
      </c>
      <c r="N11" s="23">
        <v>25948</v>
      </c>
      <c r="P11" s="21" t="s">
        <v>19</v>
      </c>
      <c r="Q11" s="22"/>
      <c r="R11" s="22"/>
      <c r="S11" s="22"/>
      <c r="T11" s="22">
        <v>25564</v>
      </c>
      <c r="U11" s="23"/>
      <c r="V11" s="23"/>
      <c r="W11" s="23"/>
      <c r="X11" s="23">
        <v>25820</v>
      </c>
      <c r="Y11" s="23">
        <v>25756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25884</v>
      </c>
      <c r="AJ11" s="22">
        <v>25980</v>
      </c>
      <c r="AK11" s="22">
        <v>25980</v>
      </c>
      <c r="AL11" s="22">
        <v>25564</v>
      </c>
      <c r="AM11" s="22">
        <v>25948</v>
      </c>
      <c r="AN11" s="22">
        <v>26108</v>
      </c>
      <c r="AO11" s="22">
        <v>26076</v>
      </c>
      <c r="AP11" s="22">
        <v>26044</v>
      </c>
      <c r="AQ11" s="22">
        <v>25916</v>
      </c>
      <c r="AR11" s="22">
        <v>26044</v>
      </c>
    </row>
    <row r="12" spans="1:44" x14ac:dyDescent="0.2">
      <c r="A12" s="21" t="s">
        <v>20</v>
      </c>
      <c r="B12" s="22">
        <v>24764</v>
      </c>
      <c r="C12" s="22">
        <v>24796</v>
      </c>
      <c r="D12" s="22">
        <v>24796</v>
      </c>
      <c r="E12" s="22">
        <v>25020</v>
      </c>
      <c r="F12" s="23">
        <v>24860</v>
      </c>
      <c r="G12" s="23">
        <v>24860</v>
      </c>
      <c r="H12" s="23">
        <v>24668</v>
      </c>
      <c r="I12" s="23">
        <v>25020</v>
      </c>
      <c r="J12" s="23">
        <v>24604</v>
      </c>
      <c r="K12" s="23">
        <v>24988</v>
      </c>
      <c r="L12" s="23">
        <v>24732</v>
      </c>
      <c r="M12" s="23">
        <v>24956</v>
      </c>
      <c r="N12" s="23">
        <v>25052</v>
      </c>
      <c r="P12" s="21" t="s">
        <v>20</v>
      </c>
      <c r="Q12" s="22"/>
      <c r="R12" s="22"/>
      <c r="S12" s="22"/>
      <c r="T12" s="22">
        <v>25020</v>
      </c>
      <c r="U12" s="23"/>
      <c r="V12" s="23"/>
      <c r="W12" s="23"/>
      <c r="X12" s="23">
        <v>25212</v>
      </c>
      <c r="Y12" s="23">
        <v>25180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25340</v>
      </c>
      <c r="AJ12" s="22">
        <v>24988</v>
      </c>
      <c r="AK12" s="22">
        <v>24860</v>
      </c>
      <c r="AL12" s="22">
        <v>24828</v>
      </c>
      <c r="AM12" s="22">
        <v>25084</v>
      </c>
      <c r="AN12" s="22">
        <v>25020</v>
      </c>
      <c r="AO12" s="22">
        <v>25084</v>
      </c>
      <c r="AP12" s="22">
        <v>25212</v>
      </c>
      <c r="AQ12" s="22">
        <v>25180</v>
      </c>
      <c r="AR12" s="22">
        <v>24988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1.1901897454177965</v>
      </c>
      <c r="C13" s="25">
        <f>IFERROR(IF(C8="","",IF($C$25=0,((C9-$C$26)/3/C10),IF($C$26=0,(($C$25-C9)/3/C10),MIN(((($C$25)-C9)/(3*C10)),((C9-($C$26))/(3*C10)))))),"")</f>
        <v>1.3456541085861657</v>
      </c>
      <c r="D13" s="25">
        <f>IFERROR(IF(D8="","",IF($D$25=0,((D9-$D$26)/3/D10),IF($D$26=0,(($D$25-D9)/3/D10),MIN(((($D$25)-D9)/(3*D10)),((D9-($D$26))/(3*D10)))))),"")</f>
        <v>1.1968650366160802</v>
      </c>
      <c r="E13" s="25">
        <f>IFERROR(IF(E8="","",IF($E$25=0,((E9-$E$26)/3/E10),IF($E$26=0,(($E$25-E9)/3/E10),MIN(((($E$25)-E9)/(3*E10)),((E9-($E$26))/(3*E10)))))),"")</f>
        <v>1.1473708832907286</v>
      </c>
      <c r="F13" s="25">
        <f>IFERROR(IF(F8="","",IF($K$25=0,((F9-$K$26)/3/F10),IF($K$26=0,(($K$25-F9)/3/F10),MIN(((($K$25)-F9)/(3*F10)),((F9-($K$26))/(3*F10)))))),"")</f>
        <v>1.1572027121212363</v>
      </c>
      <c r="G13" s="25">
        <f>IFERROR(IF(G8="","",IF($G$25=0,((G9-$G$26)/3/G10),IF($G$26=0,(($G$25-G9)/3/G10),MIN(((($G$25)-G9)/(3*G10)),((G9-($G$26))/(3*G10)))))),"")</f>
        <v>1.1397337116419657</v>
      </c>
      <c r="H13" s="25">
        <f>IFERROR(IF(H8="","",IF($H$25=0,((H9-$H$26)/3/H10),IF($H$26=0,(($H$25-H9)/3/H10),MIN(((($H$25)-H9)/(3*H10)),((H9-($H$26))/(3*H10)))))),"")</f>
        <v>1.6444378680769083</v>
      </c>
      <c r="I13" s="25">
        <f>IFERROR(IF(I8="","",IF($I$25=0,((I9-$I$26)/3/I10),IF($I$26=0,(($I$25-I9)/3/I10),MIN(((($I$25)-I9)/(3*I10)),((I9-($I$26))/(3*I10)))))),"")</f>
        <v>1.1862671564268801</v>
      </c>
      <c r="J13" s="25">
        <f>IFERROR(IF(J8="","",IF($J$25=0,((J9-$J$26)/3/J10),IF($J$26=0,(($J$25-J9)/3/J10),MIN(((($J$25)-J9)/(3*J10)),((J9-($J$26))/(3*J10)))))),"")</f>
        <v>1.0028095259434644</v>
      </c>
      <c r="K13" s="25">
        <f>IFERROR(IF(K8="","",IF($K$25=0,((K9-$K$26)/3/K10),IF($K$26=0,(($K$25-K9)/3/K10),MIN(((($K$25)-K9)/(3*K10)),((K9-($K$26))/(3*K10)))))),"")</f>
        <v>1.4416299865955358</v>
      </c>
      <c r="L13" s="25">
        <f>IFERROR(IF(L8="","",IF($L$25=0,((L9-$L$26)/3/L10),IF($L$26=0,(($L$25-L9)/3/L10),MIN(((($L$25)-L9)/(3*L10)),((L9-($L$26))/(3*L10)))))),"")</f>
        <v>1.4854890857954892</v>
      </c>
      <c r="M13" s="25">
        <f>IFERROR(IF(M8="","",IF($M$25=0,((M9-$M$26)/3/M10),IF($M$26=0,(($M$25-M9)/3/M10),MIN(((($M$25)-M9)/(3*M10)),((M9-($M$26))/(3*M10)))))),"")</f>
        <v>1.89604162426812</v>
      </c>
      <c r="N13" s="25">
        <f>IFERROR(IF(N8="","",IF($N$25=0,((N9-$N$26)/3/N10),IF($N$26=0,(($N$25-N9)/3/N10),MIN(((($N$25)-N9)/(3*N10)),((N9-($N$26))/(3*N10)))))),"")</f>
        <v>1.2550661946581918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2.3172639742484038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1.3506407261634576</v>
      </c>
      <c r="Y13" s="25">
        <f>IFERROR(IF(Y8="","",IF($J$25=0,((Y9-$J$26)/3/Y10),IF($J$26=0,(($J$25-Y9)/3/Y10),MIN(((($J$25)-Y9)/(3*Y10)),((Y9-($J$26))/(3*Y10)))))),"")</f>
        <v>1.2918631566972296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1.1522820382853158</v>
      </c>
      <c r="AJ13" s="25">
        <f t="shared" si="2"/>
        <v>1.0132405945902065</v>
      </c>
      <c r="AK13" s="25">
        <f t="shared" si="2"/>
        <v>1.2211279015431007</v>
      </c>
      <c r="AL13" s="25">
        <f t="shared" si="2"/>
        <v>1.8273443188956735</v>
      </c>
      <c r="AM13" s="25">
        <f t="shared" si="2"/>
        <v>1.1584279644422153</v>
      </c>
      <c r="AN13" s="25">
        <f t="shared" si="2"/>
        <v>0.83886430434802739</v>
      </c>
      <c r="AO13" s="25">
        <f t="shared" si="2"/>
        <v>1.1760958048226144</v>
      </c>
      <c r="AP13" s="25">
        <f t="shared" si="2"/>
        <v>1.1476895409171177</v>
      </c>
      <c r="AQ13" s="25">
        <f>IFERROR(IF(AQ8="","",IF($M$25=0,((AQ9-$M$26)/3/AQ10),IF($M$26=0,(($M$25-AQ9)/3/AQ10),MIN(((($M$25)-AQ9)/(3*AQ10)),((AQ9-($M$26))/(3*AQ10)))))),"")</f>
        <v>0.93724665656248396</v>
      </c>
      <c r="AR13" s="25">
        <f>IFERROR(IF(AR8="","",IF($M$25=0,((AR9-$M$26)/3/AR10),IF($M$26=0,(($M$25-AR9)/3/AR10),MIN(((($M$25)-AR9)/(3*AR10)),((AR9-($M$26))/(3*AR10)))))),"")</f>
        <v>0.94730141683210156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-195.67058823529442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25389.599999999999</v>
      </c>
      <c r="C19" s="30">
        <v>25495.733333333334</v>
      </c>
      <c r="D19" s="30">
        <v>25465.642105263159</v>
      </c>
      <c r="E19" s="30">
        <v>25515.4</v>
      </c>
      <c r="F19" s="30">
        <v>25542.495999999999</v>
      </c>
      <c r="G19" s="30">
        <v>25369.821276595743</v>
      </c>
      <c r="H19" s="30">
        <v>25392.237837837838</v>
      </c>
      <c r="I19" s="30">
        <v>25288.266666666666</v>
      </c>
      <c r="J19" s="30">
        <v>25404</v>
      </c>
      <c r="K19" s="30">
        <v>25363.272727272728</v>
      </c>
      <c r="L19" s="30">
        <v>25267.314285714285</v>
      </c>
      <c r="M19" s="30">
        <v>25646.285714285714</v>
      </c>
      <c r="N19" s="30">
        <v>25344.6</v>
      </c>
      <c r="P19" s="30" t="s">
        <v>18</v>
      </c>
      <c r="Q19" s="30"/>
      <c r="R19" s="30"/>
      <c r="S19" s="30"/>
      <c r="T19" s="30">
        <v>25491.466666666667</v>
      </c>
      <c r="U19" s="30"/>
      <c r="V19" s="30"/>
      <c r="W19" s="30"/>
      <c r="X19" s="30">
        <v>25454.036363636365</v>
      </c>
      <c r="Y19" s="30">
        <v>25439.200000000001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25376.266666666666</v>
      </c>
      <c r="AJ19" s="30">
        <v>25351.52</v>
      </c>
      <c r="AK19" s="30">
        <v>25509.788235294116</v>
      </c>
      <c r="AL19" s="30">
        <v>25448.799999999999</v>
      </c>
      <c r="AM19" s="30">
        <v>25334.026666666668</v>
      </c>
      <c r="AN19" s="30">
        <v>25375.84</v>
      </c>
      <c r="AO19" s="30">
        <v>25260.400000000001</v>
      </c>
      <c r="AP19" s="30">
        <v>25181.745454545453</v>
      </c>
      <c r="AQ19" s="30">
        <v>25255.200000000001</v>
      </c>
      <c r="AR19" s="30">
        <v>25059.529411764706</v>
      </c>
      <c r="BD19" s="32"/>
      <c r="BE19" s="32"/>
      <c r="BF19" s="32"/>
      <c r="BG19" s="32">
        <f>I5/3</f>
        <v>400</v>
      </c>
      <c r="BH19" s="32"/>
      <c r="BI19" s="32"/>
      <c r="BJ19" s="32"/>
    </row>
    <row r="20" spans="1:62" x14ac:dyDescent="0.2">
      <c r="A20" s="21" t="s">
        <v>8</v>
      </c>
      <c r="B20" s="22">
        <v>160.66388583165266</v>
      </c>
      <c r="C20" s="22">
        <v>233.20805203570967</v>
      </c>
      <c r="D20" s="22">
        <v>255.8834427020891</v>
      </c>
      <c r="E20" s="22">
        <v>232.78297718134118</v>
      </c>
      <c r="F20" s="22">
        <v>298.71884029700436</v>
      </c>
      <c r="G20" s="22">
        <v>230.47928966433224</v>
      </c>
      <c r="H20" s="22">
        <v>168.55404137802486</v>
      </c>
      <c r="I20" s="22">
        <v>267.19016402835894</v>
      </c>
      <c r="J20" s="22">
        <v>175.83710236228353</v>
      </c>
      <c r="K20" s="22">
        <v>196.89257822838081</v>
      </c>
      <c r="L20" s="22">
        <v>241.23898075894681</v>
      </c>
      <c r="M20" s="22">
        <v>164.50792425551157</v>
      </c>
      <c r="N20" s="22">
        <v>334.59731171408004</v>
      </c>
      <c r="P20" s="21" t="s">
        <v>8</v>
      </c>
      <c r="Q20" s="22"/>
      <c r="R20" s="22"/>
      <c r="S20" s="22"/>
      <c r="T20" s="22">
        <v>222.48684321168042</v>
      </c>
      <c r="U20" s="22"/>
      <c r="V20" s="22"/>
      <c r="W20" s="22"/>
      <c r="X20" s="22">
        <v>148.15581933001084</v>
      </c>
      <c r="Y20" s="22">
        <v>130.8730200171947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178.61052471853353</v>
      </c>
      <c r="AJ20" s="22">
        <v>214.18755105520731</v>
      </c>
      <c r="AK20" s="22">
        <v>176.86530347761726</v>
      </c>
      <c r="AL20" s="22">
        <v>177.63985579634698</v>
      </c>
      <c r="AM20" s="22">
        <v>185.0035772724506</v>
      </c>
      <c r="AN20" s="22">
        <v>182.15934812165997</v>
      </c>
      <c r="AO20" s="22">
        <v>203.66226696995619</v>
      </c>
      <c r="AP20" s="22">
        <v>197.68551701215662</v>
      </c>
      <c r="AQ20" s="22">
        <v>183.51548756771231</v>
      </c>
      <c r="AR20" s="22">
        <v>259.34232700627717</v>
      </c>
      <c r="AS20" s="29"/>
      <c r="AT20" s="29"/>
      <c r="AU20" s="29"/>
      <c r="AV20" s="29"/>
      <c r="BD20" s="32">
        <f>F5</f>
        <v>24034</v>
      </c>
      <c r="BE20" s="32"/>
      <c r="BF20" s="32"/>
      <c r="BG20" s="32"/>
      <c r="BH20" s="32"/>
      <c r="BI20" s="32"/>
      <c r="BJ20" s="32">
        <f>E5</f>
        <v>26172</v>
      </c>
    </row>
    <row r="21" spans="1:62" x14ac:dyDescent="0.2">
      <c r="A21" s="21" t="s">
        <v>19</v>
      </c>
      <c r="B21" s="22">
        <v>25628</v>
      </c>
      <c r="C21" s="22">
        <v>26076</v>
      </c>
      <c r="D21" s="22">
        <v>26012</v>
      </c>
      <c r="E21" s="22">
        <v>26076</v>
      </c>
      <c r="F21" s="22">
        <v>26140</v>
      </c>
      <c r="G21" s="22">
        <v>26044</v>
      </c>
      <c r="H21" s="22">
        <v>25884</v>
      </c>
      <c r="I21" s="22">
        <v>25948</v>
      </c>
      <c r="J21" s="22">
        <v>25756</v>
      </c>
      <c r="K21" s="22">
        <v>25820</v>
      </c>
      <c r="L21" s="22">
        <v>25884</v>
      </c>
      <c r="M21" s="22">
        <v>26044</v>
      </c>
      <c r="N21" s="22">
        <v>26044</v>
      </c>
      <c r="P21" s="21" t="s">
        <v>19</v>
      </c>
      <c r="Q21" s="22"/>
      <c r="R21" s="22"/>
      <c r="S21" s="22"/>
      <c r="T21" s="22">
        <v>25852</v>
      </c>
      <c r="U21" s="22"/>
      <c r="V21" s="22"/>
      <c r="W21" s="22"/>
      <c r="X21" s="22">
        <v>25884</v>
      </c>
      <c r="Y21" s="22">
        <v>25724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25692</v>
      </c>
      <c r="AJ21" s="22">
        <v>25820</v>
      </c>
      <c r="AK21" s="22">
        <v>26108</v>
      </c>
      <c r="AL21" s="22">
        <v>25916</v>
      </c>
      <c r="AM21" s="22">
        <v>25788</v>
      </c>
      <c r="AN21" s="22">
        <v>25724</v>
      </c>
      <c r="AO21" s="22">
        <v>25820</v>
      </c>
      <c r="AP21" s="22">
        <v>25724</v>
      </c>
      <c r="AQ21" s="22">
        <v>25692</v>
      </c>
      <c r="AR21" s="22">
        <v>25564</v>
      </c>
      <c r="BD21" s="33">
        <f>BE21-$BG$22</f>
        <v>25054.94</v>
      </c>
      <c r="BE21" s="32">
        <f>BF21-$BG$22</f>
        <v>25054.959999999999</v>
      </c>
      <c r="BF21" s="32">
        <f>BG21-$BG$22</f>
        <v>25054.98</v>
      </c>
      <c r="BG21" s="33">
        <f>D5</f>
        <v>25055</v>
      </c>
      <c r="BH21" s="32">
        <f>BG21+$BG$22</f>
        <v>25055.02</v>
      </c>
      <c r="BI21" s="32">
        <f>BH21+$BG$22</f>
        <v>25055.040000000001</v>
      </c>
      <c r="BJ21" s="33">
        <f>BI21+$BG$22</f>
        <v>25055.06</v>
      </c>
    </row>
    <row r="22" spans="1:62" x14ac:dyDescent="0.2">
      <c r="A22" s="21" t="s">
        <v>20</v>
      </c>
      <c r="B22" s="22">
        <v>25084</v>
      </c>
      <c r="C22" s="22">
        <v>24828</v>
      </c>
      <c r="D22" s="22">
        <v>24796</v>
      </c>
      <c r="E22" s="22">
        <v>24892</v>
      </c>
      <c r="F22" s="22">
        <v>24732</v>
      </c>
      <c r="G22" s="22">
        <v>24860</v>
      </c>
      <c r="H22" s="22">
        <v>24924</v>
      </c>
      <c r="I22" s="22">
        <v>24508</v>
      </c>
      <c r="J22" s="22">
        <v>24988</v>
      </c>
      <c r="K22" s="22">
        <v>24700</v>
      </c>
      <c r="L22" s="22">
        <v>24604</v>
      </c>
      <c r="M22" s="22">
        <v>25340</v>
      </c>
      <c r="N22" s="22">
        <v>24380</v>
      </c>
      <c r="P22" s="21" t="s">
        <v>20</v>
      </c>
      <c r="Q22" s="22"/>
      <c r="R22" s="22"/>
      <c r="S22" s="22"/>
      <c r="T22" s="22">
        <v>25020</v>
      </c>
      <c r="U22" s="22"/>
      <c r="V22" s="22"/>
      <c r="W22" s="22"/>
      <c r="X22" s="22">
        <v>25052</v>
      </c>
      <c r="Y22" s="22">
        <v>25148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24988</v>
      </c>
      <c r="AJ22" s="22">
        <v>24764</v>
      </c>
      <c r="AK22" s="22">
        <v>25180</v>
      </c>
      <c r="AL22" s="22">
        <v>25020</v>
      </c>
      <c r="AM22" s="22">
        <v>24796</v>
      </c>
      <c r="AN22" s="22">
        <v>24796</v>
      </c>
      <c r="AO22" s="22">
        <v>24892</v>
      </c>
      <c r="AP22" s="22">
        <v>24860</v>
      </c>
      <c r="AQ22" s="22">
        <v>24764</v>
      </c>
      <c r="AR22" s="22">
        <v>24348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1.6232646101518593</v>
      </c>
      <c r="C23" s="25">
        <f>IFERROR(IF(C18="","",IF($C$25=0,((C19-$C$26)/3/C20),IF($C$26=0,(($C$25-C19)/3/C20),MIN(((($C$25)-C19)/(3*C20)),((C19-($C$26))/(3*C20)))))),"")</f>
        <v>0.96661423246099865</v>
      </c>
      <c r="D23" s="25">
        <f>IFERROR(IF(D18="","",IF($D$25=0,((D19-$D$26)/3/D20),IF($D$26=0,(($D$25-D19)/3/D20),MIN(((($D$25)-D19)/(3*D20)),((D19-($D$26))/(3*D20)))))),"")</f>
        <v>0.92015579082649468</v>
      </c>
      <c r="E23" s="25">
        <f>IFERROR(IF(E18="","",IF($E$25=0,((E19-$E$26)/3/E20),IF($E$26=0,(($E$25-E19)/3/E20),MIN(((($E$25)-E19)/(3*E20)),((E19-($E$26))/(3*E20)))))),"")</f>
        <v>0.94021766246320493</v>
      </c>
      <c r="F23" s="25">
        <f>IFERROR(IF(F18="","",IF($K$25=0,((F19-$K$26)/3/F20),IF($K$26=0,(($K$25-F19)/3/F20),MIN(((($K$25)-F19)/(3*F20)),((F19-($K$26))/(3*F20)))))),"")</f>
        <v>0.70244871886231419</v>
      </c>
      <c r="G23" s="25">
        <f>IFERROR(IF(G18="","",IF($G$25=0,((G19-$G$26)/3/G20),IF($G$26=0,(($G$25-G19)/3/G20),MIN(((($G$25)-G19)/(3*G20)),((G19-($G$26))/(3*G20)))))),"")</f>
        <v>1.1601602390863288</v>
      </c>
      <c r="H23" s="25">
        <f>IFERROR(IF(H18="","",IF($H$25=0,((H19-$H$26)/3/H20),IF($H$26=0,(($H$25-H19)/3/H20),MIN(((($H$25)-H19)/(3*H20)),((H19-($H$26))/(3*H20)))))),"")</f>
        <v>1.5420616355189196</v>
      </c>
      <c r="I23" s="25">
        <f>IFERROR(IF(I18="","",IF($I$25=0,((I19-$I$26)/3/I20),IF($I$26=0,(($I$25-I19)/3/I20),MIN(((($I$25)-I19)/(3*I20)),((I19-($I$26))/(3*I20)))))),"")</f>
        <v>1.1025023276923924</v>
      </c>
      <c r="J23" s="25">
        <f>IFERROR(IF(J18="","",IF($J$25=0,((J19-$J$26)/3/J20),IF($J$26=0,(($J$25-J19)/3/J20),MIN(((($J$25)-J19)/(3*J20)),((J19-($J$26))/(3*J20)))))),"")</f>
        <v>1.4558929632072415</v>
      </c>
      <c r="K23" s="25">
        <f>IFERROR(IF(K18="","",IF($K$25=0,((K19-$K$26)/3/K20),IF($K$26=0,(($K$25-K19)/3/K20),MIN(((($K$25)-K19)/(3*K20)),((K19-($K$26))/(3*K20)))))),"")</f>
        <v>1.3691514428901908</v>
      </c>
      <c r="L23" s="25">
        <f>IFERROR(IF(L18="","",IF($L$25=0,((L19-$L$26)/3/L20),IF($L$26=0,(($L$25-L19)/3/L20),MIN(((($L$25)-L19)/(3*L20)),((L19-($L$26))/(3*L20)))))),"")</f>
        <v>1.2500546297003083</v>
      </c>
      <c r="M23" s="25">
        <f>IFERROR(IF(M18="","",IF($M$25=0,((M19-$M$26)/3/M20),IF($M$26=0,(($M$25-M19)/3/M20),MIN(((($M$25)-M19)/(3*M20)),((M19-($M$26))/(3*M20)))))),"")</f>
        <v>1.0652258608887306</v>
      </c>
      <c r="N23" s="25">
        <f>IFERROR(IF(N18="","",IF($N$25=0,((N19-$N$26)/3/N20),IF($N$26=0,(($N$25-N19)/3/N20),MIN(((($N$25)-N19)/(3*N20)),((N19-($N$26))/(3*N20)))))),"")</f>
        <v>0.82427440491714699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1.0195858827868662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1.6153345390243066</v>
      </c>
      <c r="Y23" s="25">
        <f>IFERROR(IF(Y18="","",IF($J$25=0,((Y19-$J$26)/3/Y20),IF($J$26=0,(($J$25-Y19)/3/Y20),MIN(((($J$25)-Y19)/(3*Y20)),((Y19-($J$26))/(3*Y20)))))),"")</f>
        <v>1.8664402077263405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1.4850437557497496</v>
      </c>
      <c r="AJ23" s="25">
        <f t="shared" si="4"/>
        <v>1.2768871579414982</v>
      </c>
      <c r="AK23" s="25">
        <f t="shared" si="4"/>
        <v>1.2480528999284259</v>
      </c>
      <c r="AL23" s="25">
        <f t="shared" si="4"/>
        <v>1.3570528167002951</v>
      </c>
      <c r="AM23" s="25">
        <f t="shared" si="4"/>
        <v>1.5098326668196747</v>
      </c>
      <c r="AN23" s="25">
        <f t="shared" si="4"/>
        <v>1.4568929313988379</v>
      </c>
      <c r="AO23" s="25">
        <f t="shared" si="4"/>
        <v>1.4920125911762139</v>
      </c>
      <c r="AP23" s="25">
        <f t="shared" si="4"/>
        <v>1.6697472504500699</v>
      </c>
      <c r="AQ23" s="25">
        <f>IFERROR(IF(AQ18="","",IF($M$25=0,((AQ19-$M$26)/3/AQ20),IF($M$26=0,(($M$25-AQ19)/3/AQ20),MIN(((($M$25)-AQ19)/(3*AQ20)),((AQ19-($M$26))/(3*AQ20)))))),"")</f>
        <v>1.6652545463621511</v>
      </c>
      <c r="AR23" s="25">
        <f>IFERROR(IF(AR18="","",IF($M$25=0,((AR19-$M$26)/3/AR20),IF($M$26=0,(($M$25-AR19)/3/AR20),MIN(((($M$25)-AR19)/(3*AR20)),((AR19-($M$26))/(3*AR20)))))),"")</f>
        <v>1.3181154854318402</v>
      </c>
    </row>
    <row r="24" spans="1:62" x14ac:dyDescent="0.2">
      <c r="A24" s="35" t="s">
        <v>10</v>
      </c>
      <c r="B24" s="32">
        <f t="shared" ref="B24:M24" si="5">$D$5</f>
        <v>25055</v>
      </c>
      <c r="C24" s="32">
        <f t="shared" si="5"/>
        <v>25055</v>
      </c>
      <c r="D24" s="32">
        <f t="shared" si="5"/>
        <v>25055</v>
      </c>
      <c r="E24" s="32">
        <f t="shared" si="5"/>
        <v>25055</v>
      </c>
      <c r="F24" s="32">
        <f t="shared" si="5"/>
        <v>25055</v>
      </c>
      <c r="G24" s="32">
        <f t="shared" si="5"/>
        <v>25055</v>
      </c>
      <c r="H24" s="32">
        <f t="shared" si="5"/>
        <v>25055</v>
      </c>
      <c r="I24" s="32">
        <f t="shared" si="5"/>
        <v>25055</v>
      </c>
      <c r="J24" s="32">
        <f t="shared" si="5"/>
        <v>25055</v>
      </c>
      <c r="K24" s="32">
        <f t="shared" si="5"/>
        <v>25055</v>
      </c>
      <c r="L24" s="32">
        <f t="shared" si="5"/>
        <v>25055</v>
      </c>
      <c r="M24" s="32">
        <f t="shared" si="5"/>
        <v>25055</v>
      </c>
      <c r="N24" s="32">
        <f>$D$5</f>
        <v>25055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26172</v>
      </c>
      <c r="C25" s="32">
        <f t="shared" si="6"/>
        <v>26172</v>
      </c>
      <c r="D25" s="32">
        <f t="shared" si="6"/>
        <v>26172</v>
      </c>
      <c r="E25" s="32">
        <f t="shared" si="6"/>
        <v>26172</v>
      </c>
      <c r="F25" s="32">
        <f t="shared" si="6"/>
        <v>26172</v>
      </c>
      <c r="G25" s="32">
        <f t="shared" si="6"/>
        <v>26172</v>
      </c>
      <c r="H25" s="32">
        <f t="shared" si="6"/>
        <v>26172</v>
      </c>
      <c r="I25" s="32">
        <f t="shared" si="6"/>
        <v>26172</v>
      </c>
      <c r="J25" s="32">
        <f t="shared" si="6"/>
        <v>26172</v>
      </c>
      <c r="K25" s="32">
        <f t="shared" si="6"/>
        <v>26172</v>
      </c>
      <c r="L25" s="32">
        <f t="shared" si="6"/>
        <v>26172</v>
      </c>
      <c r="M25" s="32">
        <f t="shared" si="6"/>
        <v>26172</v>
      </c>
      <c r="N25" s="32">
        <f>$E$5</f>
        <v>26172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24034</v>
      </c>
      <c r="C26" s="32">
        <f t="shared" si="7"/>
        <v>24034</v>
      </c>
      <c r="D26" s="32">
        <f t="shared" si="7"/>
        <v>24034</v>
      </c>
      <c r="E26" s="32">
        <f t="shared" si="7"/>
        <v>24034</v>
      </c>
      <c r="F26" s="32">
        <f t="shared" si="7"/>
        <v>24034</v>
      </c>
      <c r="G26" s="32">
        <f t="shared" si="7"/>
        <v>24034</v>
      </c>
      <c r="H26" s="32">
        <f t="shared" si="7"/>
        <v>24034</v>
      </c>
      <c r="I26" s="32">
        <f t="shared" si="7"/>
        <v>24034</v>
      </c>
      <c r="J26" s="32">
        <f t="shared" si="7"/>
        <v>24034</v>
      </c>
      <c r="K26" s="32">
        <f t="shared" si="7"/>
        <v>24034</v>
      </c>
      <c r="L26" s="32">
        <f t="shared" si="7"/>
        <v>24034</v>
      </c>
      <c r="M26" s="32">
        <f t="shared" si="7"/>
        <v>24034</v>
      </c>
      <c r="N26" s="32">
        <f>$F$5</f>
        <v>24034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229.02671893001599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1.89604162426812</v>
      </c>
      <c r="Q37" s="40">
        <v>8</v>
      </c>
      <c r="R37" s="41">
        <f>ROUND(Q37/5,5)</f>
        <v>1.6</v>
      </c>
      <c r="T37" s="20">
        <v>25372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137.63720427268203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1.9374606457303214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FFFF00"/>
  </sheetPr>
  <dimension ref="A1:BJ85"/>
  <sheetViews>
    <sheetView showGridLines="0" topLeftCell="A10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53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1.605893778946909</v>
      </c>
      <c r="R2" s="7">
        <f>IF(N19="","",(ABS(N19-AVERAGE(B19:M19))/STDEV(B19:M19)))</f>
        <v>0.70155494773166871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0.12960508915933114</v>
      </c>
      <c r="V2" s="7">
        <f>IF(AR19="","",(ABS(AR19-AVERAGE(AF19:AQ19))/STDEV(AF19:AQ19)))</f>
        <v>1.9402938779268268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0.53136141883194732</v>
      </c>
      <c r="R3" s="7">
        <f>IF(N20="","",(ABS(N20-AVERAGE(B20:M20))/STDEV(B20:M20)))</f>
        <v>0.19063278942719158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1.2090458068012009</v>
      </c>
      <c r="V3" s="7">
        <f>IF(AR20="","",(ABS(AR20-AVERAGE(AF20:AQ20))/STDEV(AF20:AQ20)))</f>
        <v>0.15932963482946688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1.2570903203867472</v>
      </c>
      <c r="R4" s="7">
        <f>IF(N23="","",(ABS(N23-AVERAGE(B23:M23))/STDEV(B23:M23)))</f>
        <v>0.54950823869826193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0.83172225786449017</v>
      </c>
      <c r="V4" s="7">
        <f>IF(AR23="","",(ABS(AR23-AVERAGE(AF23:AQ23))/STDEV(AF23:AQ23)))</f>
        <v>0.80004616666840156</v>
      </c>
    </row>
    <row r="5" spans="1:44" ht="25.5" customHeight="1" x14ac:dyDescent="0.2">
      <c r="C5" s="42" t="s">
        <v>54</v>
      </c>
      <c r="D5" s="12" t="s">
        <v>54</v>
      </c>
      <c r="E5" s="12">
        <v>46</v>
      </c>
      <c r="F5" s="12">
        <v>0</v>
      </c>
      <c r="G5" s="13">
        <v>50</v>
      </c>
      <c r="H5" s="13">
        <v>0</v>
      </c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0.55808645161292958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40.991742465753461</v>
      </c>
      <c r="C9" s="20">
        <v>40.113071428571423</v>
      </c>
      <c r="D9" s="20">
        <v>41.011189285714295</v>
      </c>
      <c r="E9" s="20">
        <v>40.380645454545459</v>
      </c>
      <c r="F9" s="20">
        <v>40.43600571428572</v>
      </c>
      <c r="G9" s="20">
        <v>40.712061538461569</v>
      </c>
      <c r="H9" s="20">
        <v>40.616140000000001</v>
      </c>
      <c r="I9" s="20">
        <v>40.128208333333347</v>
      </c>
      <c r="J9" s="20">
        <v>40.012710526315786</v>
      </c>
      <c r="K9" s="20">
        <v>40.487969696969685</v>
      </c>
      <c r="L9" s="20">
        <v>40.666680000000007</v>
      </c>
      <c r="M9" s="20">
        <v>40.608757142857137</v>
      </c>
      <c r="N9" s="20">
        <v>39.99615172413796</v>
      </c>
      <c r="P9" s="19" t="s">
        <v>18</v>
      </c>
      <c r="Q9" s="20"/>
      <c r="R9" s="20"/>
      <c r="S9" s="20"/>
      <c r="T9" s="20">
        <v>39.96426666666666</v>
      </c>
      <c r="U9" s="20"/>
      <c r="V9" s="20"/>
      <c r="W9" s="20"/>
      <c r="X9" s="20">
        <v>39.647088888888895</v>
      </c>
      <c r="Y9" s="20">
        <v>38.924349999999997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39.094649999999994</v>
      </c>
      <c r="AJ9" s="30">
        <v>39.813855555555556</v>
      </c>
      <c r="AK9" s="30">
        <v>40.822863157894744</v>
      </c>
      <c r="AL9" s="30">
        <v>41.064235294117658</v>
      </c>
      <c r="AM9" s="30">
        <v>40.160471428571419</v>
      </c>
      <c r="AN9" s="30">
        <v>38.978250000000003</v>
      </c>
      <c r="AO9" s="30">
        <v>39.628773333333342</v>
      </c>
      <c r="AP9" s="30">
        <v>39.250145454545439</v>
      </c>
      <c r="AQ9" s="30">
        <v>39.111519999999992</v>
      </c>
      <c r="AR9" s="30">
        <v>39.669606451612921</v>
      </c>
    </row>
    <row r="10" spans="1:44" x14ac:dyDescent="0.2">
      <c r="A10" s="21" t="s">
        <v>8</v>
      </c>
      <c r="B10" s="22">
        <v>1.0391098311469356</v>
      </c>
      <c r="C10" s="22">
        <v>0.87431475855067553</v>
      </c>
      <c r="D10" s="22">
        <v>0.7529973676760674</v>
      </c>
      <c r="E10" s="22">
        <v>0.88080123949460165</v>
      </c>
      <c r="F10" s="22">
        <v>0.96829921694194154</v>
      </c>
      <c r="G10" s="22">
        <v>0.87405887903993562</v>
      </c>
      <c r="H10" s="22">
        <v>1.0307164618101647</v>
      </c>
      <c r="I10" s="22">
        <v>0.89144306478041424</v>
      </c>
      <c r="J10" s="22">
        <v>1.0999852165407438</v>
      </c>
      <c r="K10" s="22">
        <v>0.99526724211262407</v>
      </c>
      <c r="L10" s="22">
        <v>1.1382932721110735</v>
      </c>
      <c r="M10" s="22">
        <v>0.82030709053032502</v>
      </c>
      <c r="N10" s="22">
        <v>0.88507613711284194</v>
      </c>
      <c r="P10" s="21" t="s">
        <v>8</v>
      </c>
      <c r="Q10" s="22"/>
      <c r="R10" s="22"/>
      <c r="S10" s="22"/>
      <c r="T10" s="22">
        <v>0.50678846388452559</v>
      </c>
      <c r="U10" s="22"/>
      <c r="V10" s="22"/>
      <c r="W10" s="22"/>
      <c r="X10" s="22">
        <v>0.90166822214619635</v>
      </c>
      <c r="Y10" s="22">
        <v>0.73194105852718461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0.65854634772752541</v>
      </c>
      <c r="AJ10" s="22">
        <v>0.9899142575639267</v>
      </c>
      <c r="AK10" s="22">
        <v>0.89547348239396396</v>
      </c>
      <c r="AL10" s="22">
        <v>0.73599897526874225</v>
      </c>
      <c r="AM10" s="22">
        <v>0.7532853400403251</v>
      </c>
      <c r="AN10" s="22">
        <v>0.8586213338467128</v>
      </c>
      <c r="AO10" s="22">
        <v>1.0439929788173006</v>
      </c>
      <c r="AP10" s="22">
        <v>0.98659660821435391</v>
      </c>
      <c r="AQ10" s="22">
        <v>1.0507443278214641</v>
      </c>
      <c r="AR10" s="22">
        <v>1.0599164234190503</v>
      </c>
    </row>
    <row r="11" spans="1:44" x14ac:dyDescent="0.2">
      <c r="A11" s="21" t="s">
        <v>19</v>
      </c>
      <c r="B11" s="22">
        <v>44.268000000000001</v>
      </c>
      <c r="C11" s="22">
        <v>41.975999999999999</v>
      </c>
      <c r="D11" s="22">
        <v>43.055999999999997</v>
      </c>
      <c r="E11" s="22">
        <v>42.865000000000002</v>
      </c>
      <c r="F11" s="23">
        <v>42.932000000000002</v>
      </c>
      <c r="G11" s="23">
        <v>43.103000000000002</v>
      </c>
      <c r="H11" s="23">
        <v>42.95</v>
      </c>
      <c r="I11" s="23">
        <v>42.936</v>
      </c>
      <c r="J11" s="23">
        <v>42.582000000000001</v>
      </c>
      <c r="K11" s="23">
        <v>42.911999999999999</v>
      </c>
      <c r="L11" s="23">
        <v>43.613</v>
      </c>
      <c r="M11" s="23">
        <v>42.652000000000001</v>
      </c>
      <c r="N11" s="23">
        <v>42.277000000000001</v>
      </c>
      <c r="P11" s="21" t="s">
        <v>19</v>
      </c>
      <c r="Q11" s="22"/>
      <c r="R11" s="22"/>
      <c r="S11" s="22"/>
      <c r="T11" s="22">
        <v>40.941000000000003</v>
      </c>
      <c r="U11" s="23"/>
      <c r="V11" s="23"/>
      <c r="W11" s="23"/>
      <c r="X11" s="23">
        <v>41.337000000000003</v>
      </c>
      <c r="Y11" s="23">
        <v>40.206000000000003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40.72</v>
      </c>
      <c r="AJ11" s="22">
        <v>42.064</v>
      </c>
      <c r="AK11" s="22">
        <v>42.835999999999999</v>
      </c>
      <c r="AL11" s="22">
        <v>42.835999999999999</v>
      </c>
      <c r="AM11" s="22">
        <v>41.844999999999999</v>
      </c>
      <c r="AN11" s="22">
        <v>40.533000000000001</v>
      </c>
      <c r="AO11" s="22">
        <v>41.844000000000001</v>
      </c>
      <c r="AP11" s="22">
        <v>41.174999999999997</v>
      </c>
      <c r="AQ11" s="22">
        <v>41.587000000000003</v>
      </c>
      <c r="AR11" s="22">
        <v>42.83</v>
      </c>
    </row>
    <row r="12" spans="1:44" x14ac:dyDescent="0.2">
      <c r="A12" s="21" t="s">
        <v>20</v>
      </c>
      <c r="B12" s="22">
        <v>38.155000000000001</v>
      </c>
      <c r="C12" s="22">
        <v>37.768999999999998</v>
      </c>
      <c r="D12" s="22">
        <v>38.6</v>
      </c>
      <c r="E12" s="22">
        <v>37.893000000000001</v>
      </c>
      <c r="F12" s="23">
        <v>37.89</v>
      </c>
      <c r="G12" s="23">
        <v>37.975000000000001</v>
      </c>
      <c r="H12" s="23">
        <v>38.604999999999997</v>
      </c>
      <c r="I12" s="23">
        <v>38.072000000000003</v>
      </c>
      <c r="J12" s="23">
        <v>37.011000000000003</v>
      </c>
      <c r="K12" s="23">
        <v>38.317</v>
      </c>
      <c r="L12" s="23">
        <v>37.119999999999997</v>
      </c>
      <c r="M12" s="23">
        <v>38.758000000000003</v>
      </c>
      <c r="N12" s="23">
        <v>37.652000000000001</v>
      </c>
      <c r="P12" s="21" t="s">
        <v>20</v>
      </c>
      <c r="Q12" s="22"/>
      <c r="R12" s="22"/>
      <c r="S12" s="22"/>
      <c r="T12" s="22">
        <v>38.832999999999998</v>
      </c>
      <c r="U12" s="23"/>
      <c r="V12" s="23"/>
      <c r="W12" s="23"/>
      <c r="X12" s="23">
        <v>37.979999999999997</v>
      </c>
      <c r="Y12" s="23">
        <v>37.414000000000001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37.280999999999999</v>
      </c>
      <c r="AJ12" s="22">
        <v>37.837000000000003</v>
      </c>
      <c r="AK12" s="22">
        <v>38.584000000000003</v>
      </c>
      <c r="AL12" s="22">
        <v>39.353999999999999</v>
      </c>
      <c r="AM12" s="22">
        <v>38.468000000000004</v>
      </c>
      <c r="AN12" s="22">
        <v>36.323</v>
      </c>
      <c r="AO12" s="22">
        <v>37.061</v>
      </c>
      <c r="AP12" s="22">
        <v>36.332999999999998</v>
      </c>
      <c r="AQ12" s="22">
        <v>37.372</v>
      </c>
      <c r="AR12" s="22">
        <v>35.283000000000001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1.6065858757582239</v>
      </c>
      <c r="C13" s="25">
        <f>IFERROR(IF(C8="","",IF($C$25=0,((C9-$C$26)/3/C10),IF($C$26=0,(($C$25-C9)/3/C10),MIN(((($C$25)-C9)/(3*C10)),((C9-($C$26))/(3*C10)))))),"")</f>
        <v>2.244397117420716</v>
      </c>
      <c r="D13" s="25">
        <f>IFERROR(IF(D8="","",IF($D$25=0,((D9-$D$26)/3/D10),IF($D$26=0,(($D$25-D9)/3/D10),MIN(((($D$25)-D9)/(3*D10)),((D9-($D$26))/(3*D10)))))),"")</f>
        <v>2.208423264339062</v>
      </c>
      <c r="E13" s="25">
        <f>IFERROR(IF(E8="","",IF($E$25=0,((E9-$E$26)/3/E10),IF($E$26=0,(($E$25-E9)/3/E10),MIN(((($E$25)-E9)/(3*E10)),((E9-($E$26))/(3*E10)))))),"")</f>
        <v>2.1266071138739138</v>
      </c>
      <c r="F13" s="25">
        <f>IFERROR(IF(F8="","",IF($K$25=0,((F9-$K$26)/3/F10),IF($K$26=0,(($K$25-F9)/3/F10),MIN(((($K$25)-F9)/(3*F10)),((F9-($K$26))/(3*F10)))))),"")</f>
        <v>1.9153839324192743</v>
      </c>
      <c r="G13" s="25">
        <f>IFERROR(IF(G8="","",IF($G$25=0,((G9-$G$26)/3/G10),IF($G$26=0,(($G$25-G9)/3/G10),MIN(((($G$25)-G9)/(3*G10)),((G9-($G$26))/(3*G10)))))),"")</f>
        <v>2.0166217586877333</v>
      </c>
      <c r="H13" s="25">
        <f>IFERROR(IF(H8="","",IF($H$25=0,((H9-$H$26)/3/H10),IF($H$26=0,(($H$25-H9)/3/H10),MIN(((($H$25)-H9)/(3*H10)),((H9-($H$26))/(3*H10)))))),"")</f>
        <v>1.7411383891630605</v>
      </c>
      <c r="I13" s="25">
        <f>IFERROR(IF(I8="","",IF($I$25=0,((I9-$I$26)/3/I10),IF($I$26=0,(($I$25-I9)/3/I10),MIN(((($I$25)-I9)/(3*I10)),((I9-($I$26))/(3*I10)))))),"")</f>
        <v>2.1956128957837699</v>
      </c>
      <c r="J13" s="25">
        <f>IFERROR(IF(J8="","",IF($J$25=0,((J9-$J$26)/3/J10),IF($J$26=0,(($J$25-J9)/3/J10),MIN(((($J$25)-J9)/(3*J10)),((J9-($J$26))/(3*J10)))))),"")</f>
        <v>1.8143545275736117</v>
      </c>
      <c r="K13" s="25">
        <f>IFERROR(IF(K8="","",IF($K$25=0,((K9-$K$26)/3/K10),IF($K$26=0,(($K$25-K9)/3/K10),MIN(((($K$25)-K9)/(3*K10)),((K9-($K$26))/(3*K10)))))),"")</f>
        <v>1.8460804863258276</v>
      </c>
      <c r="L13" s="25">
        <f>IFERROR(IF(L8="","",IF($L$25=0,((L9-$L$26)/3/L10),IF($L$26=0,(($L$25-L9)/3/L10),MIN(((($L$25)-L9)/(3*L10)),((L9-($L$26))/(3*L10)))))),"")</f>
        <v>1.5617884923770839</v>
      </c>
      <c r="M13" s="25">
        <f>IFERROR(IF(M8="","",IF($M$25=0,((M9-$M$26)/3/M10),IF($M$26=0,(($M$25-M9)/3/M10),MIN(((($M$25)-M9)/(3*M10)),((M9-($M$26))/(3*M10)))))),"")</f>
        <v>2.1907417028653859</v>
      </c>
      <c r="N13" s="25">
        <f>IFERROR(IF(N8="","",IF($N$25=0,((N9-$N$26)/3/N10),IF($N$26=0,(($N$25-N9)/3/N10),MIN(((($N$25)-N9)/(3*N10)),((N9-($N$26))/(3*N10)))))),"")</f>
        <v>2.2611419229411771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3.9699228662188681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2.3485767658491148</v>
      </c>
      <c r="Y13" s="25">
        <f>IFERROR(IF(Y8="","",IF($J$25=0,((Y9-$J$26)/3/Y10),IF($J$26=0,(($J$25-Y9)/3/Y10),MIN(((($J$25)-Y9)/(3*Y10)),((Y9-($J$26))/(3*Y10)))))),"")</f>
        <v>3.2223223065883024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3.4952488025728168</v>
      </c>
      <c r="AJ13" s="25">
        <f t="shared" si="2"/>
        <v>2.0830573278362801</v>
      </c>
      <c r="AK13" s="25">
        <f t="shared" si="2"/>
        <v>1.9271506243693814</v>
      </c>
      <c r="AL13" s="25">
        <f t="shared" si="2"/>
        <v>2.2354037943599487</v>
      </c>
      <c r="AM13" s="25">
        <f t="shared" si="2"/>
        <v>2.5840268226981902</v>
      </c>
      <c r="AN13" s="25">
        <f t="shared" si="2"/>
        <v>2.7259785438212627</v>
      </c>
      <c r="AO13" s="25">
        <f t="shared" si="2"/>
        <v>2.0342495259193458</v>
      </c>
      <c r="AP13" s="25">
        <f t="shared" si="2"/>
        <v>2.2805181939797246</v>
      </c>
      <c r="AQ13" s="25">
        <f>IFERROR(IF(AQ8="","",IF($M$25=0,((AQ9-$M$26)/3/AQ10),IF($M$26=0,(($M$25-AQ9)/3/AQ10),MIN(((($M$25)-AQ9)/(3*AQ10)),((AQ9-($M$26))/(3*AQ10)))))),"")</f>
        <v>2.1852699455068119</v>
      </c>
      <c r="AR13" s="25">
        <f>IFERROR(IF(AR8="","",IF($M$25=0,((AR9-$M$26)/3/AR10),IF($M$26=0,(($M$25-AR9)/3/AR10),MIN(((($M$25)-AR9)/(3*AR10)),((AR9-($M$26))/(3*AR10)))))),"")</f>
        <v>1.9908467650580293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-6.2177205882370856E-2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40.412750000000003</v>
      </c>
      <c r="C19" s="30">
        <v>38.834490476190474</v>
      </c>
      <c r="D19" s="30">
        <v>39.425414035087726</v>
      </c>
      <c r="E19" s="30">
        <v>39.347156250000026</v>
      </c>
      <c r="F19" s="30">
        <v>38.965968000000011</v>
      </c>
      <c r="G19" s="30">
        <v>39.1964340425532</v>
      </c>
      <c r="H19" s="30">
        <v>39.259810810810812</v>
      </c>
      <c r="I19" s="30">
        <v>39.852499999999985</v>
      </c>
      <c r="J19" s="30">
        <v>38.888770370370374</v>
      </c>
      <c r="K19" s="30">
        <v>39.100593939393953</v>
      </c>
      <c r="L19" s="30">
        <v>39.080014285714299</v>
      </c>
      <c r="M19" s="30">
        <v>39.502542857142856</v>
      </c>
      <c r="N19" s="30">
        <v>39.635550000000038</v>
      </c>
      <c r="P19" s="30" t="s">
        <v>18</v>
      </c>
      <c r="Q19" s="30"/>
      <c r="R19" s="30"/>
      <c r="S19" s="30"/>
      <c r="T19" s="30">
        <v>39.653733333333342</v>
      </c>
      <c r="U19" s="30"/>
      <c r="V19" s="30"/>
      <c r="W19" s="30"/>
      <c r="X19" s="30">
        <v>38.861363636363642</v>
      </c>
      <c r="Y19" s="30">
        <v>38.988600000000005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39.244933333333321</v>
      </c>
      <c r="AJ19" s="30">
        <v>38.990893333333318</v>
      </c>
      <c r="AK19" s="30">
        <v>38.893082352941178</v>
      </c>
      <c r="AL19" s="30">
        <v>38.80838</v>
      </c>
      <c r="AM19" s="30">
        <v>39.521346666666673</v>
      </c>
      <c r="AN19" s="30">
        <v>38.982240000000004</v>
      </c>
      <c r="AO19" s="30">
        <v>39.404037500000008</v>
      </c>
      <c r="AP19" s="30">
        <v>39.43490909090908</v>
      </c>
      <c r="AQ19" s="30">
        <v>40.133212499999999</v>
      </c>
      <c r="AR19" s="30">
        <v>40.071035294117628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1.0031602629479968</v>
      </c>
      <c r="C20" s="22">
        <v>0.90498939823273494</v>
      </c>
      <c r="D20" s="22">
        <v>1.1065177536935151</v>
      </c>
      <c r="E20" s="22">
        <v>0.94540524435890494</v>
      </c>
      <c r="F20" s="22">
        <v>1.0509283755711638</v>
      </c>
      <c r="G20" s="22">
        <v>1.1562037567147414</v>
      </c>
      <c r="H20" s="22">
        <v>0.9477361480940939</v>
      </c>
      <c r="I20" s="22">
        <v>1.1629833340569069</v>
      </c>
      <c r="J20" s="22">
        <v>0.89047299137551883</v>
      </c>
      <c r="K20" s="22">
        <v>0.86105322557906849</v>
      </c>
      <c r="L20" s="22">
        <v>1.0442937373490242</v>
      </c>
      <c r="M20" s="22">
        <v>0.80608627267284227</v>
      </c>
      <c r="N20" s="22">
        <v>1.012196135317756</v>
      </c>
      <c r="P20" s="21" t="s">
        <v>8</v>
      </c>
      <c r="Q20" s="22"/>
      <c r="R20" s="22"/>
      <c r="S20" s="22"/>
      <c r="T20" s="22">
        <v>1.1771975175824572</v>
      </c>
      <c r="U20" s="22"/>
      <c r="V20" s="22"/>
      <c r="W20" s="22"/>
      <c r="X20" s="22">
        <v>0.76597974936089253</v>
      </c>
      <c r="Y20" s="22">
        <v>0.74685582347105761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0.85972938538353694</v>
      </c>
      <c r="AJ20" s="22">
        <v>1.0321874904761705</v>
      </c>
      <c r="AK20" s="22">
        <v>1.0590576472884339</v>
      </c>
      <c r="AL20" s="22">
        <v>1.0162619156617498</v>
      </c>
      <c r="AM20" s="22">
        <v>1.0877148187125365</v>
      </c>
      <c r="AN20" s="22">
        <v>1.0076319689573492</v>
      </c>
      <c r="AO20" s="22">
        <v>1.028159907817993</v>
      </c>
      <c r="AP20" s="22">
        <v>0.7043812696714572</v>
      </c>
      <c r="AQ20" s="22">
        <v>0.92448141732595823</v>
      </c>
      <c r="AR20" s="22">
        <v>0.9495465389815696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46</v>
      </c>
    </row>
    <row r="21" spans="1:62" x14ac:dyDescent="0.2">
      <c r="A21" s="21" t="s">
        <v>19</v>
      </c>
      <c r="B21" s="22">
        <v>42.168999999999997</v>
      </c>
      <c r="C21" s="22">
        <v>41.671999999999997</v>
      </c>
      <c r="D21" s="22">
        <v>42.558</v>
      </c>
      <c r="E21" s="22">
        <v>42.341000000000001</v>
      </c>
      <c r="F21" s="22">
        <v>42.344999999999999</v>
      </c>
      <c r="G21" s="22">
        <v>41.997</v>
      </c>
      <c r="H21" s="22">
        <v>42.161999999999999</v>
      </c>
      <c r="I21" s="22">
        <v>42.267000000000003</v>
      </c>
      <c r="J21" s="22">
        <v>41.173999999999999</v>
      </c>
      <c r="K21" s="22">
        <v>41.994</v>
      </c>
      <c r="L21" s="22">
        <v>41.485999999999997</v>
      </c>
      <c r="M21" s="22">
        <v>40.972999999999999</v>
      </c>
      <c r="N21" s="22">
        <v>42.161000000000001</v>
      </c>
      <c r="P21" s="21" t="s">
        <v>19</v>
      </c>
      <c r="Q21" s="22"/>
      <c r="R21" s="22"/>
      <c r="S21" s="22"/>
      <c r="T21" s="22">
        <v>42.161000000000001</v>
      </c>
      <c r="U21" s="22"/>
      <c r="V21" s="22"/>
      <c r="W21" s="22"/>
      <c r="X21" s="22">
        <v>41.024999999999999</v>
      </c>
      <c r="Y21" s="22">
        <v>41.103999999999999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40.470999999999997</v>
      </c>
      <c r="AJ21" s="22">
        <v>41.73</v>
      </c>
      <c r="AK21" s="22">
        <v>41.417000000000002</v>
      </c>
      <c r="AL21" s="22">
        <v>41.262999999999998</v>
      </c>
      <c r="AM21" s="22">
        <v>41.994</v>
      </c>
      <c r="AN21" s="22">
        <v>41.64</v>
      </c>
      <c r="AO21" s="22">
        <v>41.262999999999998</v>
      </c>
      <c r="AP21" s="22">
        <v>41.298000000000002</v>
      </c>
      <c r="AQ21" s="22">
        <v>42.326000000000001</v>
      </c>
      <c r="AR21" s="22">
        <v>42.16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38.128</v>
      </c>
      <c r="C22" s="22">
        <v>37.116</v>
      </c>
      <c r="D22" s="22">
        <v>35.682000000000002</v>
      </c>
      <c r="E22" s="22">
        <v>37.191000000000003</v>
      </c>
      <c r="F22" s="22">
        <v>36.557000000000002</v>
      </c>
      <c r="G22" s="22">
        <v>35.723999999999997</v>
      </c>
      <c r="H22" s="22">
        <v>36.573999999999998</v>
      </c>
      <c r="I22" s="22">
        <v>36.957999999999998</v>
      </c>
      <c r="J22" s="22">
        <v>36.506</v>
      </c>
      <c r="K22" s="22">
        <v>35.954000000000001</v>
      </c>
      <c r="L22" s="22">
        <v>35.39</v>
      </c>
      <c r="M22" s="22">
        <v>37.734999999999999</v>
      </c>
      <c r="N22" s="22">
        <v>36.542000000000002</v>
      </c>
      <c r="P22" s="21" t="s">
        <v>20</v>
      </c>
      <c r="Q22" s="22"/>
      <c r="R22" s="22"/>
      <c r="S22" s="22"/>
      <c r="T22" s="22">
        <v>37.673999999999999</v>
      </c>
      <c r="U22" s="22"/>
      <c r="V22" s="22"/>
      <c r="W22" s="22"/>
      <c r="X22" s="22">
        <v>37.459000000000003</v>
      </c>
      <c r="Y22" s="22">
        <v>38.104999999999997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37.448999999999998</v>
      </c>
      <c r="AJ22" s="22">
        <v>36.817</v>
      </c>
      <c r="AK22" s="22">
        <v>36.375</v>
      </c>
      <c r="AL22" s="22">
        <v>36.542999999999999</v>
      </c>
      <c r="AM22" s="22">
        <v>37.585999999999999</v>
      </c>
      <c r="AN22" s="22">
        <v>36.664999999999999</v>
      </c>
      <c r="AO22" s="22">
        <v>35.725999999999999</v>
      </c>
      <c r="AP22" s="22">
        <v>38.177999999999997</v>
      </c>
      <c r="AQ22" s="22">
        <v>38.222999999999999</v>
      </c>
      <c r="AR22" s="22">
        <v>37.323999999999998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1.8565494821271766</v>
      </c>
      <c r="C23" s="25">
        <f>IFERROR(IF(C18="","",IF($C$25=0,((C19-$C$26)/3/C20),IF($C$26=0,(($C$25-C19)/3/C20),MIN(((($C$25)-C19)/(3*C20)),((C19-($C$26))/(3*C20)))))),"")</f>
        <v>2.6392609452303515</v>
      </c>
      <c r="D23" s="25">
        <f>IFERROR(IF(D18="","",IF($D$25=0,((D19-$D$26)/3/D20),IF($D$26=0,(($D$25-D19)/3/D20),MIN(((($D$25)-D19)/(3*D20)),((D19-($D$26))/(3*D20)))))),"")</f>
        <v>1.9805634818379703</v>
      </c>
      <c r="E23" s="25">
        <f>IFERROR(IF(E18="","",IF($E$25=0,((E19-$E$26)/3/E20),IF($E$26=0,(($E$25-E19)/3/E20),MIN(((($E$25)-E19)/(3*E20)),((E19-($E$26))/(3*E20)))))),"")</f>
        <v>2.3456762024174362</v>
      </c>
      <c r="F23" s="25">
        <f>IFERROR(IF(F18="","",IF($K$25=0,((F19-$K$26)/3/F20),IF($K$26=0,(($K$25-F19)/3/F20),MIN(((($K$25)-F19)/(3*F20)),((F19-($K$26))/(3*F20)))))),"")</f>
        <v>2.2310534074779671</v>
      </c>
      <c r="G23" s="25">
        <f>IFERROR(IF(G18="","",IF($G$25=0,((G19-$G$26)/3/G20),IF($G$26=0,(($G$25-G19)/3/G20),MIN(((($G$25)-G19)/(3*G20)),((G19-($G$26))/(3*G20)))))),"")</f>
        <v>1.9614668314111512</v>
      </c>
      <c r="H23" s="25">
        <f>IFERROR(IF(H18="","",IF($H$25=0,((H19-$H$26)/3/H20),IF($H$26=0,(($H$25-H19)/3/H20),MIN(((($H$25)-H19)/(3*H20)),((H19-($H$26))/(3*H20)))))),"")</f>
        <v>2.3706278738527842</v>
      </c>
      <c r="I23" s="25">
        <f>IFERROR(IF(I18="","",IF($I$25=0,((I19-$I$26)/3/I20),IF($I$26=0,(($I$25-I19)/3/I20),MIN(((($I$25)-I19)/(3*I20)),((I19-($I$26))/(3*I20)))))),"")</f>
        <v>1.7619914289901615</v>
      </c>
      <c r="J23" s="25">
        <f>IFERROR(IF(J18="","",IF($J$25=0,((J19-$J$26)/3/J20),IF($J$26=0,(($J$25-J19)/3/J20),MIN(((($J$25)-J19)/(3*J20)),((J19-($J$26))/(3*J20)))))),"")</f>
        <v>2.66196717868065</v>
      </c>
      <c r="K23" s="25">
        <f>IFERROR(IF(K18="","",IF($K$25=0,((K19-$K$26)/3/K20),IF($K$26=0,(($K$25-K19)/3/K20),MIN(((($K$25)-K19)/(3*K20)),((K19-($K$26))/(3*K20)))))),"")</f>
        <v>2.6709173740744907</v>
      </c>
      <c r="L23" s="25">
        <f>IFERROR(IF(L18="","",IF($L$25=0,((L19-$L$26)/3/L20),IF($L$26=0,(($L$25-L19)/3/L20),MIN(((($L$25)-L19)/(3*L20)),((L19-($L$26))/(3*L20)))))),"")</f>
        <v>2.208824799253744</v>
      </c>
      <c r="M23" s="25">
        <f>IFERROR(IF(M18="","",IF($M$25=0,((M19-$M$26)/3/M20),IF($M$26=0,(($M$25-M19)/3/M20),MIN(((($M$25)-M19)/(3*M20)),((M19-($M$26))/(3*M20)))))),"")</f>
        <v>2.6868328131151116</v>
      </c>
      <c r="N23" s="25">
        <f>IFERROR(IF(N18="","",IF($N$25=0,((N19-$N$26)/3/N20),IF($N$26=0,(($N$25-N19)/3/N20),MIN(((($N$25)-N19)/(3*N20)),((N19-($N$26))/(3*N20)))))),"")</f>
        <v>2.095921194825872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1.7969985415587186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3.1065383341150525</v>
      </c>
      <c r="Y23" s="25">
        <f>IFERROR(IF(Y18="","",IF($J$25=0,((Y19-$J$26)/3/Y20),IF($J$26=0,(($J$25-Y19)/3/Y20),MIN(((($J$25)-Y19)/(3*Y20)),((Y19-($J$26))/(3*Y20)))))),"")</f>
        <v>3.1292965253606289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2.6190670310569693</v>
      </c>
      <c r="AJ23" s="25">
        <f t="shared" si="4"/>
        <v>2.26351211426819</v>
      </c>
      <c r="AK23" s="25">
        <f t="shared" si="4"/>
        <v>2.2368683660280664</v>
      </c>
      <c r="AL23" s="25">
        <f t="shared" si="4"/>
        <v>2.3588472909620943</v>
      </c>
      <c r="AM23" s="25">
        <f t="shared" si="4"/>
        <v>1.9854019398827731</v>
      </c>
      <c r="AN23" s="25">
        <f t="shared" si="4"/>
        <v>2.3215354468694387</v>
      </c>
      <c r="AO23" s="25">
        <f t="shared" si="4"/>
        <v>2.1384360058667782</v>
      </c>
      <c r="AP23" s="25">
        <f t="shared" si="4"/>
        <v>3.1067885115462439</v>
      </c>
      <c r="AQ23" s="25">
        <f>IFERROR(IF(AQ18="","",IF($M$25=0,((AQ19-$M$26)/3/AQ20),IF($M$26=0,(($M$25-AQ19)/3/AQ20),MIN(((($M$25)-AQ19)/(3*AQ20)),((AQ19-($M$26))/(3*AQ20)))))),"")</f>
        <v>2.1153435825566409</v>
      </c>
      <c r="AR23" s="25">
        <f>IFERROR(IF(AR18="","",IF($M$25=0,((AR19-$M$26)/3/AR20),IF($M$26=0,(($M$25-AR19)/3/AR20),MIN(((($M$25)-AR19)/(3*AR20)),((AR19-($M$26))/(3*AR20)))))),"")</f>
        <v>2.081331970044511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46</v>
      </c>
      <c r="C25" s="32">
        <f t="shared" si="5"/>
        <v>46</v>
      </c>
      <c r="D25" s="32">
        <f t="shared" si="5"/>
        <v>46</v>
      </c>
      <c r="E25" s="32">
        <f t="shared" si="5"/>
        <v>46</v>
      </c>
      <c r="F25" s="32">
        <f t="shared" si="5"/>
        <v>46</v>
      </c>
      <c r="G25" s="32">
        <f t="shared" si="5"/>
        <v>46</v>
      </c>
      <c r="H25" s="32">
        <f t="shared" si="5"/>
        <v>46</v>
      </c>
      <c r="I25" s="32">
        <f t="shared" si="5"/>
        <v>46</v>
      </c>
      <c r="J25" s="32">
        <f t="shared" si="5"/>
        <v>46</v>
      </c>
      <c r="K25" s="32">
        <f t="shared" si="5"/>
        <v>46</v>
      </c>
      <c r="L25" s="32">
        <f t="shared" si="5"/>
        <v>46</v>
      </c>
      <c r="M25" s="32">
        <f t="shared" si="5"/>
        <v>46</v>
      </c>
      <c r="N25" s="32">
        <f>$E$5</f>
        <v>46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1.1382932721110735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2.2611419229411771</v>
      </c>
      <c r="Q37" s="40">
        <v>8</v>
      </c>
      <c r="R37" s="41">
        <f>ROUND(Q37/5,5)</f>
        <v>1.6</v>
      </c>
      <c r="T37" s="20">
        <v>40.117200000000004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0.34787310904983509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5.6369212862969977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BJ85"/>
  <sheetViews>
    <sheetView showGridLines="0" topLeftCell="A7" zoomScale="70" zoomScaleNormal="70" workbookViewId="0">
      <selection activeCell="W59" sqref="W59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47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0.5131681356311687</v>
      </c>
      <c r="R2" s="7">
        <f>IF(N19="","",(ABS(N19-AVERAGE(B19:M19))/STDEV(B19:M19)))</f>
        <v>0.4136309028877258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0.22781094009788475</v>
      </c>
      <c r="V2" s="7">
        <f>IF(AR19="","",(ABS(AR19-AVERAGE(AF19:AQ19))/STDEV(AF19:AQ19)))</f>
        <v>1.8398688418986637</v>
      </c>
    </row>
    <row r="3" spans="1:44" x14ac:dyDescent="0.2">
      <c r="C3" s="8"/>
      <c r="D3" s="8"/>
      <c r="E3" s="9"/>
      <c r="F3" s="9"/>
      <c r="G3" s="136" t="s">
        <v>7</v>
      </c>
      <c r="H3" s="137"/>
      <c r="P3" s="6" t="s">
        <v>8</v>
      </c>
      <c r="Q3" s="7">
        <f>IF(N10="","",(ABS(N10-AVERAGE(B10:M10))/STDEV(B10:M10)))</f>
        <v>1.2811393928398953</v>
      </c>
      <c r="R3" s="7">
        <f>IF(N20="","",(ABS(N20-AVERAGE(B20:M20))/STDEV(B20:M20)))</f>
        <v>0.48398264519071471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3.0316515685625309</v>
      </c>
      <c r="V3" s="7">
        <f>IF(AR20="","",(ABS(AR20-AVERAGE(AF20:AQ20))/STDEV(AF20:AQ20)))</f>
        <v>0.73542410977645178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G4" s="10" t="s">
        <v>13</v>
      </c>
      <c r="H4" s="10" t="s">
        <v>14</v>
      </c>
      <c r="P4" s="6" t="s">
        <v>15</v>
      </c>
      <c r="Q4" s="7">
        <f>IF(N13="","",(ABS(N13-AVERAGE(B13:M13))/STDEV(B13:M13)))</f>
        <v>0.43593373929014451</v>
      </c>
      <c r="R4" s="7">
        <f>IF(N23="","",(ABS(N23-AVERAGE(B23:M23))/STDEV(B23:M23)))</f>
        <v>0.80672464935304244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1.809616381251226</v>
      </c>
      <c r="V4" s="7">
        <f>IF(AR23="","",(ABS(AR23-AVERAGE(AF23:AQ23))/STDEV(AF23:AQ23)))</f>
        <v>1.2523351022703293</v>
      </c>
    </row>
    <row r="5" spans="1:44" ht="25.5" customHeight="1" x14ac:dyDescent="0.2">
      <c r="C5" s="11" t="s">
        <v>48</v>
      </c>
      <c r="D5" s="12">
        <v>0.61</v>
      </c>
      <c r="E5" s="12">
        <v>0.71</v>
      </c>
      <c r="F5" s="12">
        <v>0.51</v>
      </c>
      <c r="G5" s="12">
        <v>0.68499999999999994</v>
      </c>
      <c r="H5" s="12">
        <v>0.53500000000000003</v>
      </c>
      <c r="I5" s="13">
        <f>I4/3</f>
        <v>0</v>
      </c>
      <c r="J5" s="13"/>
    </row>
    <row r="6" spans="1:44" x14ac:dyDescent="0.2">
      <c r="AG6" s="1">
        <v>0.01</v>
      </c>
    </row>
    <row r="7" spans="1:44" ht="15.75" x14ac:dyDescent="0.25">
      <c r="A7" s="14" t="s">
        <v>31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/>
      <c r="AE7" s="14" t="s">
        <v>29</v>
      </c>
      <c r="AR7" s="16"/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0.59431963470319615</v>
      </c>
      <c r="C9" s="20">
        <v>0.59796428571428595</v>
      </c>
      <c r="D9" s="20">
        <v>0.6147023809523805</v>
      </c>
      <c r="E9" s="20">
        <v>0.60984090909090893</v>
      </c>
      <c r="F9" s="20">
        <v>0.60334285714285729</v>
      </c>
      <c r="G9" s="20">
        <v>0.58879487179487155</v>
      </c>
      <c r="H9" s="20">
        <v>0.61878333333333335</v>
      </c>
      <c r="I9" s="20">
        <v>0.63780555555555574</v>
      </c>
      <c r="J9" s="20">
        <v>0.62821929824561384</v>
      </c>
      <c r="K9" s="20">
        <v>0.59831313131313135</v>
      </c>
      <c r="L9" s="20">
        <v>0.58963333333333312</v>
      </c>
      <c r="M9" s="20">
        <v>0.58378571428571413</v>
      </c>
      <c r="N9" s="20">
        <v>0.6140459770114941</v>
      </c>
      <c r="P9" s="19" t="s">
        <v>18</v>
      </c>
      <c r="Q9" s="20"/>
      <c r="R9" s="20"/>
      <c r="S9" s="20"/>
      <c r="T9" s="20">
        <v>0.60433333333333339</v>
      </c>
      <c r="U9" s="20"/>
      <c r="V9" s="20"/>
      <c r="W9" s="20"/>
      <c r="X9" s="20">
        <v>0.64355555555555555</v>
      </c>
      <c r="Y9" s="20">
        <v>0.64866666666666672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0.60924999999999996</v>
      </c>
      <c r="AJ9" s="30">
        <v>0.62290740740740724</v>
      </c>
      <c r="AK9" s="30">
        <v>0.58324561403508768</v>
      </c>
      <c r="AL9" s="30">
        <v>0.57919607843137255</v>
      </c>
      <c r="AM9" s="30">
        <v>0.63814285714285712</v>
      </c>
      <c r="AN9" s="30">
        <v>0.64564583333333314</v>
      </c>
      <c r="AO9" s="30">
        <v>0.6134666666666666</v>
      </c>
      <c r="AP9" s="30">
        <v>0.61784848484848476</v>
      </c>
      <c r="AQ9" s="30">
        <v>0.60806666666666664</v>
      </c>
      <c r="AR9" s="30">
        <v>0.60806451612903245</v>
      </c>
    </row>
    <row r="10" spans="1:44" x14ac:dyDescent="0.2">
      <c r="A10" s="21" t="s">
        <v>8</v>
      </c>
      <c r="B10" s="22">
        <v>2.2536985460070158E-2</v>
      </c>
      <c r="C10" s="22">
        <v>2.193937233650484E-2</v>
      </c>
      <c r="D10" s="22">
        <v>2.0158224283730163E-2</v>
      </c>
      <c r="E10" s="22">
        <v>2.2558771265281868E-2</v>
      </c>
      <c r="F10" s="22">
        <v>2.2383814796302384E-2</v>
      </c>
      <c r="G10" s="22">
        <v>2.0352725167668905E-2</v>
      </c>
      <c r="H10" s="22">
        <v>2.0566627292584728E-2</v>
      </c>
      <c r="I10" s="22">
        <v>2.1461159734548377E-2</v>
      </c>
      <c r="J10" s="22">
        <v>2.3880883891355179E-2</v>
      </c>
      <c r="K10" s="22">
        <v>2.7262385863162614E-2</v>
      </c>
      <c r="L10" s="22">
        <v>2.8750219846862698E-2</v>
      </c>
      <c r="M10" s="22">
        <v>1.6722317079332697E-2</v>
      </c>
      <c r="N10" s="22">
        <v>2.6471093512866209E-2</v>
      </c>
      <c r="P10" s="21" t="s">
        <v>8</v>
      </c>
      <c r="Q10" s="22"/>
      <c r="R10" s="22"/>
      <c r="S10" s="22"/>
      <c r="T10" s="22">
        <v>2.6243206403809397E-2</v>
      </c>
      <c r="U10" s="22"/>
      <c r="V10" s="22"/>
      <c r="W10" s="22"/>
      <c r="X10" s="22">
        <v>2.2846197012822908E-2</v>
      </c>
      <c r="Y10" s="22">
        <v>2.1261716912342871E-2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1.8878198103536373E-2</v>
      </c>
      <c r="AJ10" s="22">
        <v>1.8769976546781759E-2</v>
      </c>
      <c r="AK10" s="22">
        <v>1.9597996163742998E-2</v>
      </c>
      <c r="AL10" s="22">
        <v>1.7575004532395591E-2</v>
      </c>
      <c r="AM10" s="22">
        <v>1.8360311688426414E-2</v>
      </c>
      <c r="AN10" s="22">
        <v>1.7003741244563126E-2</v>
      </c>
      <c r="AO10" s="22">
        <v>2.7889065957826566E-2</v>
      </c>
      <c r="AP10" s="22">
        <v>2.2843381443157146E-2</v>
      </c>
      <c r="AQ10" s="22">
        <v>2.3923633291894814E-2</v>
      </c>
      <c r="AR10" s="22">
        <v>3.1447266574935642E-2</v>
      </c>
    </row>
    <row r="11" spans="1:44" x14ac:dyDescent="0.2">
      <c r="A11" s="21" t="s">
        <v>19</v>
      </c>
      <c r="B11" s="22">
        <v>0.65300000000000002</v>
      </c>
      <c r="C11" s="22">
        <v>0.64600000000000002</v>
      </c>
      <c r="D11" s="22">
        <v>0.66500000000000004</v>
      </c>
      <c r="E11" s="22">
        <v>0.66200000000000003</v>
      </c>
      <c r="F11" s="23">
        <v>0.65200000000000002</v>
      </c>
      <c r="G11" s="23">
        <v>0.64800000000000002</v>
      </c>
      <c r="H11" s="23">
        <v>0.65900000000000003</v>
      </c>
      <c r="I11" s="23">
        <v>0.67</v>
      </c>
      <c r="J11" s="23">
        <v>0.67500000000000004</v>
      </c>
      <c r="K11" s="23">
        <v>0.68899999999999995</v>
      </c>
      <c r="L11" s="23">
        <v>0.66900000000000004</v>
      </c>
      <c r="M11" s="23">
        <v>0.63300000000000001</v>
      </c>
      <c r="N11" s="23">
        <v>0.66500000000000004</v>
      </c>
      <c r="P11" s="21" t="s">
        <v>19</v>
      </c>
      <c r="Q11" s="22"/>
      <c r="R11" s="22"/>
      <c r="S11" s="22"/>
      <c r="T11" s="22">
        <v>0.65800000000000003</v>
      </c>
      <c r="U11" s="23"/>
      <c r="V11" s="23"/>
      <c r="W11" s="23"/>
      <c r="X11" s="23">
        <v>0.69899999999999995</v>
      </c>
      <c r="Y11" s="23">
        <v>0.67900000000000005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0.63</v>
      </c>
      <c r="AJ11" s="22">
        <v>0.65800000000000003</v>
      </c>
      <c r="AK11" s="22">
        <v>0.63100000000000001</v>
      </c>
      <c r="AL11" s="22">
        <v>0.621</v>
      </c>
      <c r="AM11" s="22">
        <v>0.67400000000000004</v>
      </c>
      <c r="AN11" s="22">
        <v>0.67300000000000004</v>
      </c>
      <c r="AO11" s="22">
        <v>0.66400000000000003</v>
      </c>
      <c r="AP11" s="22">
        <v>0.66200000000000003</v>
      </c>
      <c r="AQ11" s="22">
        <v>0.66400000000000003</v>
      </c>
      <c r="AR11" s="22">
        <v>0.67500000000000004</v>
      </c>
    </row>
    <row r="12" spans="1:44" x14ac:dyDescent="0.2">
      <c r="A12" s="21" t="s">
        <v>20</v>
      </c>
      <c r="B12" s="22">
        <v>0.54200000000000004</v>
      </c>
      <c r="C12" s="22">
        <v>0.55100000000000005</v>
      </c>
      <c r="D12" s="22">
        <v>0.57499999999999996</v>
      </c>
      <c r="E12" s="22">
        <v>0.56299999999999994</v>
      </c>
      <c r="F12" s="23">
        <v>0.55500000000000005</v>
      </c>
      <c r="G12" s="23">
        <v>0.54400000000000004</v>
      </c>
      <c r="H12" s="23">
        <v>0.56200000000000006</v>
      </c>
      <c r="I12" s="23">
        <v>0.57699999999999996</v>
      </c>
      <c r="J12" s="23">
        <v>0.56200000000000006</v>
      </c>
      <c r="K12" s="23">
        <v>0.55400000000000005</v>
      </c>
      <c r="L12" s="23">
        <v>0.54100000000000004</v>
      </c>
      <c r="M12" s="23">
        <v>0.54800000000000004</v>
      </c>
      <c r="N12" s="23">
        <v>0.54900000000000004</v>
      </c>
      <c r="P12" s="21" t="s">
        <v>20</v>
      </c>
      <c r="Q12" s="22"/>
      <c r="R12" s="22"/>
      <c r="S12" s="22"/>
      <c r="T12" s="22">
        <v>0.57099999999999995</v>
      </c>
      <c r="U12" s="23"/>
      <c r="V12" s="23"/>
      <c r="W12" s="23"/>
      <c r="X12" s="23">
        <v>0.60099999999999998</v>
      </c>
      <c r="Y12" s="23">
        <v>0.61299999999999999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0.56699999999999995</v>
      </c>
      <c r="AJ12" s="22">
        <v>0.56799999999999995</v>
      </c>
      <c r="AK12" s="22">
        <v>0.54500000000000004</v>
      </c>
      <c r="AL12" s="22">
        <v>0.54500000000000004</v>
      </c>
      <c r="AM12" s="22">
        <v>0.58599999999999997</v>
      </c>
      <c r="AN12" s="22">
        <v>0.60899999999999999</v>
      </c>
      <c r="AO12" s="22">
        <v>0.56299999999999994</v>
      </c>
      <c r="AP12" s="22">
        <v>0.57499999999999996</v>
      </c>
      <c r="AQ12" s="22">
        <v>0.57599999999999996</v>
      </c>
      <c r="AR12" s="22">
        <v>0.55900000000000005</v>
      </c>
    </row>
    <row r="13" spans="1:44" x14ac:dyDescent="0.2">
      <c r="A13" s="24" t="s">
        <v>21</v>
      </c>
      <c r="B13" s="25">
        <f>IFERROR(IF(B8="","",IF($E$5=0,((B9-$F$5)/3/B10),IF($F$5=0,(($E$5-B9)/3/B10),MIN(((($E$5)-B9)/(3*B10)),((B9-($F$5))/(3*B10)))))),"")</f>
        <v>1.2471297437211855</v>
      </c>
      <c r="C13" s="25">
        <f>IFERROR(IF(C8="","",IF($E$5=0,((C9-$F$5)/3/C10),IF($F$5=0,(($E$5-C9)/3/C10),MIN(((($E$5)-C9)/(3*C10)),((C9-($F$5))/(3*C10)))))),"")</f>
        <v>1.3364752701990854</v>
      </c>
      <c r="D13" s="25">
        <f t="shared" ref="D13:N13" si="1">IFERROR(IF(D8="","",IF($E$5=0,((D9-$F$5)/3/D10),IF($F$5=0,(($E$5-D9)/3/D10),MIN(((($E$5)-D9)/(3*D10)),((D9-($F$5))/(3*D10)))))),"")</f>
        <v>1.5758269463006027</v>
      </c>
      <c r="E13" s="25">
        <f t="shared" si="1"/>
        <v>1.4752710880810087</v>
      </c>
      <c r="F13" s="25">
        <f t="shared" si="1"/>
        <v>1.3900349872187818</v>
      </c>
      <c r="G13" s="25">
        <f t="shared" si="1"/>
        <v>1.2904884750608281</v>
      </c>
      <c r="H13" s="25">
        <f t="shared" si="1"/>
        <v>1.4783928897529164</v>
      </c>
      <c r="I13" s="25">
        <f t="shared" si="1"/>
        <v>1.1213194027010094</v>
      </c>
      <c r="J13" s="25">
        <f t="shared" si="1"/>
        <v>1.1415085824355455</v>
      </c>
      <c r="K13" s="25">
        <f t="shared" si="1"/>
        <v>1.0797921570572135</v>
      </c>
      <c r="L13" s="25">
        <f t="shared" si="1"/>
        <v>0.92327796398889006</v>
      </c>
      <c r="M13" s="25">
        <f t="shared" si="1"/>
        <v>1.4708032372879458</v>
      </c>
      <c r="N13" s="25">
        <f t="shared" si="1"/>
        <v>1.2082868550162418</v>
      </c>
      <c r="P13" s="24" t="s">
        <v>21</v>
      </c>
      <c r="Q13" s="25"/>
      <c r="R13" s="25"/>
      <c r="S13" s="25"/>
      <c r="T13" s="25">
        <f t="shared" ref="T13:Y13" si="2">IFERROR(IF(T8="","",IF($E$5=0,((T9-$F$5)/3/T10),IF($F$5=0,(($E$5-T9)/3/T10),MIN(((($E$5)-T9)/(3*T10)),((T9-($F$5))/(3*T10)))))),"")</f>
        <v>1.1981936948024789</v>
      </c>
      <c r="U13" s="25"/>
      <c r="V13" s="25"/>
      <c r="W13" s="25"/>
      <c r="X13" s="25">
        <f t="shared" si="2"/>
        <v>0.96944573032076309</v>
      </c>
      <c r="Y13" s="25">
        <f t="shared" si="2"/>
        <v>0.9615613136385982</v>
      </c>
      <c r="Z13" s="25"/>
      <c r="AA13" s="25"/>
      <c r="AB13" s="25"/>
      <c r="AC13" s="25"/>
      <c r="AE13" s="24" t="s">
        <v>21</v>
      </c>
      <c r="AF13" s="25"/>
      <c r="AG13" s="25"/>
      <c r="AH13" s="25"/>
      <c r="AI13" s="25">
        <f t="shared" ref="AI13:AP13" si="3">IFERROR(IF(AI8="","",IF($E$5=0,((AI9-$F$5)/3/AI10),IF($F$5=0,(($E$5-AI9)/3/AI10),MIN(((($E$5)-AI9)/(3*AI10)),((AI9-($F$5))/(3*AI10)))))),"")</f>
        <v>1.7524624517599461</v>
      </c>
      <c r="AJ13" s="25">
        <f t="shared" si="3"/>
        <v>1.5466649159190584</v>
      </c>
      <c r="AK13" s="25">
        <f t="shared" si="3"/>
        <v>1.2458010744757451</v>
      </c>
      <c r="AL13" s="25">
        <f t="shared" si="3"/>
        <v>1.3123956488664539</v>
      </c>
      <c r="AM13" s="25">
        <f t="shared" si="3"/>
        <v>1.3045737653505929</v>
      </c>
      <c r="AN13" s="25">
        <f t="shared" si="3"/>
        <v>1.2615687677409189</v>
      </c>
      <c r="AO13" s="25">
        <f t="shared" si="3"/>
        <v>1.153777535125649</v>
      </c>
      <c r="AP13" s="25">
        <f t="shared" si="3"/>
        <v>1.3446858466907587</v>
      </c>
      <c r="AQ13" s="25">
        <f t="shared" ref="AQ13:AR13" si="4">IFERROR(IF(AQ8="","",IF($E$5=0,((AQ9-$F$5)/3/AQ10),IF($F$5=0,(($E$5-AQ9)/3/AQ10),MIN(((($E$5)-AQ9)/(3*AQ10)),((AQ9-($F$5))/(3*AQ10)))))),"")</f>
        <v>1.3663847999193199</v>
      </c>
      <c r="AR13" s="25">
        <f t="shared" si="4"/>
        <v>1.0394598832657911</v>
      </c>
    </row>
    <row r="15" spans="1:44" s="26" customFormat="1" ht="6.75" customHeight="1" x14ac:dyDescent="0.2"/>
    <row r="17" spans="1:62" ht="15.75" x14ac:dyDescent="0.25">
      <c r="A17" s="27" t="s">
        <v>32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28"/>
      <c r="AE17" s="27" t="s">
        <v>30</v>
      </c>
      <c r="AR17" s="28"/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0.58074999999999999</v>
      </c>
      <c r="C19" s="30">
        <v>0.62625396825396862</v>
      </c>
      <c r="D19" s="30">
        <v>0.59997660818713405</v>
      </c>
      <c r="E19" s="30">
        <v>0.60080208333333329</v>
      </c>
      <c r="F19" s="30">
        <v>0.61407999999999996</v>
      </c>
      <c r="G19" s="30">
        <v>0.60771631205673748</v>
      </c>
      <c r="H19" s="30">
        <v>0.61901801801801815</v>
      </c>
      <c r="I19" s="30">
        <v>0.60801388888888885</v>
      </c>
      <c r="J19" s="30">
        <v>0.61285185185185187</v>
      </c>
      <c r="K19" s="30">
        <v>0.60854545454545428</v>
      </c>
      <c r="L19" s="30">
        <v>0.62841666666666673</v>
      </c>
      <c r="M19" s="30">
        <v>0.61319047619047617</v>
      </c>
      <c r="N19" s="30">
        <v>0.60471874999999975</v>
      </c>
      <c r="P19" s="30" t="s">
        <v>18</v>
      </c>
      <c r="Q19" s="30"/>
      <c r="R19" s="30"/>
      <c r="S19" s="30"/>
      <c r="T19" s="30">
        <v>0.6119444444444444</v>
      </c>
      <c r="U19" s="30"/>
      <c r="V19" s="30"/>
      <c r="W19" s="30"/>
      <c r="X19" s="30">
        <v>0.59957575757575743</v>
      </c>
      <c r="Y19" s="30">
        <v>0.59433333333333327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0.60561111111111099</v>
      </c>
      <c r="AJ19" s="30">
        <v>0.60562222222222217</v>
      </c>
      <c r="AK19" s="30">
        <v>0.61513725490196092</v>
      </c>
      <c r="AL19" s="30">
        <v>0.62770000000000004</v>
      </c>
      <c r="AM19" s="30">
        <v>0.60100000000000009</v>
      </c>
      <c r="AN19" s="30">
        <v>0.62086666666666657</v>
      </c>
      <c r="AO19" s="30">
        <v>0.6106041666666665</v>
      </c>
      <c r="AP19" s="30">
        <v>0.63412121212121209</v>
      </c>
      <c r="AQ19" s="30">
        <v>0.59797916666666673</v>
      </c>
      <c r="AR19" s="30">
        <v>0.59052941176470586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1.7072705489384877E-2</v>
      </c>
      <c r="C20" s="22">
        <v>2.3970961268313478E-2</v>
      </c>
      <c r="D20" s="22">
        <v>1.7925976293496317E-2</v>
      </c>
      <c r="E20" s="22">
        <v>2.387626868127327E-2</v>
      </c>
      <c r="F20" s="22">
        <v>1.9785170531814316E-2</v>
      </c>
      <c r="G20" s="22">
        <v>2.3794755196751963E-2</v>
      </c>
      <c r="H20" s="22">
        <v>2.0830476790240884E-2</v>
      </c>
      <c r="I20" s="22">
        <v>2.1330064120104346E-2</v>
      </c>
      <c r="J20" s="22">
        <v>2.2954362935568004E-2</v>
      </c>
      <c r="K20" s="22">
        <v>2.4277003785506249E-2</v>
      </c>
      <c r="L20" s="22">
        <v>2.3755384086399656E-2</v>
      </c>
      <c r="M20" s="22">
        <v>2.3001345716325072E-2</v>
      </c>
      <c r="N20" s="22">
        <v>2.067579470884023E-2</v>
      </c>
      <c r="P20" s="21" t="s">
        <v>8</v>
      </c>
      <c r="Q20" s="22"/>
      <c r="R20" s="22"/>
      <c r="S20" s="22"/>
      <c r="T20" s="22">
        <v>3.7506818552211232E-2</v>
      </c>
      <c r="U20" s="22"/>
      <c r="V20" s="22"/>
      <c r="W20" s="22"/>
      <c r="X20" s="22">
        <v>2.1314652095199553E-2</v>
      </c>
      <c r="Y20" s="22">
        <v>2.214552420748361E-2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1.9820188426981362E-2</v>
      </c>
      <c r="AJ20" s="22">
        <v>2.0537425802321457E-2</v>
      </c>
      <c r="AK20" s="22">
        <v>1.9412387393459012E-2</v>
      </c>
      <c r="AL20" s="22">
        <v>2.2277482059168012E-2</v>
      </c>
      <c r="AM20" s="22">
        <v>2.3608550069066862E-2</v>
      </c>
      <c r="AN20" s="22">
        <v>2.5824231045491162E-2</v>
      </c>
      <c r="AO20" s="22">
        <v>2.7067087325976857E-2</v>
      </c>
      <c r="AP20" s="22">
        <v>2.3026828884691194E-2</v>
      </c>
      <c r="AQ20" s="22">
        <v>2.201787434745104E-2</v>
      </c>
      <c r="AR20" s="22">
        <v>2.4534345673913101E-2</v>
      </c>
      <c r="AS20" s="29"/>
      <c r="AT20" s="29"/>
      <c r="AU20" s="29"/>
      <c r="AV20" s="29"/>
      <c r="BD20" s="32">
        <f>F5</f>
        <v>0.51</v>
      </c>
      <c r="BE20" s="32"/>
      <c r="BF20" s="32"/>
      <c r="BG20" s="32"/>
      <c r="BH20" s="32"/>
      <c r="BI20" s="32"/>
      <c r="BJ20" s="32">
        <f>E5</f>
        <v>0.71</v>
      </c>
    </row>
    <row r="21" spans="1:62" x14ac:dyDescent="0.2">
      <c r="A21" s="21" t="s">
        <v>19</v>
      </c>
      <c r="B21" s="22">
        <v>0.61</v>
      </c>
      <c r="C21" s="22">
        <v>0.67999999999999994</v>
      </c>
      <c r="D21" s="22">
        <v>0.64300000000000002</v>
      </c>
      <c r="E21" s="22">
        <v>0.66400000000000003</v>
      </c>
      <c r="F21" s="22">
        <v>0.65400000000000003</v>
      </c>
      <c r="G21" s="22">
        <v>0.66300000000000003</v>
      </c>
      <c r="H21" s="22">
        <v>0.66400000000000003</v>
      </c>
      <c r="I21" s="22">
        <v>0.65200000000000002</v>
      </c>
      <c r="J21" s="22">
        <v>0.65</v>
      </c>
      <c r="K21" s="22">
        <v>0.65700000000000003</v>
      </c>
      <c r="L21" s="22">
        <v>0.68799999999999994</v>
      </c>
      <c r="M21" s="22">
        <v>0.65600000000000003</v>
      </c>
      <c r="N21" s="22">
        <v>0.65500000000000003</v>
      </c>
      <c r="P21" s="21" t="s">
        <v>19</v>
      </c>
      <c r="Q21" s="22"/>
      <c r="R21" s="22"/>
      <c r="S21" s="22"/>
      <c r="T21" s="22">
        <v>0.66899999999999993</v>
      </c>
      <c r="U21" s="22"/>
      <c r="V21" s="22"/>
      <c r="W21" s="22"/>
      <c r="X21" s="22">
        <v>0.65500000000000003</v>
      </c>
      <c r="Y21" s="22">
        <v>0.624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0.63600000000000001</v>
      </c>
      <c r="AJ21" s="22">
        <v>0.64400000000000002</v>
      </c>
      <c r="AK21" s="22">
        <v>0.65700000000000003</v>
      </c>
      <c r="AL21" s="22">
        <v>0.66600000000000004</v>
      </c>
      <c r="AM21" s="22">
        <v>0.65500000000000003</v>
      </c>
      <c r="AN21" s="22">
        <v>0.66600000000000004</v>
      </c>
      <c r="AO21" s="22">
        <v>0.67400000000000004</v>
      </c>
      <c r="AP21" s="22">
        <v>0.67299999999999993</v>
      </c>
      <c r="AQ21" s="22">
        <v>0.66</v>
      </c>
      <c r="AR21" s="22">
        <v>0.65200000000000002</v>
      </c>
      <c r="BD21" s="33">
        <f>BE21-$BG$22</f>
        <v>0.54999999999999993</v>
      </c>
      <c r="BE21" s="32">
        <f>BF21-$BG$22</f>
        <v>0.56999999999999995</v>
      </c>
      <c r="BF21" s="32">
        <f>BG21-$BG$22</f>
        <v>0.59</v>
      </c>
      <c r="BG21" s="33">
        <f>D5</f>
        <v>0.61</v>
      </c>
      <c r="BH21" s="32">
        <f>BG21+$BG$22</f>
        <v>0.63</v>
      </c>
      <c r="BI21" s="32">
        <f>BH21+$BG$22</f>
        <v>0.65</v>
      </c>
      <c r="BJ21" s="33">
        <f>BI21+$BG$22</f>
        <v>0.67</v>
      </c>
    </row>
    <row r="22" spans="1:62" x14ac:dyDescent="0.2">
      <c r="A22" s="21" t="s">
        <v>20</v>
      </c>
      <c r="B22" s="22">
        <v>0.55200000000000005</v>
      </c>
      <c r="C22" s="22">
        <v>0.55500000000000005</v>
      </c>
      <c r="D22" s="22">
        <v>0.56299999999999994</v>
      </c>
      <c r="E22" s="22">
        <v>0.55300000000000005</v>
      </c>
      <c r="F22" s="22">
        <v>0.57199999999999995</v>
      </c>
      <c r="G22" s="22">
        <v>0.55400000000000005</v>
      </c>
      <c r="H22" s="22">
        <v>0.57699999999999996</v>
      </c>
      <c r="I22" s="22">
        <v>0.55700000000000005</v>
      </c>
      <c r="J22" s="22">
        <v>0.55100000000000005</v>
      </c>
      <c r="K22" s="22">
        <v>0.55300000000000005</v>
      </c>
      <c r="L22" s="22">
        <v>0.57899999999999996</v>
      </c>
      <c r="M22" s="22">
        <v>0.58599999999999997</v>
      </c>
      <c r="N22" s="22">
        <v>0.56899999999999995</v>
      </c>
      <c r="P22" s="21" t="s">
        <v>20</v>
      </c>
      <c r="Q22" s="22"/>
      <c r="R22" s="22"/>
      <c r="S22" s="22"/>
      <c r="T22" s="22">
        <v>0.55100000000000005</v>
      </c>
      <c r="U22" s="22"/>
      <c r="V22" s="22"/>
      <c r="W22" s="22"/>
      <c r="X22" s="22">
        <v>0.56699999999999995</v>
      </c>
      <c r="Y22" s="22">
        <v>0.56000000000000005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0.57000000000000006</v>
      </c>
      <c r="AJ22" s="22">
        <v>0.56499999999999995</v>
      </c>
      <c r="AK22" s="22">
        <v>0.57799999999999996</v>
      </c>
      <c r="AL22" s="22">
        <v>0.58899999999999997</v>
      </c>
      <c r="AM22" s="22">
        <v>0.56000000000000005</v>
      </c>
      <c r="AN22" s="22">
        <v>0.55400000000000005</v>
      </c>
      <c r="AO22" s="22">
        <v>0.55200000000000005</v>
      </c>
      <c r="AP22" s="22">
        <v>0.59299999999999997</v>
      </c>
      <c r="AQ22" s="22">
        <v>0.56100000000000005</v>
      </c>
      <c r="AR22" s="22">
        <v>0.55100000000000005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 t="shared" ref="B23:N23" si="5">IFERROR(IF(B18="","",IF($E$5=0,((B19-$F$5)/3/B20),IF($F$5=0,(($E$5-B19)/3/B20),MIN(((($E$5)-B19)/(3*B20)),((B19-($F$5))/(3*B20)))))),"")</f>
        <v>1.3813471653919465</v>
      </c>
      <c r="C23" s="25">
        <f t="shared" si="5"/>
        <v>1.1645483717936782</v>
      </c>
      <c r="D23" s="25">
        <f t="shared" si="5"/>
        <v>1.673114046230558</v>
      </c>
      <c r="E23" s="25">
        <f t="shared" si="5"/>
        <v>1.2676755114106464</v>
      </c>
      <c r="F23" s="25">
        <f t="shared" si="5"/>
        <v>1.6160251579292988</v>
      </c>
      <c r="G23" s="25">
        <f t="shared" si="5"/>
        <v>1.3688774584812142</v>
      </c>
      <c r="H23" s="25">
        <f t="shared" si="5"/>
        <v>1.4559113376384971</v>
      </c>
      <c r="I23" s="25">
        <f t="shared" si="5"/>
        <v>1.531701738557008</v>
      </c>
      <c r="J23" s="25">
        <f t="shared" si="5"/>
        <v>1.4107434016042923</v>
      </c>
      <c r="K23" s="25">
        <f t="shared" si="5"/>
        <v>1.3530699726667184</v>
      </c>
      <c r="L23" s="25">
        <f t="shared" si="5"/>
        <v>1.1447697223305968</v>
      </c>
      <c r="M23" s="25">
        <f t="shared" si="5"/>
        <v>1.4029544909165002</v>
      </c>
      <c r="N23" s="25">
        <f t="shared" si="5"/>
        <v>1.5270473087627985</v>
      </c>
      <c r="P23" s="24" t="s">
        <v>21</v>
      </c>
      <c r="Q23" s="25"/>
      <c r="R23" s="25"/>
      <c r="S23" s="25"/>
      <c r="T23" s="25">
        <f t="shared" ref="T23:Y23" si="6">IFERROR(IF(T18="","",IF($E$5=0,((T19-$F$5)/3/T20),IF($F$5=0,(($E$5-T19)/3/T20),MIN(((($E$5)-T19)/(3*T20)),((T19-($F$5))/(3*T20)))))),"")</f>
        <v>0.87144648484877207</v>
      </c>
      <c r="U23" s="25"/>
      <c r="V23" s="25"/>
      <c r="W23" s="25"/>
      <c r="X23" s="25">
        <f t="shared" si="6"/>
        <v>1.4008479108749097</v>
      </c>
      <c r="Y23" s="25">
        <f t="shared" si="6"/>
        <v>1.2693811556563441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7">IFERROR(IF(AI18="","",IF($E$5=0,((AI19-$F$5)/3/AI20),IF($F$5=0,(($E$5-AI19)/3/AI20),MIN(((($E$5)-AI19)/(3*AI20)),((AI19-($F$5))/(3*AI20)))))),"")</f>
        <v>1.6079751455331759</v>
      </c>
      <c r="AJ23" s="25">
        <f t="shared" si="7"/>
        <v>1.5519994755365667</v>
      </c>
      <c r="AK23" s="25">
        <f t="shared" si="7"/>
        <v>1.6289039772271556</v>
      </c>
      <c r="AL23" s="25">
        <f t="shared" si="7"/>
        <v>1.2314377926765505</v>
      </c>
      <c r="AM23" s="25">
        <f t="shared" si="7"/>
        <v>1.2848452465142135</v>
      </c>
      <c r="AN23" s="25">
        <f t="shared" si="7"/>
        <v>1.1505129062225692</v>
      </c>
      <c r="AO23" s="25">
        <f t="shared" si="7"/>
        <v>1.2240675934365151</v>
      </c>
      <c r="AP23" s="25">
        <f t="shared" si="7"/>
        <v>1.0984113105450077</v>
      </c>
      <c r="AQ23" s="25">
        <f t="shared" ref="AQ23:AR23" si="8">IFERROR(IF(AQ18="","",IF($E$5=0,((AQ19-$F$5)/3/AQ20),IF($F$5=0,(($E$5-AQ19)/3/AQ20),MIN(((($E$5)-AQ19)/(3*AQ20)),((AQ19-($F$5))/(3*AQ20)))))),"")</f>
        <v>1.3319355186657222</v>
      </c>
      <c r="AR23" s="25">
        <f t="shared" si="8"/>
        <v>1.094104469370208</v>
      </c>
    </row>
    <row r="24" spans="1:62" x14ac:dyDescent="0.2">
      <c r="A24" s="35" t="s">
        <v>10</v>
      </c>
      <c r="B24" s="32">
        <f t="shared" ref="B24:N24" si="9">$D$5</f>
        <v>0.61</v>
      </c>
      <c r="C24" s="32">
        <f t="shared" si="9"/>
        <v>0.61</v>
      </c>
      <c r="D24" s="32">
        <f t="shared" si="9"/>
        <v>0.61</v>
      </c>
      <c r="E24" s="32">
        <f t="shared" si="9"/>
        <v>0.61</v>
      </c>
      <c r="F24" s="32">
        <f t="shared" si="9"/>
        <v>0.61</v>
      </c>
      <c r="G24" s="32">
        <f t="shared" si="9"/>
        <v>0.61</v>
      </c>
      <c r="H24" s="32">
        <f t="shared" si="9"/>
        <v>0.61</v>
      </c>
      <c r="I24" s="32">
        <f t="shared" si="9"/>
        <v>0.61</v>
      </c>
      <c r="J24" s="32">
        <f t="shared" si="9"/>
        <v>0.61</v>
      </c>
      <c r="K24" s="32">
        <f t="shared" si="9"/>
        <v>0.61</v>
      </c>
      <c r="L24" s="32">
        <f t="shared" si="9"/>
        <v>0.61</v>
      </c>
      <c r="M24" s="32">
        <f t="shared" si="9"/>
        <v>0.61</v>
      </c>
      <c r="N24" s="32">
        <f t="shared" si="9"/>
        <v>0.61</v>
      </c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13</v>
      </c>
      <c r="B25" s="32">
        <f t="shared" ref="B25:N25" si="10">$G$5</f>
        <v>0.68499999999999994</v>
      </c>
      <c r="C25" s="32">
        <f t="shared" si="10"/>
        <v>0.68499999999999994</v>
      </c>
      <c r="D25" s="32">
        <f t="shared" si="10"/>
        <v>0.68499999999999994</v>
      </c>
      <c r="E25" s="32">
        <f t="shared" si="10"/>
        <v>0.68499999999999994</v>
      </c>
      <c r="F25" s="32">
        <f t="shared" si="10"/>
        <v>0.68499999999999994</v>
      </c>
      <c r="G25" s="32">
        <f t="shared" si="10"/>
        <v>0.68499999999999994</v>
      </c>
      <c r="H25" s="32">
        <f t="shared" si="10"/>
        <v>0.68499999999999994</v>
      </c>
      <c r="I25" s="32">
        <f t="shared" si="10"/>
        <v>0.68499999999999994</v>
      </c>
      <c r="J25" s="32">
        <f t="shared" si="10"/>
        <v>0.68499999999999994</v>
      </c>
      <c r="K25" s="32">
        <f t="shared" si="10"/>
        <v>0.68499999999999994</v>
      </c>
      <c r="L25" s="32">
        <f t="shared" si="10"/>
        <v>0.68499999999999994</v>
      </c>
      <c r="M25" s="32">
        <f t="shared" si="10"/>
        <v>0.68499999999999994</v>
      </c>
      <c r="N25" s="32">
        <f t="shared" si="10"/>
        <v>0.68499999999999994</v>
      </c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14</v>
      </c>
      <c r="B26" s="32">
        <f t="shared" ref="B26:N26" si="11">$H$5</f>
        <v>0.53500000000000003</v>
      </c>
      <c r="C26" s="32">
        <f t="shared" si="11"/>
        <v>0.53500000000000003</v>
      </c>
      <c r="D26" s="32">
        <f t="shared" si="11"/>
        <v>0.53500000000000003</v>
      </c>
      <c r="E26" s="32">
        <f t="shared" si="11"/>
        <v>0.53500000000000003</v>
      </c>
      <c r="F26" s="32">
        <f t="shared" si="11"/>
        <v>0.53500000000000003</v>
      </c>
      <c r="G26" s="32">
        <f t="shared" si="11"/>
        <v>0.53500000000000003</v>
      </c>
      <c r="H26" s="32">
        <f t="shared" si="11"/>
        <v>0.53500000000000003</v>
      </c>
      <c r="I26" s="32">
        <f t="shared" si="11"/>
        <v>0.53500000000000003</v>
      </c>
      <c r="J26" s="32">
        <f t="shared" si="11"/>
        <v>0.53500000000000003</v>
      </c>
      <c r="K26" s="32">
        <f t="shared" si="11"/>
        <v>0.53500000000000003</v>
      </c>
      <c r="L26" s="32">
        <f t="shared" si="11"/>
        <v>0.53500000000000003</v>
      </c>
      <c r="M26" s="32">
        <f t="shared" si="11"/>
        <v>0.53500000000000003</v>
      </c>
      <c r="N26" s="32">
        <f t="shared" si="11"/>
        <v>0.53500000000000003</v>
      </c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2.8750219846862698E-2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1.5758269463006027</v>
      </c>
      <c r="Q37" s="40">
        <v>8</v>
      </c>
      <c r="R37" s="41">
        <f>ROUND(Q37/5,5)</f>
        <v>1.6</v>
      </c>
      <c r="T37" s="20">
        <v>0.6113333333333334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2.4785748593361759E-2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1.3269273980168315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mergeCells count="1">
    <mergeCell ref="G3:H3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BJ85"/>
  <sheetViews>
    <sheetView showGridLines="0" topLeftCell="A13" zoomScale="85" zoomScaleNormal="85" workbookViewId="0">
      <selection activeCell="T57" sqref="T57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49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0.51114252967224461</v>
      </c>
      <c r="R2" s="7">
        <f>IF(N19="","",(ABS(N19-AVERAGE(B19:M19))/STDEV(B19:M19)))</f>
        <v>2.1022494027516134E-2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0.65068433468383202</v>
      </c>
      <c r="V2" s="7">
        <f>IF(AR19="","",(ABS(AR19-AVERAGE(AF19:AQ19))/STDEV(AF19:AQ19)))</f>
        <v>1.043465105441409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0.71245010190513525</v>
      </c>
      <c r="R3" s="7">
        <f>IF(N20="","",(ABS(N20-AVERAGE(B20:M20))/STDEV(B20:M20)))</f>
        <v>1.6175499014659156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1.3655209795479415</v>
      </c>
      <c r="V3" s="7">
        <f>IF(AR20="","",(ABS(AR20-AVERAGE(AF20:AQ20))/STDEV(AF20:AQ20)))</f>
        <v>5.1718167929426189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0.72527795109620075</v>
      </c>
      <c r="R4" s="7">
        <f>IF(N23="","",(ABS(N23-AVERAGE(B23:M23))/STDEV(B23:M23)))</f>
        <v>1.0640485855893369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1.2945445038259591</v>
      </c>
      <c r="V4" s="7">
        <f>IF(AR23="","",(ABS(AR23-AVERAGE(AF23:AQ23))/STDEV(AF23:AQ23)))</f>
        <v>2.7331440183771556</v>
      </c>
    </row>
    <row r="5" spans="1:44" ht="25.5" customHeight="1" x14ac:dyDescent="0.2">
      <c r="C5" s="42" t="s">
        <v>50</v>
      </c>
      <c r="D5" s="12">
        <v>7142</v>
      </c>
      <c r="E5" s="12">
        <v>7644</v>
      </c>
      <c r="F5" s="12">
        <v>6588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-16.041290322580608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7159.9671232876708</v>
      </c>
      <c r="C9" s="20">
        <v>7169.028571428571</v>
      </c>
      <c r="D9" s="20">
        <v>7165.7142857142853</v>
      </c>
      <c r="E9" s="20">
        <v>7166.0363636363636</v>
      </c>
      <c r="F9" s="20">
        <v>7169.8514285714282</v>
      </c>
      <c r="G9" s="20">
        <v>7162.8512820512824</v>
      </c>
      <c r="H9" s="20">
        <v>7180.64</v>
      </c>
      <c r="I9" s="20">
        <v>7177.0666666666666</v>
      </c>
      <c r="J9" s="20">
        <v>7202.5684210526315</v>
      </c>
      <c r="K9" s="20">
        <v>7187.4666666666662</v>
      </c>
      <c r="L9" s="20">
        <v>7134.88</v>
      </c>
      <c r="M9" s="20">
        <v>7154.4</v>
      </c>
      <c r="N9" s="20">
        <v>7177.9034482758625</v>
      </c>
      <c r="P9" s="19" t="s">
        <v>18</v>
      </c>
      <c r="Q9" s="20"/>
      <c r="R9" s="20"/>
      <c r="S9" s="20"/>
      <c r="T9" s="20">
        <v>7154.4</v>
      </c>
      <c r="U9" s="20"/>
      <c r="V9" s="20"/>
      <c r="W9" s="20"/>
      <c r="X9" s="20">
        <v>7178.9333333333334</v>
      </c>
      <c r="Y9" s="20">
        <v>7191.2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7164</v>
      </c>
      <c r="AJ9" s="30">
        <v>7170.7555555555555</v>
      </c>
      <c r="AK9" s="30">
        <v>7156.5894736842101</v>
      </c>
      <c r="AL9" s="30">
        <v>7150.8235294117649</v>
      </c>
      <c r="AM9" s="30">
        <v>7170.4</v>
      </c>
      <c r="AN9" s="30">
        <v>7207.6</v>
      </c>
      <c r="AO9" s="30">
        <v>7175.9466666666667</v>
      </c>
      <c r="AP9" s="30">
        <v>7193.090909090909</v>
      </c>
      <c r="AQ9" s="30">
        <v>7206.88</v>
      </c>
      <c r="AR9" s="30">
        <v>7190.8387096774195</v>
      </c>
    </row>
    <row r="10" spans="1:44" x14ac:dyDescent="0.2">
      <c r="A10" s="21" t="s">
        <v>8</v>
      </c>
      <c r="B10" s="22">
        <v>92.632554347505391</v>
      </c>
      <c r="C10" s="22">
        <v>89.054986074374938</v>
      </c>
      <c r="D10" s="22">
        <v>81.599975904336674</v>
      </c>
      <c r="E10" s="22">
        <v>78.71431812019614</v>
      </c>
      <c r="F10" s="22">
        <v>81.913612230429067</v>
      </c>
      <c r="G10" s="22">
        <v>78.677689340080704</v>
      </c>
      <c r="H10" s="22">
        <v>94.586769527756715</v>
      </c>
      <c r="I10" s="22">
        <v>80.38852434233624</v>
      </c>
      <c r="J10" s="22">
        <v>98.451787962683937</v>
      </c>
      <c r="K10" s="22">
        <v>96.07368445900488</v>
      </c>
      <c r="L10" s="22">
        <v>71.640133213644262</v>
      </c>
      <c r="M10" s="22">
        <v>81.420433286256497</v>
      </c>
      <c r="N10" s="22">
        <v>91.433136175046485</v>
      </c>
      <c r="P10" s="21" t="s">
        <v>8</v>
      </c>
      <c r="Q10" s="22"/>
      <c r="R10" s="22"/>
      <c r="S10" s="22"/>
      <c r="T10" s="22">
        <v>61.839391530217895</v>
      </c>
      <c r="U10" s="22"/>
      <c r="V10" s="22"/>
      <c r="W10" s="22"/>
      <c r="X10" s="22">
        <v>85.375747035198316</v>
      </c>
      <c r="Y10" s="22">
        <v>77.883583838822872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76.293063766946517</v>
      </c>
      <c r="AJ10" s="22">
        <v>82.180714967741949</v>
      </c>
      <c r="AK10" s="22">
        <v>81.44434135703807</v>
      </c>
      <c r="AL10" s="22">
        <v>80.424643296067586</v>
      </c>
      <c r="AM10" s="22">
        <v>83.089335544096329</v>
      </c>
      <c r="AN10" s="22">
        <v>87.338364270334964</v>
      </c>
      <c r="AO10" s="22">
        <v>90.932688698145711</v>
      </c>
      <c r="AP10" s="22">
        <v>67.538541185418993</v>
      </c>
      <c r="AQ10" s="22">
        <v>89.490311868756791</v>
      </c>
      <c r="AR10" s="22">
        <v>91.857560814794866</v>
      </c>
    </row>
    <row r="11" spans="1:44" x14ac:dyDescent="0.2">
      <c r="A11" s="21" t="s">
        <v>19</v>
      </c>
      <c r="B11" s="22">
        <v>7580</v>
      </c>
      <c r="C11" s="22">
        <v>7548</v>
      </c>
      <c r="D11" s="23">
        <v>7420</v>
      </c>
      <c r="E11" s="23">
        <v>7420</v>
      </c>
      <c r="F11" s="23">
        <v>7420</v>
      </c>
      <c r="G11" s="23">
        <v>7420</v>
      </c>
      <c r="H11" s="23">
        <v>7420</v>
      </c>
      <c r="I11" s="23">
        <v>7420</v>
      </c>
      <c r="J11" s="23">
        <v>7548</v>
      </c>
      <c r="K11" s="23">
        <v>7420</v>
      </c>
      <c r="L11" s="23">
        <v>7420</v>
      </c>
      <c r="M11" s="23">
        <v>7420</v>
      </c>
      <c r="N11" s="23">
        <v>7420</v>
      </c>
      <c r="P11" s="21" t="s">
        <v>19</v>
      </c>
      <c r="Q11" s="22"/>
      <c r="R11" s="22"/>
      <c r="S11" s="22"/>
      <c r="T11" s="22">
        <v>7324</v>
      </c>
      <c r="U11" s="23"/>
      <c r="V11" s="23"/>
      <c r="W11" s="23"/>
      <c r="X11" s="23">
        <v>7420</v>
      </c>
      <c r="Y11" s="23">
        <v>7292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7292</v>
      </c>
      <c r="AJ11" s="22">
        <v>7420</v>
      </c>
      <c r="AK11" s="22">
        <v>7420</v>
      </c>
      <c r="AL11" s="22">
        <v>7420</v>
      </c>
      <c r="AM11" s="22">
        <v>7420</v>
      </c>
      <c r="AN11" s="22">
        <v>7452</v>
      </c>
      <c r="AO11" s="22">
        <v>7420</v>
      </c>
      <c r="AP11" s="22">
        <v>7324</v>
      </c>
      <c r="AQ11" s="22">
        <v>7388</v>
      </c>
      <c r="AR11" s="22">
        <v>7420</v>
      </c>
    </row>
    <row r="12" spans="1:44" x14ac:dyDescent="0.2">
      <c r="A12" s="21" t="s">
        <v>20</v>
      </c>
      <c r="B12" s="22">
        <v>6940</v>
      </c>
      <c r="C12" s="22">
        <v>6972</v>
      </c>
      <c r="D12" s="23">
        <v>6812</v>
      </c>
      <c r="E12" s="23">
        <v>6972</v>
      </c>
      <c r="F12" s="23">
        <v>7068</v>
      </c>
      <c r="G12" s="23">
        <v>6908</v>
      </c>
      <c r="H12" s="23">
        <v>7068</v>
      </c>
      <c r="I12" s="23">
        <v>7036</v>
      </c>
      <c r="J12" s="23">
        <v>7036</v>
      </c>
      <c r="K12" s="23">
        <v>7068</v>
      </c>
      <c r="L12" s="23">
        <v>6972</v>
      </c>
      <c r="M12" s="23">
        <v>7036</v>
      </c>
      <c r="N12" s="23">
        <v>6940</v>
      </c>
      <c r="P12" s="21" t="s">
        <v>20</v>
      </c>
      <c r="Q12" s="22"/>
      <c r="R12" s="22"/>
      <c r="S12" s="22"/>
      <c r="T12" s="22">
        <v>7068</v>
      </c>
      <c r="U12" s="23"/>
      <c r="V12" s="23"/>
      <c r="W12" s="23"/>
      <c r="X12" s="23">
        <v>7068</v>
      </c>
      <c r="Y12" s="23">
        <v>7068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7100</v>
      </c>
      <c r="AJ12" s="22">
        <v>7004</v>
      </c>
      <c r="AK12" s="22">
        <v>7036</v>
      </c>
      <c r="AL12" s="22">
        <v>7068</v>
      </c>
      <c r="AM12" s="22">
        <v>7068</v>
      </c>
      <c r="AN12" s="22">
        <v>7068</v>
      </c>
      <c r="AO12" s="22">
        <v>7036</v>
      </c>
      <c r="AP12" s="22">
        <v>7036</v>
      </c>
      <c r="AQ12" s="22">
        <v>6908</v>
      </c>
      <c r="AR12" s="22">
        <v>6972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1.7417666324105645</v>
      </c>
      <c r="C13" s="25">
        <f>IFERROR(IF(C8="","",IF($C$25=0,((C9-$C$26)/3/C10),IF($C$26=0,(($C$25-C9)/3/C10),MIN(((($C$25)-C9)/(3*C10)),((C9-($C$26))/(3*C10)))))),"")</f>
        <v>1.7778208329804728</v>
      </c>
      <c r="D13" s="25">
        <f>IFERROR(IF(D8="","",IF($D$25=0,((D9-$D$26)/3/D10),IF($D$26=0,(($D$25-D9)/3/D10),MIN(((($D$25)-D9)/(3*D10)),((D9-($D$26))/(3*D10)))))),"")</f>
        <v>1.9537820895373408</v>
      </c>
      <c r="E13" s="25">
        <f>IFERROR(IF(E8="","",IF($E$25=0,((E9-$E$26)/3/E10),IF($E$26=0,(($E$25-E9)/3/E10),MIN(((($E$25)-E9)/(3*E10)),((E9-($E$26))/(3*E10)))))),"")</f>
        <v>2.0240436038324043</v>
      </c>
      <c r="F13" s="25">
        <f>IFERROR(IF(F8="","",IF($K$25=0,((F9-$K$26)/3/F10),IF($K$26=0,(($K$25-F9)/3/F10),MIN(((($K$25)-F9)/(3*F10)),((F9-($K$26))/(3*F10)))))),"")</f>
        <v>1.9294659276521575</v>
      </c>
      <c r="G13" s="25">
        <f>IFERROR(IF(G8="","",IF($G$25=0,((G9-$G$26)/3/G10),IF($G$26=0,(($G$25-G9)/3/G10),MIN(((($G$25)-G9)/(3*G10)),((G9-($G$26))/(3*G10)))))),"")</f>
        <v>2.0384801247741033</v>
      </c>
      <c r="H13" s="25">
        <f>IFERROR(IF(H8="","",IF($H$25=0,((H9-$H$26)/3/H10),IF($H$26=0,(($H$25-H9)/3/H10),MIN(((($H$25)-H9)/(3*H10)),((H9-($H$26))/(3*H10)))))),"")</f>
        <v>1.6329274601984214</v>
      </c>
      <c r="I13" s="25">
        <f>IFERROR(IF(I8="","",IF($I$25=0,((I9-$I$26)/3/I10),IF($I$26=0,(($I$25-I9)/3/I10),MIN(((($I$25)-I9)/(3*I10)),((I9-($I$26))/(3*I10)))))),"")</f>
        <v>1.936152525721573</v>
      </c>
      <c r="J13" s="25">
        <f>IFERROR(IF(J8="","",IF($J$25=0,((J9-$J$26)/3/J10),IF($J$26=0,(($J$25-J9)/3/J10),MIN(((($J$25)-J9)/(3*J10)),((J9-($J$26))/(3*J10)))))),"")</f>
        <v>1.4945778303680437</v>
      </c>
      <c r="K13" s="25">
        <f>IFERROR(IF(K8="","",IF($K$25=0,((K9-$K$26)/3/K10),IF($K$26=0,(($K$25-K9)/3/K10),MIN(((($K$25)-K9)/(3*K10)),((K9-($K$26))/(3*K10)))))),"")</f>
        <v>1.5839694150869474</v>
      </c>
      <c r="L13" s="25">
        <f>IFERROR(IF(L8="","",IF($L$25=0,((L9-$L$26)/3/L10),IF($L$26=0,(($L$25-L9)/3/L10),MIN(((($L$25)-L9)/(3*L10)),((L9-($L$26))/(3*L10)))))),"")</f>
        <v>2.368877039362415</v>
      </c>
      <c r="M13" s="25">
        <f>IFERROR(IF(M8="","",IF($M$25=0,((M9-$M$26)/3/M10),IF($M$26=0,(($M$25-M9)/3/M10),MIN(((($M$25)-M9)/(3*M10)),((M9-($M$26))/(3*M10)))))),"")</f>
        <v>2.0044108513427394</v>
      </c>
      <c r="N13" s="25">
        <f>IFERROR(IF(N8="","",IF($N$25=0,((N9-$N$26)/3/N10),IF($N$26=0,(($N$25-N9)/3/N10),MIN(((($N$25)-N9)/(3*N10)),((N9-($N$26))/(3*N10)))))),"")</f>
        <v>1.6992255077408227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2.6390945311978404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1.8157641672910967</v>
      </c>
      <c r="Y13" s="25">
        <f>IFERROR(IF(Y8="","",IF($J$25=0,((Y9-$J$26)/3/Y10),IF($J$26=0,(($J$25-Y9)/3/Y10),MIN(((($J$25)-Y9)/(3*Y10)),((Y9-($J$26))/(3*Y10)))))),"")</f>
        <v>1.9379351320771807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2.097176232019653</v>
      </c>
      <c r="AJ13" s="25">
        <f t="shared" si="2"/>
        <v>1.9195275705506869</v>
      </c>
      <c r="AK13" s="25">
        <f t="shared" si="2"/>
        <v>1.9948614321325915</v>
      </c>
      <c r="AL13" s="25">
        <f t="shared" si="2"/>
        <v>2.0440520482952902</v>
      </c>
      <c r="AM13" s="25">
        <f t="shared" si="2"/>
        <v>1.8999630413807487</v>
      </c>
      <c r="AN13" s="25">
        <f t="shared" si="2"/>
        <v>1.6655529088730052</v>
      </c>
      <c r="AO13" s="25">
        <f t="shared" si="2"/>
        <v>1.715750188534338</v>
      </c>
      <c r="AP13" s="25">
        <f t="shared" si="2"/>
        <v>2.2254408766454006</v>
      </c>
      <c r="AQ13" s="25">
        <f>IFERROR(IF(AQ8="","",IF($M$25=0,((AQ9-$M$26)/3/AQ10),IF($M$26=0,(($M$25-AQ9)/3/AQ10),MIN(((($M$25)-AQ9)/(3*AQ10)),((AQ9-($M$26))/(3*AQ10)))))),"")</f>
        <v>1.6281836952401585</v>
      </c>
      <c r="AR13" s="25">
        <f>IFERROR(IF(AR8="","",IF($M$25=0,((AR9-$M$26)/3/AR10),IF($M$26=0,(($M$25-AR9)/3/AR10),MIN(((($M$25)-AR9)/(3*AR10)),((AR9-($M$26))/(3*AR10)))))),"")</f>
        <v>1.6444347324377349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-44.611764705881797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7167.2</v>
      </c>
      <c r="C19" s="30">
        <v>7196.4571428571426</v>
      </c>
      <c r="D19" s="30">
        <v>7194.5403508771933</v>
      </c>
      <c r="E19" s="30">
        <v>7190.6</v>
      </c>
      <c r="F19" s="30">
        <v>7208.0320000000002</v>
      </c>
      <c r="G19" s="30">
        <v>7180.0680851063826</v>
      </c>
      <c r="H19" s="30">
        <v>7193.0594594594595</v>
      </c>
      <c r="I19" s="30">
        <v>7217.0666666666666</v>
      </c>
      <c r="J19" s="30">
        <v>7219.2296296296299</v>
      </c>
      <c r="K19" s="30">
        <v>7204.5333333333338</v>
      </c>
      <c r="L19" s="30">
        <v>7184.1142857142859</v>
      </c>
      <c r="M19" s="30">
        <v>7203.3142857142857</v>
      </c>
      <c r="N19" s="30">
        <v>7196.2</v>
      </c>
      <c r="P19" s="30" t="s">
        <v>18</v>
      </c>
      <c r="Q19" s="30"/>
      <c r="R19" s="30"/>
      <c r="S19" s="30"/>
      <c r="T19" s="30">
        <v>7207.7333333333336</v>
      </c>
      <c r="U19" s="30"/>
      <c r="V19" s="30"/>
      <c r="W19" s="30"/>
      <c r="X19" s="30">
        <v>7222.181818181818</v>
      </c>
      <c r="Y19" s="30">
        <v>7199.2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7182.1333333333332</v>
      </c>
      <c r="AJ19" s="30">
        <v>7168.6933333333336</v>
      </c>
      <c r="AK19" s="30">
        <v>7163.623529411765</v>
      </c>
      <c r="AL19" s="30">
        <v>7200.48</v>
      </c>
      <c r="AM19" s="30">
        <v>7206.666666666667</v>
      </c>
      <c r="AN19" s="30">
        <v>7193.8666666666668</v>
      </c>
      <c r="AO19" s="30">
        <v>7194.8</v>
      </c>
      <c r="AP19" s="30">
        <v>7204.727272727273</v>
      </c>
      <c r="AQ19" s="30">
        <v>7218.4</v>
      </c>
      <c r="AR19" s="30">
        <v>7173.7882352941178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72.601000428078777</v>
      </c>
      <c r="C20" s="22">
        <v>94.351579968304591</v>
      </c>
      <c r="D20" s="22">
        <v>90.398195520693733</v>
      </c>
      <c r="E20" s="22">
        <v>87.853737799156988</v>
      </c>
      <c r="F20" s="22">
        <v>90.204779216782015</v>
      </c>
      <c r="G20" s="22">
        <v>89.751006723356483</v>
      </c>
      <c r="H20" s="22">
        <v>92.979671280583489</v>
      </c>
      <c r="I20" s="22">
        <v>108.93246179396205</v>
      </c>
      <c r="J20" s="22">
        <v>100.69548751103851</v>
      </c>
      <c r="K20" s="22">
        <v>98.194961207304559</v>
      </c>
      <c r="L20" s="22">
        <v>103.59183085721308</v>
      </c>
      <c r="M20" s="22">
        <v>98.809314703973655</v>
      </c>
      <c r="N20" s="22">
        <v>109.00561407272131</v>
      </c>
      <c r="P20" s="21" t="s">
        <v>8</v>
      </c>
      <c r="Q20" s="22"/>
      <c r="R20" s="22"/>
      <c r="S20" s="22"/>
      <c r="T20" s="22">
        <v>110.68655132254399</v>
      </c>
      <c r="U20" s="22"/>
      <c r="V20" s="22"/>
      <c r="W20" s="22"/>
      <c r="X20" s="22">
        <v>106.14823508399847</v>
      </c>
      <c r="Y20" s="22">
        <v>71.100817968497907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104.51719321796256</v>
      </c>
      <c r="AJ20" s="22">
        <v>99.356575066821861</v>
      </c>
      <c r="AK20" s="22">
        <v>91.246653750854236</v>
      </c>
      <c r="AL20" s="22">
        <v>97.834979763406281</v>
      </c>
      <c r="AM20" s="22">
        <v>97.903059242339367</v>
      </c>
      <c r="AN20" s="22">
        <v>94.30332505864844</v>
      </c>
      <c r="AO20" s="22">
        <v>91.852165206730717</v>
      </c>
      <c r="AP20" s="22">
        <v>91.645341872179642</v>
      </c>
      <c r="AQ20" s="22">
        <v>95.444808095595647</v>
      </c>
      <c r="AR20" s="22">
        <v>118.61021538331892</v>
      </c>
      <c r="AS20" s="29"/>
      <c r="AT20" s="29"/>
      <c r="AU20" s="29"/>
      <c r="AV20" s="29"/>
      <c r="BD20" s="32">
        <f>F5</f>
        <v>6588</v>
      </c>
      <c r="BE20" s="32"/>
      <c r="BF20" s="32"/>
      <c r="BG20" s="32"/>
      <c r="BH20" s="32"/>
      <c r="BI20" s="32"/>
      <c r="BJ20" s="32">
        <f>E5</f>
        <v>7644</v>
      </c>
    </row>
    <row r="21" spans="1:62" x14ac:dyDescent="0.2">
      <c r="A21" s="21" t="s">
        <v>19</v>
      </c>
      <c r="B21" s="22">
        <v>7292</v>
      </c>
      <c r="C21" s="22">
        <v>7420</v>
      </c>
      <c r="D21" s="22">
        <v>7452</v>
      </c>
      <c r="E21" s="22">
        <v>7420</v>
      </c>
      <c r="F21" s="22">
        <v>7420</v>
      </c>
      <c r="G21" s="22">
        <v>7420</v>
      </c>
      <c r="H21" s="22">
        <v>7420</v>
      </c>
      <c r="I21" s="22">
        <v>7420</v>
      </c>
      <c r="J21" s="22">
        <v>7420</v>
      </c>
      <c r="K21" s="22">
        <v>7420</v>
      </c>
      <c r="L21" s="22">
        <v>7420</v>
      </c>
      <c r="M21" s="22">
        <v>7420</v>
      </c>
      <c r="N21" s="22">
        <v>7452</v>
      </c>
      <c r="P21" s="21" t="s">
        <v>19</v>
      </c>
      <c r="Q21" s="22"/>
      <c r="R21" s="22"/>
      <c r="S21" s="22"/>
      <c r="T21" s="22">
        <v>7420</v>
      </c>
      <c r="U21" s="22"/>
      <c r="V21" s="22"/>
      <c r="W21" s="22"/>
      <c r="X21" s="22">
        <v>7420</v>
      </c>
      <c r="Y21" s="22">
        <v>7260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7420</v>
      </c>
      <c r="AJ21" s="22">
        <v>7420</v>
      </c>
      <c r="AK21" s="22">
        <v>7420</v>
      </c>
      <c r="AL21" s="22">
        <v>7388</v>
      </c>
      <c r="AM21" s="22">
        <v>7420</v>
      </c>
      <c r="AN21" s="22">
        <v>7420</v>
      </c>
      <c r="AO21" s="22">
        <v>7420</v>
      </c>
      <c r="AP21" s="22">
        <v>7420</v>
      </c>
      <c r="AQ21" s="22">
        <v>7420</v>
      </c>
      <c r="AR21" s="22">
        <v>7420</v>
      </c>
      <c r="BD21" s="33">
        <f>BE21-$BG$22</f>
        <v>7141.9399999999987</v>
      </c>
      <c r="BE21" s="32">
        <f>BF21-$BG$22</f>
        <v>7141.9599999999991</v>
      </c>
      <c r="BF21" s="32">
        <f>BG21-$BG$22</f>
        <v>7141.98</v>
      </c>
      <c r="BG21" s="33">
        <f>D5</f>
        <v>7142</v>
      </c>
      <c r="BH21" s="32">
        <f>BG21+$BG$22</f>
        <v>7142.02</v>
      </c>
      <c r="BI21" s="32">
        <f>BH21+$BG$22</f>
        <v>7142.0400000000009</v>
      </c>
      <c r="BJ21" s="33">
        <f>BI21+$BG$22</f>
        <v>7142.0600000000013</v>
      </c>
    </row>
    <row r="22" spans="1:62" x14ac:dyDescent="0.2">
      <c r="A22" s="21" t="s">
        <v>20</v>
      </c>
      <c r="B22" s="22">
        <v>7068</v>
      </c>
      <c r="C22" s="22">
        <v>6940</v>
      </c>
      <c r="D22" s="22">
        <v>6940</v>
      </c>
      <c r="E22" s="22">
        <v>7068</v>
      </c>
      <c r="F22" s="22">
        <v>7036</v>
      </c>
      <c r="G22" s="22">
        <v>6908</v>
      </c>
      <c r="H22" s="22">
        <v>6940</v>
      </c>
      <c r="I22" s="22">
        <v>7036</v>
      </c>
      <c r="J22" s="22">
        <v>7036</v>
      </c>
      <c r="K22" s="22">
        <v>6876</v>
      </c>
      <c r="L22" s="22">
        <v>6940</v>
      </c>
      <c r="M22" s="22">
        <v>7036</v>
      </c>
      <c r="N22" s="22">
        <v>6908</v>
      </c>
      <c r="P22" s="21" t="s">
        <v>20</v>
      </c>
      <c r="Q22" s="22"/>
      <c r="R22" s="22"/>
      <c r="S22" s="22"/>
      <c r="T22" s="22">
        <v>7036</v>
      </c>
      <c r="U22" s="22"/>
      <c r="V22" s="22"/>
      <c r="W22" s="22"/>
      <c r="X22" s="22">
        <v>7068</v>
      </c>
      <c r="Y22" s="22">
        <v>7068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7068</v>
      </c>
      <c r="AJ22" s="22">
        <v>7068</v>
      </c>
      <c r="AK22" s="22">
        <v>6940</v>
      </c>
      <c r="AL22" s="22">
        <v>6908</v>
      </c>
      <c r="AM22" s="22">
        <v>7036</v>
      </c>
      <c r="AN22" s="22">
        <v>6908</v>
      </c>
      <c r="AO22" s="22">
        <v>6940</v>
      </c>
      <c r="AP22" s="22">
        <v>7004</v>
      </c>
      <c r="AQ22" s="22">
        <v>6940</v>
      </c>
      <c r="AR22" s="22">
        <v>6908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2.1891342047108373</v>
      </c>
      <c r="C23" s="25">
        <f>IFERROR(IF(C18="","",IF($C$25=0,((C19-$C$26)/3/C20),IF($C$26=0,(($C$25-C19)/3/C20),MIN(((($C$25)-C19)/(3*C20)),((C19-($C$26))/(3*C20)))))),"")</f>
        <v>1.5811176922640473</v>
      </c>
      <c r="D23" s="25">
        <f>IFERROR(IF(D18="","",IF($D$25=0,((D19-$D$26)/3/D20),IF($D$26=0,(($D$25-D19)/3/D20),MIN(((($D$25)-D19)/(3*D20)),((D19-($D$26))/(3*D20)))))),"")</f>
        <v>1.657332673268231</v>
      </c>
      <c r="E23" s="25">
        <f>IFERROR(IF(E18="","",IF($E$25=0,((E19-$E$26)/3/E20),IF($E$26=0,(($E$25-E19)/3/E20),MIN(((($E$25)-E19)/(3*E20)),((E19-($E$26))/(3*E20)))))),"")</f>
        <v>1.7202834747775915</v>
      </c>
      <c r="F23" s="25">
        <f>IFERROR(IF(F18="","",IF($K$25=0,((F19-$K$26)/3/F20),IF($K$26=0,(($K$25-F19)/3/F20),MIN(((($K$25)-F19)/(3*F20)),((F19-($K$26))/(3*F20)))))),"")</f>
        <v>1.611030678512323</v>
      </c>
      <c r="G23" s="25">
        <f>IFERROR(IF(G18="","",IF($G$25=0,((G19-$G$26)/3/G20),IF($G$26=0,(($G$25-G19)/3/G20),MIN(((($G$25)-G19)/(3*G20)),((G19-($G$26))/(3*G20)))))),"")</f>
        <v>1.7230332814858755</v>
      </c>
      <c r="H23" s="25">
        <f>IFERROR(IF(H18="","",IF($H$25=0,((H19-$H$26)/3/H20),IF($H$26=0,(($H$25-H19)/3/H20),MIN(((($H$25)-H19)/(3*H20)),((H19-($H$26))/(3*H20)))))),"")</f>
        <v>1.6166277148895747</v>
      </c>
      <c r="I23" s="25">
        <f>IFERROR(IF(I18="","",IF($I$25=0,((I19-$I$26)/3/I20),IF($I$26=0,(($I$25-I19)/3/I20),MIN(((($I$25)-I19)/(3*I20)),((I19-($I$26))/(3*I20)))))),"")</f>
        <v>1.3064160009555499</v>
      </c>
      <c r="J23" s="25">
        <f>IFERROR(IF(J18="","",IF($J$25=0,((J19-$J$26)/3/J20),IF($J$26=0,(($J$25-J19)/3/J20),MIN(((($J$25)-J19)/(3*J20)),((J19-($J$26))/(3*J20)))))),"")</f>
        <v>1.4061218328305778</v>
      </c>
      <c r="K23" s="25">
        <f>IFERROR(IF(K18="","",IF($K$25=0,((K19-$K$26)/3/K20),IF($K$26=0,(($K$25-K19)/3/K20),MIN(((($K$25)-K19)/(3*K20)),((K19-($K$26))/(3*K20)))))),"")</f>
        <v>1.4918167601250776</v>
      </c>
      <c r="L23" s="25">
        <f>IFERROR(IF(L18="","",IF($L$25=0,((L19-$L$26)/3/L20),IF($L$26=0,(($L$25-L19)/3/L20),MIN(((($L$25)-L19)/(3*L20)),((L19-($L$26))/(3*L20)))))),"")</f>
        <v>1.4798004517029359</v>
      </c>
      <c r="M23" s="25">
        <f>IFERROR(IF(M18="","",IF($M$25=0,((M19-$M$26)/3/M20),IF($M$26=0,(($M$25-M19)/3/M20),MIN(((($M$25)-M19)/(3*M20)),((M19-($M$26))/(3*M20)))))),"")</f>
        <v>1.4866537485390601</v>
      </c>
      <c r="N23" s="25">
        <f>IFERROR(IF(N18="","",IF($N$25=0,((N19-$N$26)/3/N20),IF($N$26=0,(($N$25-N19)/3/N20),MIN(((($N$25)-N19)/(3*N20)),((N19-($N$26))/(3*N20)))))),"")</f>
        <v>1.3693484316054207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1.313820156872151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1.3246198629190078</v>
      </c>
      <c r="Y23" s="25">
        <f>IFERROR(IF(Y18="","",IF($J$25=0,((Y19-$J$26)/3/Y20),IF($J$26=0,(($J$25-Y19)/3/Y20),MIN(((($J$25)-Y19)/(3*Y20)),((Y19-($J$26))/(3*Y20)))))),"")</f>
        <v>2.0853018418488252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1.4730165517791236</v>
      </c>
      <c r="AJ23" s="25">
        <f t="shared" si="4"/>
        <v>1.5946157106260985</v>
      </c>
      <c r="AK23" s="25">
        <f t="shared" si="4"/>
        <v>1.7548642455787509</v>
      </c>
      <c r="AL23" s="25">
        <f t="shared" si="4"/>
        <v>1.5111159664725307</v>
      </c>
      <c r="AM23" s="25">
        <f t="shared" si="4"/>
        <v>1.4890012519111795</v>
      </c>
      <c r="AN23" s="25">
        <f t="shared" si="4"/>
        <v>1.5910832873722094</v>
      </c>
      <c r="AO23" s="25">
        <f t="shared" si="4"/>
        <v>1.6301557290057345</v>
      </c>
      <c r="AP23" s="25">
        <f t="shared" si="4"/>
        <v>1.5977270577315799</v>
      </c>
      <c r="AQ23" s="25">
        <f>IFERROR(IF(AQ18="","",IF($M$25=0,((AQ19-$M$26)/3/AQ20),IF($M$26=0,(($M$25-AQ19)/3/AQ20),MIN(((($M$25)-AQ19)/(3*AQ20)),((AQ19-($M$26))/(3*AQ20)))))),"")</f>
        <v>1.4863738478532631</v>
      </c>
      <c r="AR23" s="25">
        <f>IFERROR(IF(AR18="","",IF($M$25=0,((AR19-$M$26)/3/AR20),IF($M$26=0,(($M$25-AR19)/3/AR20),MIN(((($M$25)-AR19)/(3*AR20)),((AR19-($M$26))/(3*AR20)))))),"")</f>
        <v>1.3214481939470781</v>
      </c>
    </row>
    <row r="24" spans="1:62" x14ac:dyDescent="0.2">
      <c r="A24" s="35" t="s">
        <v>10</v>
      </c>
      <c r="B24" s="32">
        <f t="shared" ref="B24:M24" si="5">$D$5</f>
        <v>7142</v>
      </c>
      <c r="C24" s="32">
        <f t="shared" si="5"/>
        <v>7142</v>
      </c>
      <c r="D24" s="32">
        <f t="shared" si="5"/>
        <v>7142</v>
      </c>
      <c r="E24" s="32">
        <f t="shared" si="5"/>
        <v>7142</v>
      </c>
      <c r="F24" s="32">
        <f t="shared" si="5"/>
        <v>7142</v>
      </c>
      <c r="G24" s="32">
        <f t="shared" si="5"/>
        <v>7142</v>
      </c>
      <c r="H24" s="32">
        <f t="shared" si="5"/>
        <v>7142</v>
      </c>
      <c r="I24" s="32">
        <f t="shared" si="5"/>
        <v>7142</v>
      </c>
      <c r="J24" s="32">
        <f t="shared" si="5"/>
        <v>7142</v>
      </c>
      <c r="K24" s="32">
        <f t="shared" si="5"/>
        <v>7142</v>
      </c>
      <c r="L24" s="32">
        <f t="shared" si="5"/>
        <v>7142</v>
      </c>
      <c r="M24" s="32">
        <f t="shared" si="5"/>
        <v>7142</v>
      </c>
      <c r="N24" s="32">
        <f>$D$5</f>
        <v>7142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7644</v>
      </c>
      <c r="C25" s="32">
        <f t="shared" si="6"/>
        <v>7644</v>
      </c>
      <c r="D25" s="32">
        <f t="shared" si="6"/>
        <v>7644</v>
      </c>
      <c r="E25" s="32">
        <f t="shared" si="6"/>
        <v>7644</v>
      </c>
      <c r="F25" s="32">
        <f t="shared" si="6"/>
        <v>7644</v>
      </c>
      <c r="G25" s="32">
        <f t="shared" si="6"/>
        <v>7644</v>
      </c>
      <c r="H25" s="32">
        <f t="shared" si="6"/>
        <v>7644</v>
      </c>
      <c r="I25" s="32">
        <f t="shared" si="6"/>
        <v>7644</v>
      </c>
      <c r="J25" s="32">
        <f t="shared" si="6"/>
        <v>7644</v>
      </c>
      <c r="K25" s="32">
        <f t="shared" si="6"/>
        <v>7644</v>
      </c>
      <c r="L25" s="32">
        <f t="shared" si="6"/>
        <v>7644</v>
      </c>
      <c r="M25" s="32">
        <f t="shared" si="6"/>
        <v>7644</v>
      </c>
      <c r="N25" s="32">
        <f>$E$5</f>
        <v>7644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6588</v>
      </c>
      <c r="C26" s="32">
        <f t="shared" si="7"/>
        <v>6588</v>
      </c>
      <c r="D26" s="32">
        <f t="shared" si="7"/>
        <v>6588</v>
      </c>
      <c r="E26" s="32">
        <f t="shared" si="7"/>
        <v>6588</v>
      </c>
      <c r="F26" s="32">
        <f t="shared" si="7"/>
        <v>6588</v>
      </c>
      <c r="G26" s="32">
        <f t="shared" si="7"/>
        <v>6588</v>
      </c>
      <c r="H26" s="32">
        <f t="shared" si="7"/>
        <v>6588</v>
      </c>
      <c r="I26" s="32">
        <f t="shared" si="7"/>
        <v>6588</v>
      </c>
      <c r="J26" s="32">
        <f t="shared" si="7"/>
        <v>6588</v>
      </c>
      <c r="K26" s="32">
        <f t="shared" si="7"/>
        <v>6588</v>
      </c>
      <c r="L26" s="32">
        <f t="shared" si="7"/>
        <v>6588</v>
      </c>
      <c r="M26" s="32">
        <f t="shared" si="7"/>
        <v>6588</v>
      </c>
      <c r="N26" s="32">
        <f>$F$5</f>
        <v>6588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98.451787962683937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2.368877039362415</v>
      </c>
      <c r="Q37" s="40">
        <v>8</v>
      </c>
      <c r="R37" s="41">
        <f>ROUND(Q37/5,5)</f>
        <v>1.6</v>
      </c>
      <c r="T37" s="20">
        <v>7144.8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107.56951240941831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1.5469067050026963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BJ85"/>
  <sheetViews>
    <sheetView showGridLines="0" topLeftCell="A25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61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1.5625604763450252</v>
      </c>
      <c r="R2" s="7">
        <f>IF(N19="","",(ABS(N19-AVERAGE(B19:M19))/STDEV(B19:M19)))</f>
        <v>0.76481116474190547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0.5140264106575303</v>
      </c>
      <c r="V2" s="7">
        <f>IF(AR19="","",(ABS(AR19-AVERAGE(AF19:AQ19))/STDEV(AF19:AQ19)))</f>
        <v>0.30689678665921921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2.3469360856245514</v>
      </c>
      <c r="R3" s="7">
        <f>IF(N20="","",(ABS(N20-AVERAGE(B20:M20))/STDEV(B20:M20)))</f>
        <v>1.8345770544899163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1.3806071003363942</v>
      </c>
      <c r="V3" s="7">
        <f>IF(AR20="","",(ABS(AR20-AVERAGE(AF20:AQ20))/STDEV(AF20:AQ20)))</f>
        <v>0.46451388375764052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1.8016723122115912</v>
      </c>
      <c r="R4" s="7">
        <f>IF(N23="","",(ABS(N23-AVERAGE(B23:M23))/STDEV(B23:M23)))</f>
        <v>1.8964976362187007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0.94564369551774952</v>
      </c>
      <c r="V4" s="7">
        <f>IF(AR23="","",(ABS(AR23-AVERAGE(AF23:AQ23))/STDEV(AF23:AQ23)))</f>
        <v>0.49262678730043097</v>
      </c>
    </row>
    <row r="5" spans="1:44" ht="25.5" customHeight="1" x14ac:dyDescent="0.2">
      <c r="C5" s="42" t="s">
        <v>54</v>
      </c>
      <c r="D5" s="12" t="s">
        <v>54</v>
      </c>
      <c r="E5" s="12">
        <v>0.69</v>
      </c>
      <c r="F5" s="12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-3.4013548387096831E-2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0.20206301369863017</v>
      </c>
      <c r="C9" s="20">
        <v>0.22729285714285716</v>
      </c>
      <c r="D9" s="20">
        <v>0.22458928571428569</v>
      </c>
      <c r="E9" s="20">
        <v>0.25856363636363638</v>
      </c>
      <c r="F9" s="20">
        <v>0.23382857142857144</v>
      </c>
      <c r="G9" s="20">
        <v>0.23191282051282056</v>
      </c>
      <c r="H9" s="20">
        <v>0.23405999999999996</v>
      </c>
      <c r="I9" s="20">
        <v>0.23023333333333337</v>
      </c>
      <c r="J9" s="20">
        <v>0.22056315789473702</v>
      </c>
      <c r="K9" s="20">
        <v>0.20338787878787878</v>
      </c>
      <c r="L9" s="20">
        <v>0.20605000000000007</v>
      </c>
      <c r="M9" s="20">
        <v>0.23312857142857141</v>
      </c>
      <c r="N9" s="20">
        <v>0.25041379310344841</v>
      </c>
      <c r="P9" s="19" t="s">
        <v>18</v>
      </c>
      <c r="Q9" s="20"/>
      <c r="R9" s="20"/>
      <c r="S9" s="20"/>
      <c r="T9" s="20">
        <v>0.24060000000000001</v>
      </c>
      <c r="U9" s="20"/>
      <c r="V9" s="20"/>
      <c r="W9" s="20"/>
      <c r="X9" s="20">
        <v>0.24108888888888888</v>
      </c>
      <c r="Y9" s="20">
        <v>0.26795000000000002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0.23449999999999999</v>
      </c>
      <c r="AJ9" s="30">
        <v>0.26865555555555537</v>
      </c>
      <c r="AK9" s="30">
        <v>0.2248631578947369</v>
      </c>
      <c r="AL9" s="30">
        <v>0.21331764705882358</v>
      </c>
      <c r="AM9" s="30">
        <v>0.20577142857142852</v>
      </c>
      <c r="AN9" s="30">
        <v>0.25201250000000003</v>
      </c>
      <c r="AO9" s="30">
        <v>0.216</v>
      </c>
      <c r="AP9" s="30">
        <v>0.27300000000000002</v>
      </c>
      <c r="AQ9" s="30">
        <v>0.25961999999999996</v>
      </c>
      <c r="AR9" s="30">
        <v>0.22560645161290313</v>
      </c>
    </row>
    <row r="10" spans="1:44" x14ac:dyDescent="0.2">
      <c r="A10" s="21" t="s">
        <v>8</v>
      </c>
      <c r="B10" s="22">
        <v>6.7079368085580265E-2</v>
      </c>
      <c r="C10" s="22">
        <v>6.9012301731931347E-2</v>
      </c>
      <c r="D10" s="22">
        <v>7.7328414931125952E-2</v>
      </c>
      <c r="E10" s="22">
        <v>9.1917178054048684E-2</v>
      </c>
      <c r="F10" s="22">
        <v>7.1695270573867528E-2</v>
      </c>
      <c r="G10" s="22">
        <v>7.3103426166366559E-2</v>
      </c>
      <c r="H10" s="22">
        <v>7.2519007609360669E-2</v>
      </c>
      <c r="I10" s="22">
        <v>7.074807160519847E-2</v>
      </c>
      <c r="J10" s="22">
        <v>7.0271760534365277E-2</v>
      </c>
      <c r="K10" s="22">
        <v>5.4712395246815287E-2</v>
      </c>
      <c r="L10" s="22">
        <v>6.9932344650260214E-2</v>
      </c>
      <c r="M10" s="22">
        <v>8.5151513969294518E-2</v>
      </c>
      <c r="N10" s="22">
        <v>9.4403580014426225E-2</v>
      </c>
      <c r="P10" s="21" t="s">
        <v>8</v>
      </c>
      <c r="Q10" s="22"/>
      <c r="R10" s="22"/>
      <c r="S10" s="22"/>
      <c r="T10" s="22">
        <v>6.8053528627255555E-2</v>
      </c>
      <c r="U10" s="22"/>
      <c r="V10" s="22"/>
      <c r="W10" s="22"/>
      <c r="X10" s="22">
        <v>8.7553573786729469E-2</v>
      </c>
      <c r="Y10" s="22">
        <v>9.333610741491434E-2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6.0514895947848757E-2</v>
      </c>
      <c r="AJ10" s="22">
        <v>9.6732941893859295E-2</v>
      </c>
      <c r="AK10" s="22">
        <v>8.0490069498006647E-2</v>
      </c>
      <c r="AL10" s="22">
        <v>6.9814927412665928E-2</v>
      </c>
      <c r="AM10" s="22">
        <v>6.1479859180760564E-2</v>
      </c>
      <c r="AN10" s="22">
        <v>7.5986756632615157E-2</v>
      </c>
      <c r="AO10" s="22">
        <v>6.9177015398609529E-2</v>
      </c>
      <c r="AP10" s="22">
        <v>0.10215311673786183</v>
      </c>
      <c r="AQ10" s="22">
        <v>9.1906982702011197E-2</v>
      </c>
      <c r="AR10" s="22">
        <v>9.9730122634556967E-2</v>
      </c>
    </row>
    <row r="11" spans="1:44" x14ac:dyDescent="0.2">
      <c r="A11" s="21" t="s">
        <v>19</v>
      </c>
      <c r="B11" s="22">
        <v>0.47199999999999998</v>
      </c>
      <c r="C11" s="22">
        <v>0.46800000000000003</v>
      </c>
      <c r="D11" s="23">
        <v>0.59499999999999997</v>
      </c>
      <c r="E11" s="23">
        <v>0.53200000000000003</v>
      </c>
      <c r="F11" s="23">
        <v>0.495</v>
      </c>
      <c r="G11" s="23">
        <v>0.48599999999999999</v>
      </c>
      <c r="H11" s="23">
        <v>0.48399999999999999</v>
      </c>
      <c r="I11" s="23">
        <v>0.48599999999999999</v>
      </c>
      <c r="J11" s="23">
        <v>0.497</v>
      </c>
      <c r="K11" s="23">
        <v>0.38</v>
      </c>
      <c r="L11" s="23">
        <v>0.42799999999999999</v>
      </c>
      <c r="M11" s="23">
        <v>0.53</v>
      </c>
      <c r="N11" s="23">
        <v>0.60699999999999998</v>
      </c>
      <c r="P11" s="21" t="s">
        <v>19</v>
      </c>
      <c r="Q11" s="22"/>
      <c r="R11" s="22"/>
      <c r="S11" s="22"/>
      <c r="T11" s="22">
        <v>0.40400000000000003</v>
      </c>
      <c r="U11" s="23"/>
      <c r="V11" s="23"/>
      <c r="W11" s="23"/>
      <c r="X11" s="23">
        <v>0.495</v>
      </c>
      <c r="Y11" s="23">
        <v>0.52700000000000002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0.379</v>
      </c>
      <c r="AJ11" s="22">
        <v>0.54900000000000004</v>
      </c>
      <c r="AK11" s="22">
        <v>0.48299999999999998</v>
      </c>
      <c r="AL11" s="22">
        <v>0.378</v>
      </c>
      <c r="AM11" s="22">
        <v>0.33100000000000002</v>
      </c>
      <c r="AN11" s="22">
        <v>0.47799999999999998</v>
      </c>
      <c r="AO11" s="22">
        <v>0.432</v>
      </c>
      <c r="AP11" s="22">
        <v>0.56499999999999995</v>
      </c>
      <c r="AQ11" s="22">
        <v>0.48799999999999999</v>
      </c>
      <c r="AR11" s="22">
        <v>0.54800000000000004</v>
      </c>
    </row>
    <row r="12" spans="1:44" x14ac:dyDescent="0.2">
      <c r="A12" s="21" t="s">
        <v>20</v>
      </c>
      <c r="B12" s="22">
        <v>4.8000000000000001E-2</v>
      </c>
      <c r="C12" s="22">
        <v>5.2999999999999999E-2</v>
      </c>
      <c r="D12" s="23">
        <v>4.5999999999999999E-2</v>
      </c>
      <c r="E12" s="23">
        <v>2.5999999999999999E-2</v>
      </c>
      <c r="F12" s="23">
        <v>8.5000000000000006E-2</v>
      </c>
      <c r="G12" s="23">
        <v>3.2000000000000001E-2</v>
      </c>
      <c r="H12" s="23">
        <v>0.113</v>
      </c>
      <c r="I12" s="23">
        <v>0.10299999999999999</v>
      </c>
      <c r="J12" s="23">
        <v>5.6000000000000001E-2</v>
      </c>
      <c r="K12" s="23">
        <v>8.5999999999999993E-2</v>
      </c>
      <c r="L12" s="23">
        <v>4.9000000000000002E-2</v>
      </c>
      <c r="M12" s="23">
        <v>4.2999999999999997E-2</v>
      </c>
      <c r="N12" s="23">
        <v>9.7000000000000003E-2</v>
      </c>
      <c r="P12" s="21" t="s">
        <v>20</v>
      </c>
      <c r="Q12" s="22"/>
      <c r="R12" s="22"/>
      <c r="S12" s="22"/>
      <c r="T12" s="22">
        <v>0.111</v>
      </c>
      <c r="U12" s="23"/>
      <c r="V12" s="23"/>
      <c r="W12" s="23"/>
      <c r="X12" s="23">
        <v>7.2999999999999995E-2</v>
      </c>
      <c r="Y12" s="23">
        <v>0.16500000000000001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0.129</v>
      </c>
      <c r="AJ12" s="22">
        <v>0.12</v>
      </c>
      <c r="AK12" s="22">
        <v>0.104</v>
      </c>
      <c r="AL12" s="22">
        <v>0.104</v>
      </c>
      <c r="AM12" s="22">
        <v>4.2000000000000003E-2</v>
      </c>
      <c r="AN12" s="22">
        <v>0.11899999999999999</v>
      </c>
      <c r="AO12" s="22">
        <v>0.114</v>
      </c>
      <c r="AP12" s="22">
        <v>7.9000000000000001E-2</v>
      </c>
      <c r="AQ12" s="22">
        <v>0.123</v>
      </c>
      <c r="AR12" s="22">
        <v>8.9999999999999993E-3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2.4246749297481793</v>
      </c>
      <c r="C13" s="25">
        <f>IFERROR(IF(C8="","",IF($C$25=0,((C9-$C$26)/3/C10),IF($C$26=0,(($C$25-C9)/3/C10),MIN(((($C$25)-C9)/(3*C10)),((C9-($C$26))/(3*C10)))))),"")</f>
        <v>2.234901755411975</v>
      </c>
      <c r="D13" s="25">
        <f>IFERROR(IF(D8="","",IF($D$25=0,((D9-$D$26)/3/D10),IF($D$26=0,(($D$25-D9)/3/D10),MIN(((($D$25)-D9)/(3*D10)),((D9-($D$26))/(3*D10)))))),"")</f>
        <v>2.0062082599272264</v>
      </c>
      <c r="E13" s="25">
        <f>IFERROR(IF(E8="","",IF($E$25=0,((E9-$E$26)/3/E10),IF($E$26=0,(($E$25-E9)/3/E10),MIN(((($E$25)-E9)/(3*E10)),((E9-($E$26))/(3*E10)))))),"")</f>
        <v>1.5645837291431806</v>
      </c>
      <c r="F13" s="25">
        <f>IFERROR(IF(F8="","",IF($K$25=0,((F9-$K$26)/3/F10),IF($K$26=0,(($K$25-F9)/3/F10),MIN(((($K$25)-F9)/(3*F10)),((F9-($K$26))/(3*F10)))))),"")</f>
        <v>2.1208810796031323</v>
      </c>
      <c r="G13" s="25">
        <f>IFERROR(IF(G8="","",IF($G$25=0,((G9-$G$26)/3/G10),IF($G$26=0,(($G$25-G9)/3/G10),MIN(((($G$25)-G9)/(3*G10)),((G9-($G$26))/(3*G10)))))),"")</f>
        <v>2.0887629281317972</v>
      </c>
      <c r="H13" s="25">
        <f>IFERROR(IF(H8="","",IF($H$25=0,((H9-$H$26)/3/H10),IF($H$26=0,(($H$25-H9)/3/H10),MIN(((($H$25)-H9)/(3*H10)),((H9-($H$26))/(3*H10)))))),"")</f>
        <v>2.0957264172542622</v>
      </c>
      <c r="I13" s="25">
        <f>IFERROR(IF(I8="","",IF($I$25=0,((I9-$I$26)/3/I10),IF($I$26=0,(($I$25-I9)/3/I10),MIN(((($I$25)-I9)/(3*I10)),((I9-($I$26))/(3*I10)))))),"")</f>
        <v>2.1662153056380196</v>
      </c>
      <c r="J13" s="25">
        <f>IFERROR(IF(J8="","",IF($J$25=0,((J9-$J$26)/3/J10),IF($J$26=0,(($J$25-J9)/3/J10),MIN(((($J$25)-J9)/(3*J10)),((J9-($J$26))/(3*J10)))))),"")</f>
        <v>2.2267685650468008</v>
      </c>
      <c r="K13" s="25">
        <f>IFERROR(IF(K8="","",IF($K$25=0,((K9-$K$26)/3/K10),IF($K$26=0,(($K$25-K9)/3/K10),MIN(((($K$25)-K9)/(3*K10)),((K9-($K$26))/(3*K10)))))),"")</f>
        <v>2.9646671411901306</v>
      </c>
      <c r="L13" s="25">
        <f>IFERROR(IF(L8="","",IF($L$25=0,((L9-$L$26)/3/L10),IF($L$26=0,(($L$25-L9)/3/L10),MIN(((($L$25)-L9)/(3*L10)),((L9-($L$26))/(3*L10)))))),"")</f>
        <v>2.3067532981116257</v>
      </c>
      <c r="M13" s="25">
        <f>IFERROR(IF(M8="","",IF($M$25=0,((M9-$M$26)/3/M10),IF($M$26=0,(($M$25-M9)/3/M10),MIN(((($M$25)-M9)/(3*M10)),((M9-($M$26))/(3*M10)))))),"")</f>
        <v>1.7884646918361526</v>
      </c>
      <c r="N13" s="25">
        <f>IFERROR(IF(N8="","",IF($N$25=0,((N9-$N$26)/3/N10),IF($N$26=0,(($N$25-N9)/3/N10),MIN(((($N$25)-N9)/(3*N10)),((N9-($N$26))/(3*N10)))))),"")</f>
        <v>1.5521523189035009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2.201208416693397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1.709091137747681</v>
      </c>
      <c r="Y13" s="25">
        <f>IFERROR(IF(Y8="","",IF($J$25=0,((Y9-$J$26)/3/Y10),IF($J$26=0,(($J$25-Y9)/3/Y10),MIN(((($J$25)-Y9)/(3*Y10)),((Y9-($J$26))/(3*Y10)))))),"")</f>
        <v>1.5072766288392832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2.5090241163792473</v>
      </c>
      <c r="AJ13" s="25">
        <f t="shared" si="2"/>
        <v>1.451916435067752</v>
      </c>
      <c r="AK13" s="25">
        <f t="shared" si="2"/>
        <v>1.9262700976910874</v>
      </c>
      <c r="AL13" s="25">
        <f t="shared" si="2"/>
        <v>2.2759332930027791</v>
      </c>
      <c r="AM13" s="25">
        <f t="shared" si="2"/>
        <v>2.6254049043110874</v>
      </c>
      <c r="AN13" s="25">
        <f t="shared" si="2"/>
        <v>1.9213326085123197</v>
      </c>
      <c r="AO13" s="25">
        <f t="shared" si="2"/>
        <v>2.28399561746886</v>
      </c>
      <c r="AP13" s="25">
        <f t="shared" si="2"/>
        <v>1.3607024869999027</v>
      </c>
      <c r="AQ13" s="25">
        <f>IFERROR(IF(AQ8="","",IF($M$25=0,((AQ9-$M$26)/3/AQ10),IF($M$26=0,(($M$25-AQ9)/3/AQ10),MIN(((($M$25)-AQ9)/(3*AQ10)),((AQ9-($M$26))/(3*AQ10)))))),"")</f>
        <v>1.5609260121740529</v>
      </c>
      <c r="AR13" s="25">
        <f>IFERROR(IF(AR8="","",IF($M$25=0,((AR9-$M$26)/3/AR10),IF($M$26=0,(($M$25-AR9)/3/AR10),MIN(((($M$25)-AR9)/(3*AR10)),((AR9-($M$26))/(3*AR10)))))),"")</f>
        <v>1.5521674432267007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-6.1397058823520201E-4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0.22679999999999997</v>
      </c>
      <c r="C19" s="30">
        <v>0.25561904761904769</v>
      </c>
      <c r="D19" s="30">
        <v>0.23615087719298256</v>
      </c>
      <c r="E19" s="30">
        <v>0.2266999999999999</v>
      </c>
      <c r="F19" s="30">
        <v>0.24458400000000002</v>
      </c>
      <c r="G19" s="30">
        <v>0.21495319148936162</v>
      </c>
      <c r="H19" s="30">
        <v>0.22512432432432419</v>
      </c>
      <c r="I19" s="30">
        <v>0.22583333333333336</v>
      </c>
      <c r="J19" s="30">
        <v>0.21085185185185185</v>
      </c>
      <c r="K19" s="30">
        <v>0.21434545454545439</v>
      </c>
      <c r="L19" s="30">
        <v>0.23405000000000006</v>
      </c>
      <c r="M19" s="30">
        <v>0.2158285714285714</v>
      </c>
      <c r="N19" s="30">
        <v>0.23776250000000002</v>
      </c>
      <c r="P19" s="30" t="s">
        <v>18</v>
      </c>
      <c r="Q19" s="30"/>
      <c r="R19" s="30"/>
      <c r="S19" s="30"/>
      <c r="T19" s="30">
        <v>0.24203333333333329</v>
      </c>
      <c r="U19" s="30"/>
      <c r="V19" s="30"/>
      <c r="W19" s="30"/>
      <c r="X19" s="30">
        <v>0.24449090909090912</v>
      </c>
      <c r="Y19" s="30">
        <v>0.22555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0.22753333333333334</v>
      </c>
      <c r="AJ19" s="30">
        <v>0.20394666666666664</v>
      </c>
      <c r="AK19" s="30">
        <v>0.2393411764705882</v>
      </c>
      <c r="AL19" s="30">
        <v>0.21710000000000002</v>
      </c>
      <c r="AM19" s="30">
        <v>0.21084000000000003</v>
      </c>
      <c r="AN19" s="30">
        <v>0.22874666666666674</v>
      </c>
      <c r="AO19" s="30">
        <v>0.19968749999999996</v>
      </c>
      <c r="AP19" s="30">
        <v>0.20030909090909099</v>
      </c>
      <c r="AQ19" s="30">
        <v>0.21183749999999985</v>
      </c>
      <c r="AR19" s="30">
        <v>0.21122352941176464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6.8990922362446069E-2</v>
      </c>
      <c r="C20" s="22">
        <v>6.8472588159292858E-2</v>
      </c>
      <c r="D20" s="22">
        <v>7.1076097690856599E-2</v>
      </c>
      <c r="E20" s="22">
        <v>6.4144373322457884E-2</v>
      </c>
      <c r="F20" s="22">
        <v>6.6042042327888892E-2</v>
      </c>
      <c r="G20" s="22">
        <v>5.856899230334283E-2</v>
      </c>
      <c r="H20" s="22">
        <v>7.0993345544729983E-2</v>
      </c>
      <c r="I20" s="22">
        <v>7.5653048540699319E-2</v>
      </c>
      <c r="J20" s="22">
        <v>6.5151547617787089E-2</v>
      </c>
      <c r="K20" s="22">
        <v>6.1228246963016278E-2</v>
      </c>
      <c r="L20" s="22">
        <v>6.6391939031370917E-2</v>
      </c>
      <c r="M20" s="22">
        <v>9.6757576299887571E-2</v>
      </c>
      <c r="N20" s="22">
        <v>8.7328231223089928E-2</v>
      </c>
      <c r="P20" s="21" t="s">
        <v>8</v>
      </c>
      <c r="Q20" s="22"/>
      <c r="R20" s="22"/>
      <c r="S20" s="22"/>
      <c r="T20" s="22">
        <v>5.7471722182084704E-2</v>
      </c>
      <c r="U20" s="22"/>
      <c r="V20" s="22"/>
      <c r="W20" s="22"/>
      <c r="X20" s="22">
        <v>6.7325872173875742E-2</v>
      </c>
      <c r="Y20" s="22">
        <v>6.1304653382233502E-2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5.923985921269765E-2</v>
      </c>
      <c r="AJ20" s="22">
        <v>6.1571293182327749E-2</v>
      </c>
      <c r="AK20" s="22">
        <v>6.8060818905064727E-2</v>
      </c>
      <c r="AL20" s="22">
        <v>6.8123012983566503E-2</v>
      </c>
      <c r="AM20" s="22">
        <v>7.3657358671666229E-2</v>
      </c>
      <c r="AN20" s="22">
        <v>7.0770106174343775E-2</v>
      </c>
      <c r="AO20" s="22">
        <v>6.4172156458677257E-2</v>
      </c>
      <c r="AP20" s="22">
        <v>7.6274570474110695E-2</v>
      </c>
      <c r="AQ20" s="22">
        <v>7.5007585059484405E-2</v>
      </c>
      <c r="AR20" s="22">
        <v>6.5757921208632331E-2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0.69</v>
      </c>
    </row>
    <row r="21" spans="1:62" x14ac:dyDescent="0.2">
      <c r="A21" s="21" t="s">
        <v>19</v>
      </c>
      <c r="B21" s="22">
        <v>0.36399999999999999</v>
      </c>
      <c r="C21" s="22">
        <v>0.48799999999999999</v>
      </c>
      <c r="D21" s="22">
        <v>0.496</v>
      </c>
      <c r="E21" s="22">
        <v>0.53400000000000003</v>
      </c>
      <c r="F21" s="22">
        <v>0.46899999999999997</v>
      </c>
      <c r="G21" s="22">
        <v>0.38300000000000001</v>
      </c>
      <c r="H21" s="22">
        <v>0.40799999999999997</v>
      </c>
      <c r="I21" s="22">
        <v>0.48699999999999999</v>
      </c>
      <c r="J21" s="22">
        <v>0.42199999999999999</v>
      </c>
      <c r="K21" s="22">
        <v>0.41699999999999998</v>
      </c>
      <c r="L21" s="22">
        <v>0.44400000000000001</v>
      </c>
      <c r="M21" s="22">
        <v>0.53</v>
      </c>
      <c r="N21" s="22">
        <v>0.63400000000000001</v>
      </c>
      <c r="P21" s="21" t="s">
        <v>19</v>
      </c>
      <c r="Q21" s="22"/>
      <c r="R21" s="22"/>
      <c r="S21" s="22"/>
      <c r="T21" s="22">
        <v>0.45100000000000001</v>
      </c>
      <c r="U21" s="22"/>
      <c r="V21" s="22"/>
      <c r="W21" s="22"/>
      <c r="X21" s="22">
        <v>0.47499999999999998</v>
      </c>
      <c r="Y21" s="22">
        <v>0.36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0.39200000000000002</v>
      </c>
      <c r="AJ21" s="22">
        <v>0.35599999999999998</v>
      </c>
      <c r="AK21" s="22">
        <v>0.53200000000000003</v>
      </c>
      <c r="AL21" s="22">
        <v>0.40200000000000002</v>
      </c>
      <c r="AM21" s="22">
        <v>0.434</v>
      </c>
      <c r="AN21" s="22">
        <v>0.40400000000000003</v>
      </c>
      <c r="AO21" s="22">
        <v>0.376</v>
      </c>
      <c r="AP21" s="22">
        <v>0.33200000000000002</v>
      </c>
      <c r="AQ21" s="22">
        <v>0.495</v>
      </c>
      <c r="AR21" s="22">
        <v>0.35799999999999998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0.113</v>
      </c>
      <c r="C22" s="22">
        <v>6.9000000000000006E-2</v>
      </c>
      <c r="D22" s="22">
        <v>4.5999999999999999E-2</v>
      </c>
      <c r="E22" s="22">
        <v>0.104</v>
      </c>
      <c r="F22" s="22">
        <v>5.2999999999999999E-2</v>
      </c>
      <c r="G22" s="22">
        <v>7.5999999999999998E-2</v>
      </c>
      <c r="H22" s="22">
        <v>3.3000000000000002E-2</v>
      </c>
      <c r="I22" s="22">
        <v>9.7000000000000003E-2</v>
      </c>
      <c r="J22" s="22">
        <v>0.10100000000000001</v>
      </c>
      <c r="K22" s="22">
        <v>3.9E-2</v>
      </c>
      <c r="L22" s="22">
        <v>8.2000000000000003E-2</v>
      </c>
      <c r="M22" s="22">
        <v>6.5000000000000002E-2</v>
      </c>
      <c r="N22" s="22">
        <v>-6.2E-2</v>
      </c>
      <c r="P22" s="21" t="s">
        <v>20</v>
      </c>
      <c r="Q22" s="22"/>
      <c r="R22" s="22"/>
      <c r="S22" s="22"/>
      <c r="T22" s="22">
        <v>0.16700000000000001</v>
      </c>
      <c r="U22" s="22"/>
      <c r="V22" s="22"/>
      <c r="W22" s="22"/>
      <c r="X22" s="22">
        <v>0.106</v>
      </c>
      <c r="Y22" s="22">
        <v>8.5999999999999993E-2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0.11700000000000001</v>
      </c>
      <c r="AJ22" s="22">
        <v>1.6E-2</v>
      </c>
      <c r="AK22" s="22">
        <v>0.108</v>
      </c>
      <c r="AL22" s="22">
        <v>9.5000000000000001E-2</v>
      </c>
      <c r="AM22" s="22">
        <v>3.9E-2</v>
      </c>
      <c r="AN22" s="22">
        <v>-1.0999999999999999E-2</v>
      </c>
      <c r="AO22" s="22">
        <v>5.0999999999999997E-2</v>
      </c>
      <c r="AP22" s="22">
        <v>-3.5000000000000003E-2</v>
      </c>
      <c r="AQ22" s="22">
        <v>5.8000000000000003E-2</v>
      </c>
      <c r="AR22" s="22">
        <v>-2E-3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2.2379755874092324</v>
      </c>
      <c r="C23" s="25">
        <f>IFERROR(IF(C18="","",IF($C$25=0,((C19-$C$26)/3/C20),IF($C$26=0,(($C$25-C19)/3/C20),MIN(((($C$25)-C19)/(3*C20)),((C19-($C$26))/(3*C20)))))),"")</f>
        <v>2.1146221383775732</v>
      </c>
      <c r="D23" s="25">
        <f>IFERROR(IF(D18="","",IF($D$25=0,((D19-$D$26)/3/D20),IF($D$26=0,(($D$25-D19)/3/D20),MIN(((($D$25)-D19)/(3*D20)),((D19-($D$26))/(3*D20)))))),"")</f>
        <v>2.1284657690926365</v>
      </c>
      <c r="E23" s="25">
        <f>IFERROR(IF(E18="","",IF($E$25=0,((E19-$E$26)/3/E20),IF($E$26=0,(($E$25-E19)/3/E20),MIN(((($E$25)-E19)/(3*E20)),((E19-($E$26))/(3*E20)))))),"")</f>
        <v>2.4075897126157435</v>
      </c>
      <c r="F23" s="25">
        <f>IFERROR(IF(F18="","",IF($K$25=0,((F19-$K$26)/3/F20),IF($K$26=0,(($K$25-F19)/3/F20),MIN(((($K$25)-F19)/(3*F20)),((F19-($K$26))/(3*F20)))))),"")</f>
        <v>2.2481436788834999</v>
      </c>
      <c r="G23" s="25">
        <f>IFERROR(IF(G18="","",IF($G$25=0,((G19-$G$26)/3/G20),IF($G$26=0,(($G$25-G19)/3/G20),MIN(((($G$25)-G19)/(3*G20)),((G19-($G$26))/(3*G20)))))),"")</f>
        <v>2.7036308794606829</v>
      </c>
      <c r="H23" s="25">
        <f>IFERROR(IF(H18="","",IF($H$25=0,((H19-$H$26)/3/H20),IF($H$26=0,(($H$25-H19)/3/H20),MIN(((($H$25)-H19)/(3*H20)),((H19-($H$26))/(3*H20)))))),"")</f>
        <v>2.1827194840525661</v>
      </c>
      <c r="I23" s="25">
        <f>IFERROR(IF(I18="","",IF($I$25=0,((I19-$I$26)/3/I20),IF($I$26=0,(($I$25-I19)/3/I20),MIN(((($I$25)-I19)/(3*I20)),((I19-($I$26))/(3*I20)))))),"")</f>
        <v>2.0451551551023854</v>
      </c>
      <c r="J23" s="25">
        <f>IFERROR(IF(J18="","",IF($J$25=0,((J19-$J$26)/3/J20),IF($J$26=0,(($J$25-J19)/3/J20),MIN(((($J$25)-J19)/(3*J20)),((J19-($J$26))/(3*J20)))))),"")</f>
        <v>2.4514544200806028</v>
      </c>
      <c r="K23" s="25">
        <f>IFERROR(IF(K18="","",IF($K$25=0,((K19-$K$26)/3/K20),IF($K$26=0,(($K$25-K19)/3/K20),MIN(((($K$25)-K19)/(3*K20)),((K19-($K$26))/(3*K20)))))),"")</f>
        <v>2.5895158364943085</v>
      </c>
      <c r="L23" s="25">
        <f>IFERROR(IF(L18="","",IF($L$25=0,((L19-$L$26)/3/L20),IF($L$26=0,(($L$25-L19)/3/L20),MIN(((($L$25)-L19)/(3*L20)),((L19-($L$26))/(3*L20)))))),"")</f>
        <v>2.2891835296679539</v>
      </c>
      <c r="M23" s="25">
        <f>IFERROR(IF(M18="","",IF($M$25=0,((M19-$M$26)/3/M20),IF($M$26=0,(($M$25-M19)/3/M20),MIN(((($M$25)-M19)/(3*M20)),((M19-($M$26))/(3*M20)))))),"")</f>
        <v>1.6335376401664428</v>
      </c>
      <c r="N23" s="25">
        <f>IFERROR(IF(N18="","",IF($N$25=0,((N19-$N$26)/3/N20),IF($N$26=0,(($N$25-N19)/3/N20),MIN(((($N$25)-N19)/(3*N20)),((N19-($N$26))/(3*N20)))))),"")</f>
        <v>1.7261981746571267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2.5981859695996632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2.205734964999881</v>
      </c>
      <c r="Y23" s="25">
        <f>IFERROR(IF(Y18="","",IF($J$25=0,((Y19-$J$26)/3/Y20),IF($J$26=0,(($J$25-Y19)/3/Y20),MIN(((($J$25)-Y19)/(3*Y20)),((Y19-($J$26))/(3*Y20)))))),"")</f>
        <v>2.5253656635392305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2.602226906078017</v>
      </c>
      <c r="AJ23" s="25">
        <f t="shared" si="4"/>
        <v>2.6313850075879239</v>
      </c>
      <c r="AK23" s="25">
        <f t="shared" si="4"/>
        <v>2.2071378255479486</v>
      </c>
      <c r="AL23" s="25">
        <f t="shared" si="4"/>
        <v>2.3139512835605149</v>
      </c>
      <c r="AM23" s="25">
        <f t="shared" si="4"/>
        <v>2.1684187823237742</v>
      </c>
      <c r="AN23" s="25">
        <f t="shared" si="4"/>
        <v>2.1725431742654404</v>
      </c>
      <c r="AO23" s="25">
        <f t="shared" si="4"/>
        <v>2.5468600249586943</v>
      </c>
      <c r="AP23" s="25">
        <f t="shared" si="4"/>
        <v>2.1400356896890953</v>
      </c>
      <c r="AQ23" s="25">
        <f>IFERROR(IF(AQ18="","",IF($M$25=0,((AQ19-$M$26)/3/AQ20),IF($M$26=0,(($M$25-AQ19)/3/AQ20),MIN(((($M$25)-AQ19)/(3*AQ20)),((AQ19-($M$26))/(3*AQ20)))))),"")</f>
        <v>2.1249517615264981</v>
      </c>
      <c r="AR23" s="25">
        <f>IFERROR(IF(AR18="","",IF($M$25=0,((AR19-$M$26)/3/AR20),IF($M$26=0,(($M$25-AR19)/3/AR20),MIN(((($M$25)-AR19)/(3*AR20)),((AR19-($M$26))/(3*AR20)))))),"")</f>
        <v>2.4269647508533883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0.69</v>
      </c>
      <c r="C25" s="32">
        <f t="shared" si="5"/>
        <v>0.69</v>
      </c>
      <c r="D25" s="32">
        <f t="shared" si="5"/>
        <v>0.69</v>
      </c>
      <c r="E25" s="32">
        <f t="shared" si="5"/>
        <v>0.69</v>
      </c>
      <c r="F25" s="32">
        <f t="shared" si="5"/>
        <v>0.69</v>
      </c>
      <c r="G25" s="32">
        <f t="shared" si="5"/>
        <v>0.69</v>
      </c>
      <c r="H25" s="32">
        <f t="shared" si="5"/>
        <v>0.69</v>
      </c>
      <c r="I25" s="32">
        <f t="shared" si="5"/>
        <v>0.69</v>
      </c>
      <c r="J25" s="32">
        <f t="shared" si="5"/>
        <v>0.69</v>
      </c>
      <c r="K25" s="32">
        <f t="shared" si="5"/>
        <v>0.69</v>
      </c>
      <c r="L25" s="32">
        <f t="shared" si="5"/>
        <v>0.69</v>
      </c>
      <c r="M25" s="32">
        <f t="shared" si="5"/>
        <v>0.69</v>
      </c>
      <c r="N25" s="32">
        <f>$E$5</f>
        <v>0.69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9.4403580014426225E-2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2.9646671411901306</v>
      </c>
      <c r="Q37" s="40">
        <v>8</v>
      </c>
      <c r="R37" s="41">
        <f>ROUND(Q37/5,5)</f>
        <v>1.6</v>
      </c>
      <c r="T37" s="20">
        <v>0.18460000000000001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2.2963013739489887E-2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7.3364353903142794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BJ85"/>
  <sheetViews>
    <sheetView showGridLines="0" topLeftCell="A25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124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0.88891380413080601</v>
      </c>
      <c r="R2" s="7">
        <f>IF(N19="","",(ABS(N19-AVERAGE(B19:M19))/STDEV(B19:M19)))</f>
        <v>0.36058938861628298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0.23307230573814661</v>
      </c>
      <c r="V2" s="7">
        <f>IF(AR19="","",(ABS(AR19-AVERAGE(AF19:AQ19))/STDEV(AF19:AQ19)))</f>
        <v>0.55937920662607254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4.3258140708157256E-2</v>
      </c>
      <c r="R3" s="7">
        <f>IF(N20="","",(ABS(N20-AVERAGE(B20:M20))/STDEV(B20:M20)))</f>
        <v>0.72463122198371677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0.45266246030371471</v>
      </c>
      <c r="V3" s="7">
        <f>IF(AR20="","",(ABS(AR20-AVERAGE(AF20:AQ20))/STDEV(AF20:AQ20)))</f>
        <v>2.4219625035284884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0.15635838650298309</v>
      </c>
      <c r="R4" s="7">
        <f>IF(N23="","",(ABS(N23-AVERAGE(B23:M23))/STDEV(B23:M23)))</f>
        <v>0.75021959583445608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0.54541903534198166</v>
      </c>
      <c r="V4" s="7">
        <f>IF(AR23="","",(ABS(AR23-AVERAGE(AF23:AQ23))/STDEV(AF23:AQ23)))</f>
        <v>3.140023303857975</v>
      </c>
    </row>
    <row r="5" spans="1:44" ht="25.5" customHeight="1" x14ac:dyDescent="0.2">
      <c r="C5" s="42" t="s">
        <v>125</v>
      </c>
      <c r="D5" s="12">
        <v>10581</v>
      </c>
      <c r="E5" s="12">
        <v>11258</v>
      </c>
      <c r="F5" s="12">
        <v>9780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-34.064516129032199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10524.78904109589</v>
      </c>
      <c r="C9" s="20">
        <v>10547.314285714287</v>
      </c>
      <c r="D9" s="20">
        <v>10525.257142857143</v>
      </c>
      <c r="E9" s="20">
        <v>10532.727272727272</v>
      </c>
      <c r="F9" s="20">
        <v>10496.205714285714</v>
      </c>
      <c r="G9" s="20">
        <v>10550.420512820512</v>
      </c>
      <c r="H9" s="20">
        <v>10515.36</v>
      </c>
      <c r="I9" s="20">
        <v>10456.533333333333</v>
      </c>
      <c r="J9" s="20">
        <v>10574.021052631579</v>
      </c>
      <c r="K9" s="20">
        <v>10528.266666666666</v>
      </c>
      <c r="L9" s="20">
        <v>10540.64</v>
      </c>
      <c r="M9" s="20">
        <v>10493.371428571429</v>
      </c>
      <c r="N9" s="20">
        <v>10551.144827586208</v>
      </c>
      <c r="P9" s="19" t="s">
        <v>18</v>
      </c>
      <c r="Q9" s="20"/>
      <c r="R9" s="20"/>
      <c r="S9" s="20"/>
      <c r="T9" s="20">
        <v>10401.333333333334</v>
      </c>
      <c r="U9" s="20"/>
      <c r="V9" s="20"/>
      <c r="W9" s="20"/>
      <c r="X9" s="20">
        <v>10403.111111111111</v>
      </c>
      <c r="Y9" s="20">
        <v>10452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10655.2</v>
      </c>
      <c r="AJ9" s="30">
        <v>10556</v>
      </c>
      <c r="AK9" s="30">
        <v>10565.431578947368</v>
      </c>
      <c r="AL9" s="30">
        <v>10575.2</v>
      </c>
      <c r="AM9" s="30">
        <v>10588</v>
      </c>
      <c r="AN9" s="30">
        <v>10568.8</v>
      </c>
      <c r="AO9" s="30">
        <v>10586.72</v>
      </c>
      <c r="AP9" s="30">
        <v>10571.127272727274</v>
      </c>
      <c r="AQ9" s="30">
        <v>10613.6</v>
      </c>
      <c r="AR9" s="30">
        <v>10579.535483870968</v>
      </c>
    </row>
    <row r="10" spans="1:44" x14ac:dyDescent="0.2">
      <c r="A10" s="21" t="s">
        <v>8</v>
      </c>
      <c r="B10" s="22">
        <v>130.98473986451538</v>
      </c>
      <c r="C10" s="22">
        <v>129.02284030213411</v>
      </c>
      <c r="D10" s="22">
        <v>116.85639696448268</v>
      </c>
      <c r="E10" s="22">
        <v>114.74035880078785</v>
      </c>
      <c r="F10" s="22">
        <v>135.19931209199166</v>
      </c>
      <c r="G10" s="22">
        <v>105.63527795291338</v>
      </c>
      <c r="H10" s="22">
        <v>116.30224643252824</v>
      </c>
      <c r="I10" s="22">
        <v>132.41435686798425</v>
      </c>
      <c r="J10" s="22">
        <v>123.36018403106057</v>
      </c>
      <c r="K10" s="22">
        <v>140.93356562117907</v>
      </c>
      <c r="L10" s="22">
        <v>112.56239751059556</v>
      </c>
      <c r="M10" s="22">
        <v>100.37353011952027</v>
      </c>
      <c r="N10" s="22">
        <v>120.99328375014741</v>
      </c>
      <c r="P10" s="21" t="s">
        <v>8</v>
      </c>
      <c r="Q10" s="22"/>
      <c r="R10" s="22"/>
      <c r="S10" s="22"/>
      <c r="T10" s="22">
        <v>175.08644827003627</v>
      </c>
      <c r="U10" s="22"/>
      <c r="V10" s="22"/>
      <c r="W10" s="22"/>
      <c r="X10" s="22">
        <v>104.33822236584557</v>
      </c>
      <c r="Y10" s="22">
        <v>104.79051785146854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104.80337479499909</v>
      </c>
      <c r="AJ10" s="22">
        <v>160.96785916882058</v>
      </c>
      <c r="AK10" s="22">
        <v>143.78224172238532</v>
      </c>
      <c r="AL10" s="22">
        <v>136.23061679512787</v>
      </c>
      <c r="AM10" s="22">
        <v>117.98501501511089</v>
      </c>
      <c r="AN10" s="22">
        <v>147.70809393076013</v>
      </c>
      <c r="AO10" s="22">
        <v>149.57982231318252</v>
      </c>
      <c r="AP10" s="22">
        <v>101.1656241105817</v>
      </c>
      <c r="AQ10" s="22">
        <v>104.04394675877531</v>
      </c>
      <c r="AR10" s="22">
        <v>139.91682489451722</v>
      </c>
    </row>
    <row r="11" spans="1:44" x14ac:dyDescent="0.2">
      <c r="A11" s="21" t="s">
        <v>19</v>
      </c>
      <c r="B11" s="22">
        <v>10908</v>
      </c>
      <c r="C11" s="22">
        <v>10940</v>
      </c>
      <c r="D11" s="23">
        <v>10940</v>
      </c>
      <c r="E11" s="23">
        <v>11036</v>
      </c>
      <c r="F11" s="23">
        <v>11100</v>
      </c>
      <c r="G11" s="23">
        <v>11036</v>
      </c>
      <c r="H11" s="23">
        <v>11164</v>
      </c>
      <c r="I11" s="23">
        <v>11036</v>
      </c>
      <c r="J11" s="23">
        <v>11036</v>
      </c>
      <c r="K11" s="23">
        <v>11036</v>
      </c>
      <c r="L11" s="23">
        <v>10940</v>
      </c>
      <c r="M11" s="23">
        <v>10844</v>
      </c>
      <c r="N11" s="23">
        <v>11068</v>
      </c>
      <c r="P11" s="21" t="s">
        <v>19</v>
      </c>
      <c r="Q11" s="22"/>
      <c r="R11" s="22"/>
      <c r="S11" s="22"/>
      <c r="T11" s="22">
        <v>10812</v>
      </c>
      <c r="U11" s="23"/>
      <c r="V11" s="23"/>
      <c r="W11" s="23"/>
      <c r="X11" s="23">
        <v>10716</v>
      </c>
      <c r="Y11" s="23">
        <v>10748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10812</v>
      </c>
      <c r="AJ11" s="22">
        <v>11068</v>
      </c>
      <c r="AK11" s="22">
        <v>10844</v>
      </c>
      <c r="AL11" s="22">
        <v>10844</v>
      </c>
      <c r="AM11" s="22">
        <v>11036</v>
      </c>
      <c r="AN11" s="22">
        <v>11036</v>
      </c>
      <c r="AO11" s="22">
        <v>11132</v>
      </c>
      <c r="AP11" s="22">
        <v>10812</v>
      </c>
      <c r="AQ11" s="22">
        <v>10812</v>
      </c>
      <c r="AR11" s="22">
        <v>11036</v>
      </c>
    </row>
    <row r="12" spans="1:44" x14ac:dyDescent="0.2">
      <c r="A12" s="21" t="s">
        <v>20</v>
      </c>
      <c r="B12" s="22">
        <v>10044</v>
      </c>
      <c r="C12" s="22">
        <v>10140</v>
      </c>
      <c r="D12" s="23">
        <v>10044</v>
      </c>
      <c r="E12" s="23">
        <v>10108</v>
      </c>
      <c r="F12" s="23">
        <v>10140</v>
      </c>
      <c r="G12" s="23">
        <v>10236</v>
      </c>
      <c r="H12" s="23">
        <v>10140</v>
      </c>
      <c r="I12" s="23">
        <v>10076</v>
      </c>
      <c r="J12" s="23">
        <v>10076</v>
      </c>
      <c r="K12" s="23">
        <v>10076</v>
      </c>
      <c r="L12" s="23">
        <v>10268</v>
      </c>
      <c r="M12" s="23">
        <v>10300</v>
      </c>
      <c r="N12" s="23">
        <v>10268</v>
      </c>
      <c r="P12" s="21" t="s">
        <v>20</v>
      </c>
      <c r="Q12" s="22"/>
      <c r="R12" s="22"/>
      <c r="S12" s="22"/>
      <c r="T12" s="22">
        <v>10044</v>
      </c>
      <c r="U12" s="23"/>
      <c r="V12" s="23"/>
      <c r="W12" s="23"/>
      <c r="X12" s="23">
        <v>10236</v>
      </c>
      <c r="Y12" s="23">
        <v>10300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10492</v>
      </c>
      <c r="AJ12" s="22">
        <v>10108</v>
      </c>
      <c r="AK12" s="22">
        <v>10204</v>
      </c>
      <c r="AL12" s="22">
        <v>10204</v>
      </c>
      <c r="AM12" s="22">
        <v>10364</v>
      </c>
      <c r="AN12" s="22">
        <v>10076</v>
      </c>
      <c r="AO12" s="22">
        <v>10236</v>
      </c>
      <c r="AP12" s="22">
        <v>10364</v>
      </c>
      <c r="AQ12" s="22">
        <v>10396</v>
      </c>
      <c r="AR12" s="22">
        <v>10140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1.8658940974409439</v>
      </c>
      <c r="C13" s="25">
        <f>IFERROR(IF(C8="","",IF($C$25=0,((C9-$C$26)/3/C10),IF($C$26=0,(($C$25-C9)/3/C10),MIN(((($C$25)-C9)/(3*C10)),((C9-($C$26))/(3*C10)))))),"")</f>
        <v>1.8360721058418632</v>
      </c>
      <c r="D13" s="25">
        <f>IFERROR(IF(D8="","",IF($D$25=0,((D9-$D$26)/3/D10),IF($D$26=0,(($D$25-D9)/3/D10),MIN(((($D$25)-D9)/(3*D10)),((D9-($D$26))/(3*D10)))))),"")</f>
        <v>2.0901518906308199</v>
      </c>
      <c r="E13" s="25">
        <f>IFERROR(IF(E8="","",IF($E$25=0,((E9-$E$26)/3/E10),IF($E$26=0,(($E$25-E9)/3/E10),MIN(((($E$25)-E9)/(3*E10)),((E9-($E$26))/(3*E10)))))),"")</f>
        <v>2.1069968604274223</v>
      </c>
      <c r="F13" s="25">
        <f>IFERROR(IF(F8="","",IF($K$25=0,((F9-$K$26)/3/F10),IF($K$26=0,(($K$25-F9)/3/F10),MIN(((($K$25)-F9)/(3*F10)),((F9-($K$26))/(3*F10)))))),"")</f>
        <v>1.7658021657151546</v>
      </c>
      <c r="G13" s="25">
        <f>IFERROR(IF(G8="","",IF($G$25=0,((G9-$G$26)/3/G10),IF($G$26=0,(($G$25-G9)/3/G10),MIN(((($G$25)-G9)/(3*G10)),((G9-($G$26))/(3*G10)))))),"")</f>
        <v>2.2327752019071045</v>
      </c>
      <c r="H13" s="25">
        <f>IFERROR(IF(H8="","",IF($H$25=0,((H9-$H$26)/3/H10),IF($H$26=0,(($H$25-H9)/3/H10),MIN(((($H$25)-H9)/(3*H10)),((H9-($H$26))/(3*H10)))))),"")</f>
        <v>2.1076119122273749</v>
      </c>
      <c r="I13" s="25">
        <f>IFERROR(IF(I8="","",IF($I$25=0,((I9-$I$26)/3/I10),IF($I$26=0,(($I$25-I9)/3/I10),MIN(((($I$25)-I9)/(3*I10)),((I9-($I$26))/(3*I10)))))),"")</f>
        <v>1.7030714527122099</v>
      </c>
      <c r="J13" s="25">
        <f>IFERROR(IF(J8="","",IF($J$25=0,((J9-$J$26)/3/J10),IF($J$26=0,(($J$25-J9)/3/J10),MIN(((($J$25)-J9)/(3*J10)),((J9-($J$26))/(3*J10)))))),"")</f>
        <v>1.8481893833648515</v>
      </c>
      <c r="K13" s="25">
        <f>IFERROR(IF(K8="","",IF($K$25=0,((K9-$K$26)/3/K10),IF($K$26=0,(($K$25-K9)/3/K10),MIN(((($K$25)-K9)/(3*K10)),((K9-($K$26))/(3*K10)))))),"")</f>
        <v>1.7259511130107283</v>
      </c>
      <c r="L13" s="25">
        <f>IFERROR(IF(L8="","",IF($L$25=0,((L9-$L$26)/3/L10),IF($L$26=0,(($L$25-L9)/3/L10),MIN(((($L$25)-L9)/(3*L10)),((L9-($L$26))/(3*L10)))))),"")</f>
        <v>2.1243328614912604</v>
      </c>
      <c r="M13" s="25">
        <f>IFERROR(IF(M8="","",IF($M$25=0,((M9-$M$26)/3/M10),IF($M$26=0,(($M$25-M9)/3/M10),MIN(((($M$25)-M9)/(3*M10)),((M9-($M$26))/(3*M10)))))),"")</f>
        <v>2.3690556255949757</v>
      </c>
      <c r="N13" s="25">
        <f>IFERROR(IF(N8="","",IF($N$25=0,((N9-$N$26)/3/N10),IF($N$26=0,(($N$25-N9)/3/N10),MIN(((($N$25)-N9)/(3*N10)),((N9-($N$26))/(3*N10)))))),"")</f>
        <v>1.9473675191025666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1.1829077187726336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1.9906770404370453</v>
      </c>
      <c r="Y13" s="25">
        <f>IFERROR(IF(Y8="","",IF($J$25=0,((Y9-$J$26)/3/Y10),IF($J$26=0,(($J$25-Y9)/3/Y10),MIN(((($J$25)-Y9)/(3*Y10)),((Y9-($J$26))/(3*Y10)))))),"")</f>
        <v>2.1375979868474411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1.917241059520929</v>
      </c>
      <c r="AJ13" s="25">
        <f t="shared" si="2"/>
        <v>1.4537063560905314</v>
      </c>
      <c r="AK13" s="25">
        <f t="shared" si="2"/>
        <v>1.6055956395269897</v>
      </c>
      <c r="AL13" s="25">
        <f t="shared" si="2"/>
        <v>1.6706963922968863</v>
      </c>
      <c r="AM13" s="25">
        <f t="shared" si="2"/>
        <v>1.8928957487078337</v>
      </c>
      <c r="AN13" s="25">
        <f t="shared" si="2"/>
        <v>1.5553198692078698</v>
      </c>
      <c r="AO13" s="25">
        <f t="shared" si="2"/>
        <v>1.4959236917095879</v>
      </c>
      <c r="AP13" s="25">
        <f t="shared" si="2"/>
        <v>2.2631954062509165</v>
      </c>
      <c r="AQ13" s="25">
        <f>IFERROR(IF(AQ8="","",IF($M$25=0,((AQ9-$M$26)/3/AQ10),IF($M$26=0,(($M$25-AQ9)/3/AQ10),MIN(((($M$25)-AQ9)/(3*AQ10)),((AQ9-($M$26))/(3*AQ10)))))),"")</f>
        <v>2.0645122248006529</v>
      </c>
      <c r="AR13" s="25">
        <f>IFERROR(IF(AR8="","",IF($M$25=0,((AR9-$M$26)/3/AR10),IF($M$26=0,(($M$25-AR9)/3/AR10),MIN(((($M$25)-AR9)/(3*AR10)),((AR9-($M$26))/(3*AR10)))))),"")</f>
        <v>1.6163519925511072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15.082352941175486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10607.2</v>
      </c>
      <c r="C19" s="30">
        <v>10561.333333333334</v>
      </c>
      <c r="D19" s="30">
        <v>10516.926315789473</v>
      </c>
      <c r="E19" s="30">
        <v>10583.8</v>
      </c>
      <c r="F19" s="30">
        <v>10512.224</v>
      </c>
      <c r="G19" s="30">
        <v>10505.617021276596</v>
      </c>
      <c r="H19" s="30">
        <v>10543.2</v>
      </c>
      <c r="I19" s="30">
        <v>10530.4</v>
      </c>
      <c r="J19" s="30">
        <v>10516.177777777777</v>
      </c>
      <c r="K19" s="30">
        <v>10557.939393939394</v>
      </c>
      <c r="L19" s="30">
        <v>10540.457142857143</v>
      </c>
      <c r="M19" s="30">
        <v>10611.771428571428</v>
      </c>
      <c r="N19" s="30">
        <v>10535.8</v>
      </c>
      <c r="P19" s="30" t="s">
        <v>18</v>
      </c>
      <c r="Q19" s="30"/>
      <c r="R19" s="30"/>
      <c r="S19" s="30"/>
      <c r="T19" s="30">
        <v>10466.4</v>
      </c>
      <c r="U19" s="30"/>
      <c r="V19" s="30"/>
      <c r="W19" s="30"/>
      <c r="X19" s="30">
        <v>10454.181818181818</v>
      </c>
      <c r="Y19" s="30">
        <v>10391.200000000001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10712.8</v>
      </c>
      <c r="AJ19" s="30">
        <v>10515.893333333333</v>
      </c>
      <c r="AK19" s="30">
        <v>10562.4</v>
      </c>
      <c r="AL19" s="30">
        <v>10520.8</v>
      </c>
      <c r="AM19" s="30">
        <v>10542.346666666666</v>
      </c>
      <c r="AN19" s="30">
        <v>10553.866666666667</v>
      </c>
      <c r="AO19" s="30">
        <v>10558.4</v>
      </c>
      <c r="AP19" s="30">
        <v>10510.036363636364</v>
      </c>
      <c r="AQ19" s="30">
        <v>10581.2</v>
      </c>
      <c r="AR19" s="30">
        <v>10596.282352941176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72.228875986794847</v>
      </c>
      <c r="C20" s="22">
        <v>135.24322704860279</v>
      </c>
      <c r="D20" s="22">
        <v>169.1477753434325</v>
      </c>
      <c r="E20" s="22">
        <v>94.691076665121827</v>
      </c>
      <c r="F20" s="22">
        <v>112.37070448211333</v>
      </c>
      <c r="G20" s="22">
        <v>124.5596951576068</v>
      </c>
      <c r="H20" s="22">
        <v>133.3324057938753</v>
      </c>
      <c r="I20" s="22">
        <v>149.55341925239975</v>
      </c>
      <c r="J20" s="22">
        <v>158.10056626946775</v>
      </c>
      <c r="K20" s="22">
        <v>106.93477023399036</v>
      </c>
      <c r="L20" s="22">
        <v>120.25401002473789</v>
      </c>
      <c r="M20" s="22">
        <v>94.527644793743264</v>
      </c>
      <c r="N20" s="22">
        <v>143.18132059049358</v>
      </c>
      <c r="P20" s="21" t="s">
        <v>8</v>
      </c>
      <c r="Q20" s="22"/>
      <c r="R20" s="22"/>
      <c r="S20" s="22"/>
      <c r="T20" s="22">
        <v>112.24406903922707</v>
      </c>
      <c r="U20" s="22"/>
      <c r="V20" s="22"/>
      <c r="W20" s="22"/>
      <c r="X20" s="22">
        <v>178.49713047896753</v>
      </c>
      <c r="Y20" s="22">
        <v>162.26605832462474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109.68242558750519</v>
      </c>
      <c r="AJ20" s="22">
        <v>117.99766068837101</v>
      </c>
      <c r="AK20" s="22">
        <v>133.2083223483321</v>
      </c>
      <c r="AL20" s="22">
        <v>138.54521106918156</v>
      </c>
      <c r="AM20" s="22">
        <v>100.11689024191533</v>
      </c>
      <c r="AN20" s="22">
        <v>159.85579086749988</v>
      </c>
      <c r="AO20" s="22">
        <v>139.78877374747506</v>
      </c>
      <c r="AP20" s="22">
        <v>134.74996923470593</v>
      </c>
      <c r="AQ20" s="22">
        <v>109.75766170886418</v>
      </c>
      <c r="AR20" s="22">
        <v>81.157784558215795</v>
      </c>
      <c r="AS20" s="29"/>
      <c r="AT20" s="29"/>
      <c r="AU20" s="29"/>
      <c r="AV20" s="29"/>
      <c r="BD20" s="32">
        <f>F5</f>
        <v>9780</v>
      </c>
      <c r="BE20" s="32"/>
      <c r="BF20" s="32"/>
      <c r="BG20" s="32"/>
      <c r="BH20" s="32"/>
      <c r="BI20" s="32"/>
      <c r="BJ20" s="32">
        <f>E5</f>
        <v>11258</v>
      </c>
    </row>
    <row r="21" spans="1:62" x14ac:dyDescent="0.2">
      <c r="A21" s="21" t="s">
        <v>19</v>
      </c>
      <c r="B21" s="22">
        <v>10812</v>
      </c>
      <c r="C21" s="22">
        <v>11004</v>
      </c>
      <c r="D21" s="22">
        <v>11036</v>
      </c>
      <c r="E21" s="22">
        <v>10940</v>
      </c>
      <c r="F21" s="22">
        <v>10716</v>
      </c>
      <c r="G21" s="22">
        <v>11068</v>
      </c>
      <c r="H21" s="22">
        <v>11036</v>
      </c>
      <c r="I21" s="22">
        <v>11100</v>
      </c>
      <c r="J21" s="22">
        <v>11132</v>
      </c>
      <c r="K21" s="22">
        <v>10940</v>
      </c>
      <c r="L21" s="22">
        <v>11132</v>
      </c>
      <c r="M21" s="22">
        <v>10844</v>
      </c>
      <c r="N21" s="22">
        <v>11068</v>
      </c>
      <c r="P21" s="21" t="s">
        <v>19</v>
      </c>
      <c r="Q21" s="22"/>
      <c r="R21" s="22"/>
      <c r="S21" s="22"/>
      <c r="T21" s="22">
        <v>10940</v>
      </c>
      <c r="U21" s="22"/>
      <c r="V21" s="22"/>
      <c r="W21" s="22"/>
      <c r="X21" s="22">
        <v>10972</v>
      </c>
      <c r="Y21" s="22">
        <v>10812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10940</v>
      </c>
      <c r="AJ21" s="22">
        <v>10812</v>
      </c>
      <c r="AK21" s="22">
        <v>11164</v>
      </c>
      <c r="AL21" s="22">
        <v>10812</v>
      </c>
      <c r="AM21" s="22">
        <v>10812</v>
      </c>
      <c r="AN21" s="22">
        <v>11100</v>
      </c>
      <c r="AO21" s="22">
        <v>11068</v>
      </c>
      <c r="AP21" s="22">
        <v>10716</v>
      </c>
      <c r="AQ21" s="22">
        <v>10844</v>
      </c>
      <c r="AR21" s="22">
        <v>10812</v>
      </c>
      <c r="BD21" s="33">
        <f>BE21-$BG$22</f>
        <v>10580.939999999999</v>
      </c>
      <c r="BE21" s="32">
        <f>BF21-$BG$22</f>
        <v>10580.96</v>
      </c>
      <c r="BF21" s="32">
        <f>BG21-$BG$22</f>
        <v>10580.98</v>
      </c>
      <c r="BG21" s="33">
        <f>D5</f>
        <v>10581</v>
      </c>
      <c r="BH21" s="32">
        <f>BG21+$BG$22</f>
        <v>10581.02</v>
      </c>
      <c r="BI21" s="32">
        <f>BH21+$BG$22</f>
        <v>10581.04</v>
      </c>
      <c r="BJ21" s="33">
        <f>BI21+$BG$22</f>
        <v>10581.060000000001</v>
      </c>
    </row>
    <row r="22" spans="1:62" x14ac:dyDescent="0.2">
      <c r="A22" s="21" t="s">
        <v>20</v>
      </c>
      <c r="B22" s="22">
        <v>10492</v>
      </c>
      <c r="C22" s="22">
        <v>10044</v>
      </c>
      <c r="D22" s="22">
        <v>9980</v>
      </c>
      <c r="E22" s="22">
        <v>10364</v>
      </c>
      <c r="F22" s="22">
        <v>10044</v>
      </c>
      <c r="G22" s="22">
        <v>10012</v>
      </c>
      <c r="H22" s="22">
        <v>10172</v>
      </c>
      <c r="I22" s="22">
        <v>10140</v>
      </c>
      <c r="J22" s="22">
        <v>9948</v>
      </c>
      <c r="K22" s="22">
        <v>10236</v>
      </c>
      <c r="L22" s="22">
        <v>10140</v>
      </c>
      <c r="M22" s="22">
        <v>10396</v>
      </c>
      <c r="N22" s="22">
        <v>10108</v>
      </c>
      <c r="P22" s="21" t="s">
        <v>20</v>
      </c>
      <c r="Q22" s="22"/>
      <c r="R22" s="22"/>
      <c r="S22" s="22"/>
      <c r="T22" s="22">
        <v>10332</v>
      </c>
      <c r="U22" s="22"/>
      <c r="V22" s="22"/>
      <c r="W22" s="22"/>
      <c r="X22" s="22">
        <v>9916</v>
      </c>
      <c r="Y22" s="22">
        <v>10108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10524</v>
      </c>
      <c r="AJ22" s="22">
        <v>10268</v>
      </c>
      <c r="AK22" s="22">
        <v>10268</v>
      </c>
      <c r="AL22" s="22">
        <v>10236</v>
      </c>
      <c r="AM22" s="22">
        <v>10236</v>
      </c>
      <c r="AN22" s="22">
        <v>10044</v>
      </c>
      <c r="AO22" s="22">
        <v>10108</v>
      </c>
      <c r="AP22" s="22">
        <v>10044</v>
      </c>
      <c r="AQ22" s="22">
        <v>10236</v>
      </c>
      <c r="AR22" s="22">
        <v>10364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3.003415605872001</v>
      </c>
      <c r="C23" s="25">
        <f>IFERROR(IF(C18="","",IF($C$25=0,((C19-$C$26)/3/C20),IF($C$26=0,(($C$25-C19)/3/C20),MIN(((($C$25)-C19)/(3*C20)),((C19-($C$26))/(3*C20)))))),"")</f>
        <v>1.7170709934240742</v>
      </c>
      <c r="D23" s="25">
        <f>IFERROR(IF(D18="","",IF($D$25=0,((D19-$D$26)/3/D20),IF($D$26=0,(($D$25-D19)/3/D20),MIN(((($D$25)-D19)/(3*D20)),((D19-($D$26))/(3*D20)))))),"")</f>
        <v>1.4522337332809336</v>
      </c>
      <c r="E23" s="25">
        <f>IFERROR(IF(E18="","",IF($E$25=0,((E19-$E$26)/3/E20),IF($E$26=0,(($E$25-E19)/3/E20),MIN(((($E$25)-E19)/(3*E20)),((E19-($E$26))/(3*E20)))))),"")</f>
        <v>2.3733316934193343</v>
      </c>
      <c r="F23" s="25">
        <f>IFERROR(IF(F18="","",IF($K$25=0,((F19-$K$26)/3/F20),IF($K$26=0,(($K$25-F19)/3/F20),MIN(((($K$25)-F19)/(3*F20)),((F19-($K$26))/(3*F20)))))),"")</f>
        <v>2.1720489142747827</v>
      </c>
      <c r="G23" s="25">
        <f>IFERROR(IF(G18="","",IF($G$25=0,((G19-$G$26)/3/G20),IF($G$26=0,(($G$25-G19)/3/G20),MIN(((($G$25)-G19)/(3*G20)),((G19-($G$26))/(3*G20)))))),"")</f>
        <v>1.9418186606790266</v>
      </c>
      <c r="H23" s="25">
        <f>IFERROR(IF(H18="","",IF($H$25=0,((H19-$H$26)/3/H20),IF($H$26=0,(($H$25-H19)/3/H20),MIN(((($H$25)-H19)/(3*H20)),((H19-($H$26))/(3*H20)))))),"")</f>
        <v>1.7870124314340643</v>
      </c>
      <c r="I23" s="25">
        <f>IFERROR(IF(I18="","",IF($I$25=0,((I19-$I$26)/3/I20),IF($I$26=0,(($I$25-I19)/3/I20),MIN(((($I$25)-I19)/(3*I20)),((I19-($I$26))/(3*I20)))))),"")</f>
        <v>1.6217170730413892</v>
      </c>
      <c r="J23" s="25">
        <f>IFERROR(IF(J18="","",IF($J$25=0,((J19-$J$26)/3/J20),IF($J$26=0,(($J$25-J19)/3/J20),MIN(((($J$25)-J19)/(3*J20)),((J19-($J$26))/(3*J20)))))),"")</f>
        <v>1.5521297512264658</v>
      </c>
      <c r="K23" s="25">
        <f>IFERROR(IF(K18="","",IF($K$25=0,((K19-$K$26)/3/K20),IF($K$26=0,(($K$25-K19)/3/K20),MIN(((($K$25)-K19)/(3*K20)),((K19-($K$26))/(3*K20)))))),"")</f>
        <v>2.1822044863697796</v>
      </c>
      <c r="L23" s="25">
        <f>IFERROR(IF(L18="","",IF($L$25=0,((L19-$L$26)/3/L20),IF($L$26=0,(($L$25-L19)/3/L20),MIN(((($L$25)-L19)/(3*L20)),((L19-($L$26))/(3*L20)))))),"")</f>
        <v>1.9889644622391336</v>
      </c>
      <c r="M23" s="25">
        <f>IFERROR(IF(M18="","",IF($M$25=0,((M19-$M$26)/3/M20),IF($M$26=0,(($M$25-M19)/3/M20),MIN(((($M$25)-M19)/(3*M20)),((M19-($M$26))/(3*M20)))))),"")</f>
        <v>2.2787992261897734</v>
      </c>
      <c r="N23" s="25">
        <f>IFERROR(IF(N18="","",IF($N$25=0,((N19-$N$26)/3/N20),IF($N$26=0,(($N$25-N19)/3/N20),MIN(((($N$25)-N19)/(3*N20)),((N19-($N$26))/(3*N20)))))),"")</f>
        <v>1.6813180122974565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2.0384150535387202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1.258996557111334</v>
      </c>
      <c r="Y23" s="25">
        <f>IFERROR(IF(Y18="","",IF($J$25=0,((Y19-$J$26)/3/Y20),IF($J$26=0,(($J$25-Y19)/3/Y20),MIN(((($J$25)-Y19)/(3*Y20)),((Y19-($J$26))/(3*Y20)))))),"")</f>
        <v>1.255551132731348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1.6569047626353395</v>
      </c>
      <c r="AJ23" s="25">
        <f t="shared" si="4"/>
        <v>2.0788359391768227</v>
      </c>
      <c r="AK23" s="25">
        <f t="shared" si="4"/>
        <v>1.7406319858931094</v>
      </c>
      <c r="AL23" s="25">
        <f t="shared" si="4"/>
        <v>1.7736689087768496</v>
      </c>
      <c r="AM23" s="25">
        <f t="shared" si="4"/>
        <v>2.3827259369991745</v>
      </c>
      <c r="AN23" s="25">
        <f t="shared" si="4"/>
        <v>1.4682678046093227</v>
      </c>
      <c r="AO23" s="25">
        <f t="shared" si="4"/>
        <v>1.6682312445294791</v>
      </c>
      <c r="AP23" s="25">
        <f t="shared" si="4"/>
        <v>1.8059036000342104</v>
      </c>
      <c r="AQ23" s="25">
        <f>IFERROR(IF(AQ18="","",IF($M$25=0,((AQ19-$M$26)/3/AQ20),IF($M$26=0,(($M$25-AQ19)/3/AQ20),MIN(((($M$25)-AQ19)/(3*AQ20)),((AQ19-($M$26))/(3*AQ20)))))),"")</f>
        <v>2.0554373743712873</v>
      </c>
      <c r="AR23" s="25">
        <f>IFERROR(IF(AR18="","",IF($M$25=0,((AR19-$M$26)/3/AR20),IF($M$26=0,(($M$25-AR19)/3/AR20),MIN(((($M$25)-AR19)/(3*AR20)),((AR19-($M$26))/(3*AR20)))))),"")</f>
        <v>2.7178236840778673</v>
      </c>
    </row>
    <row r="24" spans="1:62" x14ac:dyDescent="0.2">
      <c r="A24" s="35" t="s">
        <v>10</v>
      </c>
      <c r="B24" s="32">
        <f t="shared" ref="B24:M24" si="5">$D$5</f>
        <v>10581</v>
      </c>
      <c r="C24" s="32">
        <f t="shared" si="5"/>
        <v>10581</v>
      </c>
      <c r="D24" s="32">
        <f t="shared" si="5"/>
        <v>10581</v>
      </c>
      <c r="E24" s="32">
        <f t="shared" si="5"/>
        <v>10581</v>
      </c>
      <c r="F24" s="32">
        <f t="shared" si="5"/>
        <v>10581</v>
      </c>
      <c r="G24" s="32">
        <f t="shared" si="5"/>
        <v>10581</v>
      </c>
      <c r="H24" s="32">
        <f t="shared" si="5"/>
        <v>10581</v>
      </c>
      <c r="I24" s="32">
        <f t="shared" si="5"/>
        <v>10581</v>
      </c>
      <c r="J24" s="32">
        <f t="shared" si="5"/>
        <v>10581</v>
      </c>
      <c r="K24" s="32">
        <f t="shared" si="5"/>
        <v>10581</v>
      </c>
      <c r="L24" s="32">
        <f t="shared" si="5"/>
        <v>10581</v>
      </c>
      <c r="M24" s="32">
        <f t="shared" si="5"/>
        <v>10581</v>
      </c>
      <c r="N24" s="32">
        <f>$D$5</f>
        <v>10581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11258</v>
      </c>
      <c r="C25" s="32">
        <f t="shared" si="6"/>
        <v>11258</v>
      </c>
      <c r="D25" s="32">
        <f t="shared" si="6"/>
        <v>11258</v>
      </c>
      <c r="E25" s="32">
        <f t="shared" si="6"/>
        <v>11258</v>
      </c>
      <c r="F25" s="32">
        <f t="shared" si="6"/>
        <v>11258</v>
      </c>
      <c r="G25" s="32">
        <f t="shared" si="6"/>
        <v>11258</v>
      </c>
      <c r="H25" s="32">
        <f t="shared" si="6"/>
        <v>11258</v>
      </c>
      <c r="I25" s="32">
        <f t="shared" si="6"/>
        <v>11258</v>
      </c>
      <c r="J25" s="32">
        <f t="shared" si="6"/>
        <v>11258</v>
      </c>
      <c r="K25" s="32">
        <f t="shared" si="6"/>
        <v>11258</v>
      </c>
      <c r="L25" s="32">
        <f t="shared" si="6"/>
        <v>11258</v>
      </c>
      <c r="M25" s="32">
        <f t="shared" si="6"/>
        <v>11258</v>
      </c>
      <c r="N25" s="32">
        <f>$E$5</f>
        <v>11258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9780</v>
      </c>
      <c r="C26" s="32">
        <f t="shared" si="7"/>
        <v>9780</v>
      </c>
      <c r="D26" s="32">
        <f t="shared" si="7"/>
        <v>9780</v>
      </c>
      <c r="E26" s="32">
        <f t="shared" si="7"/>
        <v>9780</v>
      </c>
      <c r="F26" s="32">
        <f t="shared" si="7"/>
        <v>9780</v>
      </c>
      <c r="G26" s="32">
        <f t="shared" si="7"/>
        <v>9780</v>
      </c>
      <c r="H26" s="32">
        <f t="shared" si="7"/>
        <v>9780</v>
      </c>
      <c r="I26" s="32">
        <f t="shared" si="7"/>
        <v>9780</v>
      </c>
      <c r="J26" s="32">
        <f t="shared" si="7"/>
        <v>9780</v>
      </c>
      <c r="K26" s="32">
        <f t="shared" si="7"/>
        <v>9780</v>
      </c>
      <c r="L26" s="32">
        <f t="shared" si="7"/>
        <v>9780</v>
      </c>
      <c r="M26" s="32">
        <f t="shared" si="7"/>
        <v>9780</v>
      </c>
      <c r="N26" s="32">
        <f>$F$5</f>
        <v>9780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140.93356562117907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2.3690556255949757</v>
      </c>
      <c r="Q37" s="40">
        <v>8</v>
      </c>
      <c r="R37" s="41">
        <f>ROUND(Q37/5,5)</f>
        <v>1.6</v>
      </c>
      <c r="T37" s="20">
        <v>10498.4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85.865010335991926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2.7888736719372362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J85"/>
  <sheetViews>
    <sheetView showGridLines="0" topLeftCell="A25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123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1.5156452837296319</v>
      </c>
      <c r="R2" s="7">
        <f>IF(N19="","",(ABS(N19-AVERAGE(B19:M19))/STDEV(B19:M19)))</f>
        <v>0.77011049394274944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0.3955497553385412</v>
      </c>
      <c r="V2" s="7">
        <f>IF(AR19="","",(ABS(AR19-AVERAGE(AF19:AQ19))/STDEV(AF19:AQ19)))</f>
        <v>0.28701407657978456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1.1582156803897075</v>
      </c>
      <c r="R3" s="7">
        <f>IF(N20="","",(ABS(N20-AVERAGE(B20:M20))/STDEV(B20:M20)))</f>
        <v>0.45703463421142348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0.83110872337420238</v>
      </c>
      <c r="V3" s="7">
        <f>IF(AR20="","",(ABS(AR20-AVERAGE(AF20:AQ20))/STDEV(AF20:AQ20)))</f>
        <v>0.53375466561831797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1.3859245906435071</v>
      </c>
      <c r="R4" s="7">
        <f>IF(N23="","",(ABS(N23-AVERAGE(B23:M23))/STDEV(B23:M23)))</f>
        <v>0.28975924363227407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0.79637146336104792</v>
      </c>
      <c r="V4" s="7">
        <f>IF(AR23="","",(ABS(AR23-AVERAGE(AF23:AQ23))/STDEV(AF23:AQ23)))</f>
        <v>0.38921754080087972</v>
      </c>
    </row>
    <row r="5" spans="1:44" ht="25.5" customHeight="1" x14ac:dyDescent="0.2">
      <c r="C5" s="42" t="s">
        <v>54</v>
      </c>
      <c r="D5" s="12" t="s">
        <v>54</v>
      </c>
      <c r="E5" s="12">
        <v>3.54</v>
      </c>
      <c r="F5" s="12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0.14318193548387093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1.4489232876712335</v>
      </c>
      <c r="C9" s="20">
        <v>1.2187071428571425</v>
      </c>
      <c r="D9" s="20">
        <v>1.3269250000000001</v>
      </c>
      <c r="E9" s="20">
        <v>1.2359181818181819</v>
      </c>
      <c r="F9" s="20">
        <v>1.3491028571428569</v>
      </c>
      <c r="G9" s="20">
        <v>1.3022410256410255</v>
      </c>
      <c r="H9" s="20">
        <v>1.0915600000000003</v>
      </c>
      <c r="I9" s="20">
        <v>1.107991666666666</v>
      </c>
      <c r="J9" s="20">
        <v>1.1884052631578945</v>
      </c>
      <c r="K9" s="20">
        <v>1.2925272727272725</v>
      </c>
      <c r="L9" s="20">
        <v>1.12948</v>
      </c>
      <c r="M9" s="20">
        <v>1.143285714285714</v>
      </c>
      <c r="N9" s="20">
        <v>1.0691379310344822</v>
      </c>
      <c r="P9" s="19" t="s">
        <v>18</v>
      </c>
      <c r="Q9" s="20"/>
      <c r="R9" s="20"/>
      <c r="S9" s="20"/>
      <c r="T9" s="20">
        <v>1.3242666666666665</v>
      </c>
      <c r="U9" s="20"/>
      <c r="V9" s="20"/>
      <c r="W9" s="20"/>
      <c r="X9" s="20">
        <v>1.3123333333333336</v>
      </c>
      <c r="Y9" s="20">
        <v>1.2900499999999999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1.0068000000000001</v>
      </c>
      <c r="AJ9" s="30">
        <v>1.1816555555555555</v>
      </c>
      <c r="AK9" s="30">
        <v>1.1946526315789474</v>
      </c>
      <c r="AL9" s="30">
        <v>1.1516352941176471</v>
      </c>
      <c r="AM9" s="30">
        <v>1.0387857142857146</v>
      </c>
      <c r="AN9" s="30">
        <v>0.97143749999999984</v>
      </c>
      <c r="AO9" s="30">
        <v>1.0749466666666669</v>
      </c>
      <c r="AP9" s="30">
        <v>0.95983636363636382</v>
      </c>
      <c r="AQ9" s="30">
        <v>0.95415999999999979</v>
      </c>
      <c r="AR9" s="30">
        <v>1.0973419354838707</v>
      </c>
    </row>
    <row r="10" spans="1:44" x14ac:dyDescent="0.2">
      <c r="A10" s="21" t="s">
        <v>8</v>
      </c>
      <c r="B10" s="22">
        <v>0.54027991791611629</v>
      </c>
      <c r="C10" s="22">
        <v>0.42666296736229309</v>
      </c>
      <c r="D10" s="22">
        <v>0.45644877238309572</v>
      </c>
      <c r="E10" s="22">
        <v>0.39311516970757127</v>
      </c>
      <c r="F10" s="22">
        <v>0.45479218538618527</v>
      </c>
      <c r="G10" s="22">
        <v>0.45447642738704064</v>
      </c>
      <c r="H10" s="22">
        <v>0.33744025494384161</v>
      </c>
      <c r="I10" s="22">
        <v>0.37353007136733751</v>
      </c>
      <c r="J10" s="22">
        <v>0.39829979798222503</v>
      </c>
      <c r="K10" s="22">
        <v>0.50194696012233586</v>
      </c>
      <c r="L10" s="22">
        <v>0.38612533894285728</v>
      </c>
      <c r="M10" s="22">
        <v>0.43407286314350368</v>
      </c>
      <c r="N10" s="22">
        <v>0.36413116952643715</v>
      </c>
      <c r="P10" s="21" t="s">
        <v>8</v>
      </c>
      <c r="Q10" s="22"/>
      <c r="R10" s="22"/>
      <c r="S10" s="22"/>
      <c r="T10" s="22">
        <v>0.38279443779814143</v>
      </c>
      <c r="U10" s="22"/>
      <c r="V10" s="22"/>
      <c r="W10" s="22"/>
      <c r="X10" s="22">
        <v>0.52067246727843941</v>
      </c>
      <c r="Y10" s="22">
        <v>0.3751774983433282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0.24464853415289026</v>
      </c>
      <c r="AJ10" s="22">
        <v>0.44539885322251926</v>
      </c>
      <c r="AK10" s="22">
        <v>0.3967333304605497</v>
      </c>
      <c r="AL10" s="22">
        <v>0.34911980639271473</v>
      </c>
      <c r="AM10" s="22">
        <v>0.31061537299027442</v>
      </c>
      <c r="AN10" s="22">
        <v>0.31790297237014342</v>
      </c>
      <c r="AO10" s="22">
        <v>0.38705628102988332</v>
      </c>
      <c r="AP10" s="22">
        <v>0.36345694959479508</v>
      </c>
      <c r="AQ10" s="22">
        <v>0.30095177998734535</v>
      </c>
      <c r="AR10" s="22">
        <v>0.39607297043009804</v>
      </c>
    </row>
    <row r="11" spans="1:44" x14ac:dyDescent="0.2">
      <c r="A11" s="21" t="s">
        <v>19</v>
      </c>
      <c r="B11" s="22">
        <v>3.12</v>
      </c>
      <c r="C11" s="22">
        <v>2.2509999999999999</v>
      </c>
      <c r="D11" s="23">
        <v>2.7890000000000001</v>
      </c>
      <c r="E11" s="23">
        <v>2.415</v>
      </c>
      <c r="F11" s="23">
        <v>2.7440000000000002</v>
      </c>
      <c r="G11" s="23">
        <v>2.66</v>
      </c>
      <c r="H11" s="23">
        <v>2.1179999999999999</v>
      </c>
      <c r="I11" s="23">
        <v>2.379</v>
      </c>
      <c r="J11" s="23">
        <v>2.4129999999999998</v>
      </c>
      <c r="K11" s="23">
        <v>3.1579999999999999</v>
      </c>
      <c r="L11" s="23">
        <v>2.08</v>
      </c>
      <c r="M11" s="23">
        <v>2.9569999999999999</v>
      </c>
      <c r="N11" s="23">
        <v>2.286</v>
      </c>
      <c r="P11" s="21" t="s">
        <v>19</v>
      </c>
      <c r="Q11" s="22"/>
      <c r="R11" s="22"/>
      <c r="S11" s="22"/>
      <c r="T11" s="22">
        <v>1.984</v>
      </c>
      <c r="U11" s="23"/>
      <c r="V11" s="23"/>
      <c r="W11" s="23"/>
      <c r="X11" s="23">
        <v>2.569</v>
      </c>
      <c r="Y11" s="23">
        <v>1.931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1.4890000000000001</v>
      </c>
      <c r="AJ11" s="22">
        <v>2.8090000000000002</v>
      </c>
      <c r="AK11" s="22">
        <v>2.464</v>
      </c>
      <c r="AL11" s="22">
        <v>1.9139999999999999</v>
      </c>
      <c r="AM11" s="22">
        <v>2.0049999999999999</v>
      </c>
      <c r="AN11" s="22">
        <v>2.0699999999999998</v>
      </c>
      <c r="AO11" s="22">
        <v>2.3690000000000002</v>
      </c>
      <c r="AP11" s="22">
        <v>1.907</v>
      </c>
      <c r="AQ11" s="22">
        <v>1.9470000000000001</v>
      </c>
      <c r="AR11" s="22">
        <v>2.472</v>
      </c>
    </row>
    <row r="12" spans="1:44" x14ac:dyDescent="0.2">
      <c r="A12" s="21" t="s">
        <v>20</v>
      </c>
      <c r="B12" s="22">
        <v>0.51600000000000001</v>
      </c>
      <c r="C12" s="22">
        <v>0.21199999999999999</v>
      </c>
      <c r="D12" s="23">
        <v>0.59099999999999997</v>
      </c>
      <c r="E12" s="23">
        <v>-1.2999999999999999E-2</v>
      </c>
      <c r="F12" s="23">
        <v>0.33800000000000002</v>
      </c>
      <c r="G12" s="23">
        <v>0.41699999999999998</v>
      </c>
      <c r="H12" s="23">
        <v>0.6</v>
      </c>
      <c r="I12" s="23">
        <v>0.39800000000000002</v>
      </c>
      <c r="J12" s="23">
        <v>0.57299999999999995</v>
      </c>
      <c r="K12" s="23">
        <v>0.51200000000000001</v>
      </c>
      <c r="L12" s="23">
        <v>0.2</v>
      </c>
      <c r="M12" s="23">
        <v>0.56499999999999995</v>
      </c>
      <c r="N12" s="23">
        <v>0.53100000000000003</v>
      </c>
      <c r="P12" s="21" t="s">
        <v>20</v>
      </c>
      <c r="Q12" s="22"/>
      <c r="R12" s="22"/>
      <c r="S12" s="22"/>
      <c r="T12" s="22">
        <v>0.70599999999999996</v>
      </c>
      <c r="U12" s="23"/>
      <c r="V12" s="23"/>
      <c r="W12" s="23"/>
      <c r="X12" s="23">
        <v>0.36299999999999999</v>
      </c>
      <c r="Y12" s="23">
        <v>0.68200000000000005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0.53300000000000003</v>
      </c>
      <c r="AJ12" s="22">
        <v>0.35699999999999998</v>
      </c>
      <c r="AK12" s="22">
        <v>0.55300000000000005</v>
      </c>
      <c r="AL12" s="22">
        <v>0.55300000000000005</v>
      </c>
      <c r="AM12" s="22">
        <v>0.42399999999999999</v>
      </c>
      <c r="AN12" s="22">
        <v>0.45100000000000001</v>
      </c>
      <c r="AO12" s="22">
        <v>0.57899999999999996</v>
      </c>
      <c r="AP12" s="22">
        <v>0.42399999999999999</v>
      </c>
      <c r="AQ12" s="22">
        <v>0.42399999999999999</v>
      </c>
      <c r="AR12" s="22">
        <v>0.39100000000000001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1.2901193393689594</v>
      </c>
      <c r="C13" s="25">
        <f>IFERROR(IF(C8="","",IF($C$25=0,((C9-$C$26)/3/C10),IF($C$26=0,(($C$25-C9)/3/C10),MIN(((($C$25)-C9)/(3*C10)),((C9-($C$26))/(3*C10)))))),"")</f>
        <v>1.813525768354904</v>
      </c>
      <c r="D13" s="25">
        <f>IFERROR(IF(D8="","",IF($D$25=0,((D9-$D$26)/3/D10),IF($D$26=0,(($D$25-D9)/3/D10),MIN(((($D$25)-D9)/(3*D10)),((D9-($D$26))/(3*D10)))))),"")</f>
        <v>1.6161543448024105</v>
      </c>
      <c r="E13" s="25">
        <f>IFERROR(IF(E8="","",IF($E$25=0,((E9-$E$26)/3/E10),IF($E$26=0,(($E$25-E9)/3/E10),MIN(((($E$25)-E9)/(3*E10)),((E9-($E$26))/(3*E10)))))),"")</f>
        <v>1.9536953338600223</v>
      </c>
      <c r="F13" s="25">
        <f>IFERROR(IF(F8="","",IF($K$25=0,((F9-$K$26)/3/F10),IF($K$26=0,(($K$25-F9)/3/F10),MIN(((($K$25)-F9)/(3*F10)),((F9-($K$26))/(3*F10)))))),"")</f>
        <v>1.6057862713690139</v>
      </c>
      <c r="G13" s="25">
        <f>IFERROR(IF(G8="","",IF($G$25=0,((G9-$G$26)/3/G10),IF($G$26=0,(($G$25-G9)/3/G10),MIN(((($G$25)-G9)/(3*G10)),((G9-($G$26))/(3*G10)))))),"")</f>
        <v>1.6412724910909822</v>
      </c>
      <c r="H13" s="25">
        <f>IFERROR(IF(H8="","",IF($H$25=0,((H9-$H$26)/3/H10),IF($H$26=0,(($H$25-H9)/3/H10),MIN(((($H$25)-H9)/(3*H10)),((H9-($H$26))/(3*H10)))))),"")</f>
        <v>2.4186404991973869</v>
      </c>
      <c r="I13" s="25">
        <f>IFERROR(IF(I8="","",IF($I$25=0,((I9-$I$26)/3/I10),IF($I$26=0,(($I$25-I9)/3/I10),MIN(((($I$25)-I9)/(3*I10)),((I9-($I$26))/(3*I10)))))),"")</f>
        <v>2.1702923180372671</v>
      </c>
      <c r="J13" s="25">
        <f>IFERROR(IF(J8="","",IF($J$25=0,((J9-$J$26)/3/J10),IF($J$26=0,(($J$25-J9)/3/J10),MIN(((($J$25)-J9)/(3*J10)),((J9-($J$26))/(3*J10)))))),"")</f>
        <v>1.968027391055025</v>
      </c>
      <c r="K13" s="25">
        <f>IFERROR(IF(K8="","",IF($K$25=0,((K9-$K$26)/3/K10),IF($K$26=0,(($K$25-K9)/3/K10),MIN(((($K$25)-K9)/(3*K10)),((K9-($K$26))/(3*K10)))))),"")</f>
        <v>1.4925034620689586</v>
      </c>
      <c r="L13" s="25">
        <f>IFERROR(IF(L8="","",IF($L$25=0,((L9-$L$26)/3/L10),IF($L$26=0,(($L$25-L9)/3/L10),MIN(((($L$25)-L9)/(3*L10)),((L9-($L$26))/(3*L10)))))),"")</f>
        <v>2.0809477794607458</v>
      </c>
      <c r="M13" s="25">
        <f>IFERROR(IF(M8="","",IF($M$25=0,((M9-$M$26)/3/M10),IF($M$26=0,(($M$25-M9)/3/M10),MIN(((($M$25)-M9)/(3*M10)),((M9-($M$26))/(3*M10)))))),"")</f>
        <v>1.840485387912042</v>
      </c>
      <c r="N13" s="25">
        <f>IFERROR(IF(N8="","",IF($N$25=0,((N9-$N$26)/3/N10),IF($N$26=0,(($N$25-N9)/3/N10),MIN(((($N$25)-N9)/(3*N10)),((N9-($N$26))/(3*N10)))))),"")</f>
        <v>2.2618791209945432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1.9294370681719553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1.4261471505050025</v>
      </c>
      <c r="Y13" s="25">
        <f>IFERROR(IF(Y8="","",IF($J$25=0,((Y9-$J$26)/3/Y10),IF($J$26=0,(($J$25-Y9)/3/Y10),MIN(((($J$25)-Y9)/(3*Y10)),((Y9-($J$26))/(3*Y10)))))),"")</f>
        <v>1.9990093666198954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3.451481951133629</v>
      </c>
      <c r="AJ13" s="25">
        <f t="shared" si="2"/>
        <v>1.7649682057490064</v>
      </c>
      <c r="AK13" s="25">
        <f t="shared" si="2"/>
        <v>1.970548971100601</v>
      </c>
      <c r="AL13" s="25">
        <f t="shared" si="2"/>
        <v>2.2803678108480527</v>
      </c>
      <c r="AM13" s="25">
        <f t="shared" si="2"/>
        <v>2.68414949077295</v>
      </c>
      <c r="AN13" s="25">
        <f t="shared" si="2"/>
        <v>2.6932352774705004</v>
      </c>
      <c r="AO13" s="25">
        <f t="shared" si="2"/>
        <v>2.1229068864561453</v>
      </c>
      <c r="AP13" s="25">
        <f t="shared" si="2"/>
        <v>2.3663175141193169</v>
      </c>
      <c r="AQ13" s="25">
        <f>IFERROR(IF(AQ8="","",IF($M$25=0,((AQ9-$M$26)/3/AQ10),IF($M$26=0,(($M$25-AQ9)/3/AQ10),MIN(((($M$25)-AQ9)/(3*AQ10)),((AQ9-($M$26))/(3*AQ10)))))),"")</f>
        <v>2.8640690103341822</v>
      </c>
      <c r="AR13" s="25">
        <f>IFERROR(IF(AR8="","",IF($M$25=0,((AR9-$M$26)/3/AR10),IF($M$26=0,(($M$25-AR9)/3/AR10),MIN(((($M$25)-AR9)/(3*AR10)),((AR9-($M$26))/(3*AR10)))))),"")</f>
        <v>2.0557306749676556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5.700147058823557E-2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1.2321</v>
      </c>
      <c r="C19" s="30">
        <v>1.3910619047619053</v>
      </c>
      <c r="D19" s="30">
        <v>1.3211333333333342</v>
      </c>
      <c r="E19" s="30">
        <v>1.3397062499999999</v>
      </c>
      <c r="F19" s="30">
        <v>1.3512880000000003</v>
      </c>
      <c r="G19" s="30">
        <v>1.3334510638297872</v>
      </c>
      <c r="H19" s="30">
        <v>1.3165999999999995</v>
      </c>
      <c r="I19" s="30">
        <v>1.1689833333333333</v>
      </c>
      <c r="J19" s="30">
        <v>1.1854666666666667</v>
      </c>
      <c r="K19" s="30">
        <v>1.3826545454545458</v>
      </c>
      <c r="L19" s="30">
        <v>1.3858000000000001</v>
      </c>
      <c r="M19" s="30">
        <v>1.1609999999999998</v>
      </c>
      <c r="N19" s="30">
        <v>1.2306750000000006</v>
      </c>
      <c r="P19" s="30" t="s">
        <v>18</v>
      </c>
      <c r="Q19" s="30"/>
      <c r="R19" s="30"/>
      <c r="S19" s="30"/>
      <c r="T19" s="30">
        <v>1.1595333333333331</v>
      </c>
      <c r="U19" s="30"/>
      <c r="V19" s="30"/>
      <c r="W19" s="30"/>
      <c r="X19" s="30">
        <v>1.1891818181818179</v>
      </c>
      <c r="Y19" s="30">
        <v>1.4343999999999999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1.4198333333333333</v>
      </c>
      <c r="AJ19" s="30">
        <v>1.2265866666666667</v>
      </c>
      <c r="AK19" s="30">
        <v>1.2196117647058826</v>
      </c>
      <c r="AL19" s="30">
        <v>1.1692399999999996</v>
      </c>
      <c r="AM19" s="30">
        <v>1.1650000000000003</v>
      </c>
      <c r="AN19" s="30">
        <v>1.2011066666666665</v>
      </c>
      <c r="AO19" s="30">
        <v>1.0613375000000005</v>
      </c>
      <c r="AP19" s="30">
        <v>0.984509090909091</v>
      </c>
      <c r="AQ19" s="30">
        <v>1.0765749999999998</v>
      </c>
      <c r="AR19" s="30">
        <v>1.1335764705882354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0.40622613614120195</v>
      </c>
      <c r="C20" s="22">
        <v>0.54022719921480455</v>
      </c>
      <c r="D20" s="22">
        <v>0.48160296799266067</v>
      </c>
      <c r="E20" s="22">
        <v>0.42803988817941174</v>
      </c>
      <c r="F20" s="22">
        <v>0.49769171725010031</v>
      </c>
      <c r="G20" s="22">
        <v>0.49568259155368333</v>
      </c>
      <c r="H20" s="22">
        <v>0.45872644116737749</v>
      </c>
      <c r="I20" s="22">
        <v>0.44213688483316183</v>
      </c>
      <c r="J20" s="22">
        <v>0.44248048780658344</v>
      </c>
      <c r="K20" s="22">
        <v>0.50701826414576179</v>
      </c>
      <c r="L20" s="22">
        <v>0.54590902607321035</v>
      </c>
      <c r="M20" s="22">
        <v>0.28564241322901379</v>
      </c>
      <c r="N20" s="22">
        <v>0.49300589443705845</v>
      </c>
      <c r="P20" s="21" t="s">
        <v>8</v>
      </c>
      <c r="Q20" s="22"/>
      <c r="R20" s="22"/>
      <c r="S20" s="22"/>
      <c r="T20" s="22">
        <v>0.43579469488734501</v>
      </c>
      <c r="U20" s="22"/>
      <c r="V20" s="22"/>
      <c r="W20" s="22"/>
      <c r="X20" s="22">
        <v>0.44177399496378594</v>
      </c>
      <c r="Y20" s="22">
        <v>0.46086821954814128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0.56347995609386181</v>
      </c>
      <c r="AJ20" s="22">
        <v>0.42932892617065382</v>
      </c>
      <c r="AK20" s="22">
        <v>0.47266924643624764</v>
      </c>
      <c r="AL20" s="22">
        <v>0.37256285923536897</v>
      </c>
      <c r="AM20" s="22">
        <v>0.40541456926579805</v>
      </c>
      <c r="AN20" s="22">
        <v>0.45011348639052173</v>
      </c>
      <c r="AO20" s="22">
        <v>0.35488450407727862</v>
      </c>
      <c r="AP20" s="22">
        <v>0.31773975332298465</v>
      </c>
      <c r="AQ20" s="22">
        <v>0.40202663099018249</v>
      </c>
      <c r="AR20" s="22">
        <v>0.38009883979197362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3.54</v>
      </c>
    </row>
    <row r="21" spans="1:62" x14ac:dyDescent="0.2">
      <c r="A21" s="21" t="s">
        <v>19</v>
      </c>
      <c r="B21" s="22">
        <v>2.0920000000000001</v>
      </c>
      <c r="C21" s="22">
        <v>2.8919999999999999</v>
      </c>
      <c r="D21" s="22">
        <v>2.988</v>
      </c>
      <c r="E21" s="22">
        <v>2.7770000000000001</v>
      </c>
      <c r="F21" s="22">
        <v>2.9470000000000001</v>
      </c>
      <c r="G21" s="22">
        <v>3.1709999999999998</v>
      </c>
      <c r="H21" s="22">
        <v>2.637</v>
      </c>
      <c r="I21" s="22">
        <v>2.262</v>
      </c>
      <c r="J21" s="22">
        <v>2.387</v>
      </c>
      <c r="K21" s="22">
        <v>2.855</v>
      </c>
      <c r="L21" s="22">
        <v>2.7</v>
      </c>
      <c r="M21" s="22">
        <v>1.8660000000000001</v>
      </c>
      <c r="N21" s="22">
        <v>3.278</v>
      </c>
      <c r="P21" s="21" t="s">
        <v>19</v>
      </c>
      <c r="Q21" s="22"/>
      <c r="R21" s="22"/>
      <c r="S21" s="22"/>
      <c r="T21" s="22">
        <v>2.5009999999999999</v>
      </c>
      <c r="U21" s="22"/>
      <c r="V21" s="22"/>
      <c r="W21" s="22"/>
      <c r="X21" s="22">
        <v>2.4129999999999998</v>
      </c>
      <c r="Y21" s="22">
        <v>2.3340000000000001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2.6139999999999999</v>
      </c>
      <c r="AJ21" s="22">
        <v>2.7480000000000002</v>
      </c>
      <c r="AK21" s="22">
        <v>2.5779999999999998</v>
      </c>
      <c r="AL21" s="22">
        <v>2.0880000000000001</v>
      </c>
      <c r="AM21" s="22">
        <v>2.1240000000000001</v>
      </c>
      <c r="AN21" s="22">
        <v>2.4750000000000001</v>
      </c>
      <c r="AO21" s="22">
        <v>2.105</v>
      </c>
      <c r="AP21" s="22">
        <v>1.984</v>
      </c>
      <c r="AQ21" s="22">
        <v>2.6070000000000002</v>
      </c>
      <c r="AR21" s="22">
        <v>2.21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0.55400000000000005</v>
      </c>
      <c r="C22" s="22">
        <v>0.372</v>
      </c>
      <c r="D22" s="22">
        <v>0.433</v>
      </c>
      <c r="E22" s="22">
        <v>0.26500000000000001</v>
      </c>
      <c r="F22" s="22">
        <v>0.66100000000000003</v>
      </c>
      <c r="G22" s="22">
        <v>0.36199999999999999</v>
      </c>
      <c r="H22" s="22">
        <v>0.48799999999999999</v>
      </c>
      <c r="I22" s="22">
        <v>0.187</v>
      </c>
      <c r="J22" s="22">
        <v>0.57299999999999995</v>
      </c>
      <c r="K22" s="22">
        <v>0.60899999999999999</v>
      </c>
      <c r="L22" s="22">
        <v>0.19700000000000001</v>
      </c>
      <c r="M22" s="22">
        <v>0.63200000000000001</v>
      </c>
      <c r="N22" s="22">
        <v>0.36199999999999999</v>
      </c>
      <c r="P22" s="21" t="s">
        <v>20</v>
      </c>
      <c r="Q22" s="22"/>
      <c r="R22" s="22"/>
      <c r="S22" s="22"/>
      <c r="T22" s="22">
        <v>0.66800000000000004</v>
      </c>
      <c r="U22" s="22"/>
      <c r="V22" s="22"/>
      <c r="W22" s="22"/>
      <c r="X22" s="22">
        <v>0.64900000000000002</v>
      </c>
      <c r="Y22" s="22">
        <v>0.63500000000000001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0.73099999999999998</v>
      </c>
      <c r="AJ22" s="22">
        <v>0.53800000000000003</v>
      </c>
      <c r="AK22" s="22">
        <v>0.375</v>
      </c>
      <c r="AL22" s="22">
        <v>0.62</v>
      </c>
      <c r="AM22" s="22">
        <v>0.54400000000000004</v>
      </c>
      <c r="AN22" s="22">
        <v>0.36399999999999999</v>
      </c>
      <c r="AO22" s="22">
        <v>0.58899999999999997</v>
      </c>
      <c r="AP22" s="22">
        <v>0.313</v>
      </c>
      <c r="AQ22" s="22">
        <v>0.432</v>
      </c>
      <c r="AR22" s="22">
        <v>0.51900000000000002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1.8937727820954278</v>
      </c>
      <c r="C23" s="25">
        <f>IFERROR(IF(C18="","",IF($C$25=0,((C19-$C$26)/3/C20),IF($C$26=0,(($C$25-C19)/3/C20),MIN(((($C$25)-C19)/(3*C20)),((C19-($C$26))/(3*C20)))))),"")</f>
        <v>1.325947119015529</v>
      </c>
      <c r="D23" s="25">
        <f>IFERROR(IF(D18="","",IF($D$25=0,((D19-$D$26)/3/D20),IF($D$26=0,(($D$25-D19)/3/D20),MIN(((($D$25)-D19)/(3*D20)),((D19-($D$26))/(3*D20)))))),"")</f>
        <v>1.5357509637139393</v>
      </c>
      <c r="E23" s="25">
        <f>IFERROR(IF(E18="","",IF($E$25=0,((E19-$E$26)/3/E20),IF($E$26=0,(($E$25-E19)/3/E20),MIN(((($E$25)-E19)/(3*E20)),((E19-($E$26))/(3*E20)))))),"")</f>
        <v>1.7134647266625405</v>
      </c>
      <c r="F23" s="25">
        <f>IFERROR(IF(F18="","",IF($K$25=0,((F19-$K$26)/3/F20),IF($K$26=0,(($K$25-F19)/3/F20),MIN(((($K$25)-F19)/(3*F20)),((F19-($K$26))/(3*F20)))))),"")</f>
        <v>1.4659087973128602</v>
      </c>
      <c r="G23" s="25">
        <f>IFERROR(IF(G18="","",IF($G$25=0,((G19-$G$26)/3/G20),IF($G$26=0,(($G$25-G19)/3/G20),MIN(((($G$25)-G19)/(3*G20)),((G19-($G$26))/(3*G20)))))),"")</f>
        <v>1.4838453570687482</v>
      </c>
      <c r="H23" s="25">
        <f>IFERROR(IF(H18="","",IF($H$25=0,((H19-$H$26)/3/H20),IF($H$26=0,(($H$25-H19)/3/H20),MIN(((($H$25)-H19)/(3*H20)),((H19-($H$26))/(3*H20)))))),"")</f>
        <v>1.6156324702959799</v>
      </c>
      <c r="I23" s="25">
        <f>IFERROR(IF(I18="","",IF($I$25=0,((I19-$I$26)/3/I20),IF($I$26=0,(($I$25-I19)/3/I20),MIN(((($I$25)-I19)/(3*I20)),((I19-($I$26))/(3*I20)))))),"")</f>
        <v>1.7875434418621723</v>
      </c>
      <c r="J23" s="25">
        <f>IFERROR(IF(J18="","",IF($J$25=0,((J19-$J$26)/3/J20),IF($J$26=0,(($J$25-J19)/3/J20),MIN(((($J$25)-J19)/(3*J20)),((J19-($J$26))/(3*J20)))))),"")</f>
        <v>1.7737379750573652</v>
      </c>
      <c r="K23" s="25">
        <f>IFERROR(IF(K18="","",IF($K$25=0,((K19-$K$26)/3/K20),IF($K$26=0,(($K$25-K19)/3/K20),MIN(((($K$25)-K19)/(3*K20)),((K19-($K$26))/(3*K20)))))),"")</f>
        <v>1.4183219863425161</v>
      </c>
      <c r="L23" s="25">
        <f>IFERROR(IF(L18="","",IF($L$25=0,((L19-$L$26)/3/L20),IF($L$26=0,(($L$25-L19)/3/L20),MIN(((($L$25)-L19)/(3*L20)),((L19-($L$26))/(3*L20)))))),"")</f>
        <v>1.3153595789243622</v>
      </c>
      <c r="M23" s="25">
        <f>IFERROR(IF(M18="","",IF($M$25=0,((M19-$M$26)/3/M20),IF($M$26=0,(($M$25-M19)/3/M20),MIN(((($M$25)-M19)/(3*M20)),((M19-($M$26))/(3*M20)))))),"")</f>
        <v>2.77619836296584</v>
      </c>
      <c r="N23" s="25">
        <f>IFERROR(IF(N18="","",IF($N$25=0,((N19-$N$26)/3/N20),IF($N$26=0,(($N$25-N19)/3/N20),MIN(((($N$25)-N19)/(3*N20)),((N19-($N$26))/(3*N20)))))),"")</f>
        <v>1.5613910679079643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1.8207860219455165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1.7737713616898074</v>
      </c>
      <c r="Y23" s="25">
        <f>IFERROR(IF(Y18="","",IF($J$25=0,((Y19-$J$26)/3/Y20),IF($J$26=0,(($J$25-Y19)/3/Y20),MIN(((($J$25)-Y19)/(3*Y20)),((Y19-($J$26))/(3*Y20)))))),"")</f>
        <v>1.5229226856970361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1.2542100470109712</v>
      </c>
      <c r="AJ23" s="25">
        <f t="shared" si="4"/>
        <v>1.7961468020704907</v>
      </c>
      <c r="AK23" s="25">
        <f t="shared" si="4"/>
        <v>1.6363720528248111</v>
      </c>
      <c r="AL23" s="25">
        <f t="shared" si="4"/>
        <v>2.1211275191392227</v>
      </c>
      <c r="AM23" s="25">
        <f t="shared" si="4"/>
        <v>1.9527336378176232</v>
      </c>
      <c r="AN23" s="25">
        <f t="shared" si="4"/>
        <v>1.7320767643800337</v>
      </c>
      <c r="AO23" s="25">
        <f t="shared" si="4"/>
        <v>2.3281400676582309</v>
      </c>
      <c r="AP23" s="25">
        <f t="shared" si="4"/>
        <v>2.6809056598102528</v>
      </c>
      <c r="AQ23" s="25">
        <f>IFERROR(IF(AQ18="","",IF($M$25=0,((AQ19-$M$26)/3/AQ20),IF($M$26=0,(($M$25-AQ19)/3/AQ20),MIN(((($M$25)-AQ19)/(3*AQ20)),((AQ19-($M$26))/(3*AQ20)))))),"")</f>
        <v>2.0425056535290045</v>
      </c>
      <c r="AR23" s="25">
        <f>IFERROR(IF(AR18="","",IF($M$25=0,((AR19-$M$26)/3/AR20),IF($M$26=0,(($M$25-AR19)/3/AR20),MIN(((($M$25)-AR19)/(3*AR20)),((AR19-($M$26))/(3*AR20)))))),"")</f>
        <v>2.1103489211111413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3.54</v>
      </c>
      <c r="C25" s="32">
        <f t="shared" si="5"/>
        <v>3.54</v>
      </c>
      <c r="D25" s="32">
        <f t="shared" si="5"/>
        <v>3.54</v>
      </c>
      <c r="E25" s="32">
        <f t="shared" si="5"/>
        <v>3.54</v>
      </c>
      <c r="F25" s="32">
        <f t="shared" si="5"/>
        <v>3.54</v>
      </c>
      <c r="G25" s="32">
        <f t="shared" si="5"/>
        <v>3.54</v>
      </c>
      <c r="H25" s="32">
        <f t="shared" si="5"/>
        <v>3.54</v>
      </c>
      <c r="I25" s="32">
        <f t="shared" si="5"/>
        <v>3.54</v>
      </c>
      <c r="J25" s="32">
        <f t="shared" si="5"/>
        <v>3.54</v>
      </c>
      <c r="K25" s="32">
        <f t="shared" si="5"/>
        <v>3.54</v>
      </c>
      <c r="L25" s="32">
        <f t="shared" si="5"/>
        <v>3.54</v>
      </c>
      <c r="M25" s="32">
        <f t="shared" si="5"/>
        <v>3.54</v>
      </c>
      <c r="N25" s="32">
        <f>$E$5</f>
        <v>3.54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0.54027991791611629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2.4186404991973869</v>
      </c>
      <c r="Q37" s="40">
        <v>8</v>
      </c>
      <c r="R37" s="41">
        <f>ROUND(Q37/5,5)</f>
        <v>1.6</v>
      </c>
      <c r="T37" s="20">
        <v>0.8286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0.33290509158016807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2.7148878850426135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BJ85"/>
  <sheetViews>
    <sheetView showGridLines="0" topLeftCell="A22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122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1.8100635144762169</v>
      </c>
      <c r="R2" s="7">
        <f>IF(N19="","",(ABS(N19-AVERAGE(B19:M19))/STDEV(B19:M19)))</f>
        <v>0.41203192039131847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0.96841933793805512</v>
      </c>
      <c r="V2" s="7">
        <f>IF(AR19="","",(ABS(AR19-AVERAGE(AF19:AQ19))/STDEV(AF19:AQ19)))</f>
        <v>1.9716896034307363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0.3673614143217574</v>
      </c>
      <c r="R3" s="7">
        <f>IF(N20="","",(ABS(N20-AVERAGE(B20:M20))/STDEV(B20:M20)))</f>
        <v>0.72241833401102218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2.1033907446728661</v>
      </c>
      <c r="V3" s="7">
        <f>IF(AR20="","",(ABS(AR20-AVERAGE(AF20:AQ20))/STDEV(AF20:AQ20)))</f>
        <v>0.20698909076027067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0.87986991817189752</v>
      </c>
      <c r="R4" s="7">
        <f>IF(N23="","",(ABS(N23-AVERAGE(B23:M23))/STDEV(B23:M23)))</f>
        <v>0.37777640623759767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1.3809515507640582</v>
      </c>
      <c r="V4" s="7">
        <f>IF(AR23="","",(ABS(AR23-AVERAGE(AF23:AQ23))/STDEV(AF23:AQ23)))</f>
        <v>0.20796656885620143</v>
      </c>
    </row>
    <row r="5" spans="1:44" ht="25.5" customHeight="1" x14ac:dyDescent="0.2">
      <c r="C5" s="42" t="s">
        <v>54</v>
      </c>
      <c r="D5" s="12" t="s">
        <v>54</v>
      </c>
      <c r="E5" s="12" t="s">
        <v>54</v>
      </c>
      <c r="F5" s="12">
        <v>-38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9.9832903225807623E-2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-11.203024657534243</v>
      </c>
      <c r="C9" s="20">
        <v>-8.2386714285714309</v>
      </c>
      <c r="D9" s="20">
        <v>-10.264428571428574</v>
      </c>
      <c r="E9" s="20">
        <v>-9.1064818181818215</v>
      </c>
      <c r="F9" s="20">
        <v>-10.476491428571427</v>
      </c>
      <c r="G9" s="20">
        <v>-9.315420512820511</v>
      </c>
      <c r="H9" s="20">
        <v>-6.8343399999999983</v>
      </c>
      <c r="I9" s="20">
        <v>-6.5314416666666668</v>
      </c>
      <c r="J9" s="20">
        <v>-7.2227052631578932</v>
      </c>
      <c r="K9" s="20">
        <v>-9.3053696969696986</v>
      </c>
      <c r="L9" s="20">
        <v>-7.2303499999999987</v>
      </c>
      <c r="M9" s="20">
        <v>-7.616314285714286</v>
      </c>
      <c r="N9" s="20">
        <v>-5.7973999999999979</v>
      </c>
      <c r="P9" s="19" t="s">
        <v>18</v>
      </c>
      <c r="Q9" s="20"/>
      <c r="R9" s="20"/>
      <c r="S9" s="20"/>
      <c r="T9" s="20">
        <v>-11.163866666666665</v>
      </c>
      <c r="U9" s="20"/>
      <c r="V9" s="20"/>
      <c r="W9" s="20"/>
      <c r="X9" s="20">
        <v>-10.109844444444445</v>
      </c>
      <c r="Y9" s="20">
        <v>-9.9660999999999991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-1.93245</v>
      </c>
      <c r="AJ9" s="30">
        <v>-6.1030333333333333</v>
      </c>
      <c r="AK9" s="30">
        <v>-8.0156631578947373</v>
      </c>
      <c r="AL9" s="30">
        <v>-7.5307882352941196</v>
      </c>
      <c r="AM9" s="30">
        <v>-1.8186714285714287</v>
      </c>
      <c r="AN9" s="30">
        <v>-3.4956500000000004</v>
      </c>
      <c r="AO9" s="30">
        <v>-6.2427333333333337</v>
      </c>
      <c r="AP9" s="30">
        <v>-5.0192545454545447</v>
      </c>
      <c r="AQ9" s="30">
        <v>-2.5324200000000006</v>
      </c>
      <c r="AR9" s="30">
        <v>-2.4325870967741929</v>
      </c>
    </row>
    <row r="10" spans="1:44" x14ac:dyDescent="0.2">
      <c r="A10" s="21" t="s">
        <v>8</v>
      </c>
      <c r="B10" s="22">
        <v>8.5582439255988625</v>
      </c>
      <c r="C10" s="22">
        <v>6.724856868785575</v>
      </c>
      <c r="D10" s="22">
        <v>6.8425533540836785</v>
      </c>
      <c r="E10" s="22">
        <v>6.6142857999562921</v>
      </c>
      <c r="F10" s="22">
        <v>6.812220924047427</v>
      </c>
      <c r="G10" s="22">
        <v>7.7827639286213248</v>
      </c>
      <c r="H10" s="22">
        <v>5.9054415895918249</v>
      </c>
      <c r="I10" s="22">
        <v>6.8914730173969208</v>
      </c>
      <c r="J10" s="22">
        <v>7.3392740048291971</v>
      </c>
      <c r="K10" s="22">
        <v>8.1319024820975585</v>
      </c>
      <c r="L10" s="22">
        <v>6.0584910652219133</v>
      </c>
      <c r="M10" s="22">
        <v>7.0861772314037843</v>
      </c>
      <c r="N10" s="22">
        <v>6.7739214131189263</v>
      </c>
      <c r="P10" s="21" t="s">
        <v>8</v>
      </c>
      <c r="Q10" s="22"/>
      <c r="R10" s="22"/>
      <c r="S10" s="22"/>
      <c r="T10" s="22">
        <v>4.7162374156651206</v>
      </c>
      <c r="U10" s="22"/>
      <c r="V10" s="22"/>
      <c r="W10" s="22"/>
      <c r="X10" s="22">
        <v>7.4863795593778661</v>
      </c>
      <c r="Y10" s="22">
        <v>4.4755656143577074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6.4818152304411569</v>
      </c>
      <c r="AJ10" s="22">
        <v>8.894966343798238</v>
      </c>
      <c r="AK10" s="22">
        <v>6.7199871115164642</v>
      </c>
      <c r="AL10" s="22">
        <v>6.042115303068468</v>
      </c>
      <c r="AM10" s="22">
        <v>7.7971341757240724</v>
      </c>
      <c r="AN10" s="22">
        <v>6.706222678238964</v>
      </c>
      <c r="AO10" s="22">
        <v>6.5057172015317635</v>
      </c>
      <c r="AP10" s="22">
        <v>6.1690975545626152</v>
      </c>
      <c r="AQ10" s="22">
        <v>6.4109866383531671</v>
      </c>
      <c r="AR10" s="22">
        <v>8.7805677890745581</v>
      </c>
    </row>
    <row r="11" spans="1:44" x14ac:dyDescent="0.2">
      <c r="A11" s="21" t="s">
        <v>19</v>
      </c>
      <c r="B11" s="22">
        <v>18.827000000000002</v>
      </c>
      <c r="C11" s="22">
        <v>10.808</v>
      </c>
      <c r="D11" s="23">
        <v>9.3179999999999996</v>
      </c>
      <c r="E11" s="23">
        <v>8.8930000000000007</v>
      </c>
      <c r="F11" s="23">
        <v>9.048</v>
      </c>
      <c r="G11" s="23">
        <v>15.368</v>
      </c>
      <c r="H11" s="23">
        <v>6.0350000000000001</v>
      </c>
      <c r="I11" s="23">
        <v>9.6150000000000002</v>
      </c>
      <c r="J11" s="23">
        <v>16.459</v>
      </c>
      <c r="K11" s="23">
        <v>20.625</v>
      </c>
      <c r="L11" s="23">
        <v>9.6479999999999997</v>
      </c>
      <c r="M11" s="23">
        <v>9.6479999999999997</v>
      </c>
      <c r="N11" s="23">
        <v>10.84</v>
      </c>
      <c r="P11" s="21" t="s">
        <v>19</v>
      </c>
      <c r="Q11" s="22"/>
      <c r="R11" s="22"/>
      <c r="S11" s="22"/>
      <c r="T11" s="22">
        <v>-3.2989999999999999</v>
      </c>
      <c r="U11" s="23"/>
      <c r="V11" s="23"/>
      <c r="W11" s="23"/>
      <c r="X11" s="23">
        <v>5.3470000000000004</v>
      </c>
      <c r="Y11" s="23">
        <v>-2.89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10.595000000000001</v>
      </c>
      <c r="AJ11" s="22">
        <v>12.839</v>
      </c>
      <c r="AK11" s="22">
        <v>7.28</v>
      </c>
      <c r="AL11" s="22">
        <v>7.28</v>
      </c>
      <c r="AM11" s="22">
        <v>12.632</v>
      </c>
      <c r="AN11" s="22">
        <v>10.574999999999999</v>
      </c>
      <c r="AO11" s="22">
        <v>10.624000000000001</v>
      </c>
      <c r="AP11" s="22">
        <v>10.18</v>
      </c>
      <c r="AQ11" s="22">
        <v>10.08</v>
      </c>
      <c r="AR11" s="22">
        <v>22.221</v>
      </c>
    </row>
    <row r="12" spans="1:44" x14ac:dyDescent="0.2">
      <c r="A12" s="21" t="s">
        <v>20</v>
      </c>
      <c r="B12" s="22">
        <v>-34.414000000000001</v>
      </c>
      <c r="C12" s="22">
        <v>-22.474</v>
      </c>
      <c r="D12" s="23">
        <v>-27.984999999999999</v>
      </c>
      <c r="E12" s="23">
        <v>-25.585999999999999</v>
      </c>
      <c r="F12" s="23">
        <v>-31.536999999999999</v>
      </c>
      <c r="G12" s="23">
        <v>-28.242999999999999</v>
      </c>
      <c r="H12" s="23">
        <v>-20.454000000000001</v>
      </c>
      <c r="I12" s="23">
        <v>-26.273</v>
      </c>
      <c r="J12" s="23">
        <v>-24.184000000000001</v>
      </c>
      <c r="K12" s="23">
        <v>-36.064999999999998</v>
      </c>
      <c r="L12" s="23">
        <v>-21.148</v>
      </c>
      <c r="M12" s="23">
        <v>-32.863999999999997</v>
      </c>
      <c r="N12" s="23">
        <v>-23.905000000000001</v>
      </c>
      <c r="P12" s="21" t="s">
        <v>20</v>
      </c>
      <c r="Q12" s="22"/>
      <c r="R12" s="22"/>
      <c r="S12" s="22"/>
      <c r="T12" s="22">
        <v>-19.448</v>
      </c>
      <c r="U12" s="23"/>
      <c r="V12" s="23"/>
      <c r="W12" s="23"/>
      <c r="X12" s="23">
        <v>-26.742999999999999</v>
      </c>
      <c r="Y12" s="23">
        <v>-17.462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-10.521000000000001</v>
      </c>
      <c r="AJ12" s="22">
        <v>-30.3</v>
      </c>
      <c r="AK12" s="22">
        <v>-24.847000000000001</v>
      </c>
      <c r="AL12" s="22">
        <v>-18.774000000000001</v>
      </c>
      <c r="AM12" s="22">
        <v>-19.353999999999999</v>
      </c>
      <c r="AN12" s="22">
        <v>-21.965</v>
      </c>
      <c r="AO12" s="22">
        <v>-23.201000000000001</v>
      </c>
      <c r="AP12" s="22">
        <v>-18.594999999999999</v>
      </c>
      <c r="AQ12" s="22">
        <v>-17.032</v>
      </c>
      <c r="AR12" s="22">
        <v>-24.562000000000001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1.0437100404952777</v>
      </c>
      <c r="C13" s="25">
        <f>IFERROR(IF(C8="","",IF($C$25=0,((C9-$C$26)/3/C10),IF($C$26=0,(($C$25-C9)/3/C10),MIN(((($C$25)-C9)/(3*C10)),((C9-($C$26))/(3*C10)))))),"")</f>
        <v>1.4751901863056849</v>
      </c>
      <c r="D13" s="25">
        <f>IFERROR(IF(D8="","",IF($D$25=0,((D9-$D$26)/3/D10),IF($D$26=0,(($D$25-D9)/3/D10),MIN(((($D$25)-D9)/(3*D10)),((D9-($D$26))/(3*D10)))))),"")</f>
        <v>1.3511316606209416</v>
      </c>
      <c r="E13" s="25">
        <f>IFERROR(IF(E8="","",IF($E$25=0,((E9-$E$26)/3/E10),IF($E$26=0,(($E$25-E9)/3/E10),MIN(((($E$25)-E9)/(3*E10)),((E9-($E$26))/(3*E10)))))),"")</f>
        <v>1.4561168081573328</v>
      </c>
      <c r="F13" s="25">
        <f>IFERROR(IF(F8="","",IF($K$25=0,((F9-$K$26)/3/F10),IF($K$26=0,(($K$25-F9)/3/F10),MIN(((($K$25)-F9)/(3*F10)),((F9-($K$26))/(3*F10)))))),"")</f>
        <v>1.346771186582701</v>
      </c>
      <c r="G13" s="25">
        <f>IFERROR(IF(G8="","",IF($G$25=0,((G9-$G$26)/3/G10),IF($G$26=0,(($G$25-G9)/3/G10),MIN(((($G$25)-G9)/(3*G10)),((G9-($G$26))/(3*G10)))))),"")</f>
        <v>1.2285515253217079</v>
      </c>
      <c r="H13" s="25">
        <f>IFERROR(IF(H8="","",IF($H$25=0,((H9-$H$26)/3/H10),IF($H$26=0,(($H$25-H9)/3/H10),MIN(((($H$25)-H9)/(3*H10)),((H9-($H$26))/(3*H10)))))),"")</f>
        <v>1.7591492821879515</v>
      </c>
      <c r="I13" s="25">
        <f>IFERROR(IF(I8="","",IF($I$25=0,((I9-$I$26)/3/I10),IF($I$26=0,(($I$25-I9)/3/I10),MIN(((($I$25)-I9)/(3*I10)),((I9-($I$26))/(3*I10)))))),"")</f>
        <v>1.5221012137702015</v>
      </c>
      <c r="J13" s="25">
        <f>IFERROR(IF(J8="","",IF($J$25=0,((J9-$J$26)/3/J10),IF($J$26=0,(($J$25-J9)/3/J10),MIN(((($J$25)-J9)/(3*J10)),((J9-($J$26))/(3*J10)))))),"")</f>
        <v>1.3978355677773595</v>
      </c>
      <c r="K13" s="25">
        <f>IFERROR(IF(K8="","",IF($K$25=0,((K9-$K$26)/3/K10),IF($K$26=0,(($K$25-K9)/3/K10),MIN(((($K$25)-K9)/(3*K10)),((K9-($K$26))/(3*K10)))))),"")</f>
        <v>1.1762163637271734</v>
      </c>
      <c r="L13" s="25">
        <f>IFERROR(IF(L8="","",IF($L$25=0,((L9-$L$26)/3/L10),IF($L$26=0,(($L$25-L9)/3/L10),MIN(((($L$25)-L9)/(3*L10)),((L9-($L$26))/(3*L10)))))),"")</f>
        <v>1.6929215360036713</v>
      </c>
      <c r="M13" s="25">
        <f>IFERROR(IF(M8="","",IF($M$25=0,((M9-$M$26)/3/M10),IF($M$26=0,(($M$25-M9)/3/M10),MIN(((($M$25)-M9)/(3*M10)),((M9-($M$26))/(3*M10)))))),"")</f>
        <v>1.4292466738217446</v>
      </c>
      <c r="N13" s="25">
        <f>IFERROR(IF(N8="","",IF($N$25=0,((N9-$N$26)/3/N10),IF($N$26=0,(($N$25-N9)/3/N10),MIN(((($N$25)-N9)/(3*N10)),((N9-($N$26))/(3*N10)))))),"")</f>
        <v>1.5846360395045738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1.8967191405728314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1.2418176830044529</v>
      </c>
      <c r="Y13" s="25">
        <f>IFERROR(IF(Y8="","",IF($J$25=0,((Y9-$J$26)/3/Y10),IF($J$26=0,(($J$25-Y9)/3/Y10),MIN(((($J$25)-Y9)/(3*Y10)),((Y9-($J$26))/(3*Y10)))))),"")</f>
        <v>2.0879223183223048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1.854807062411189</v>
      </c>
      <c r="AJ13" s="25">
        <f t="shared" si="2"/>
        <v>1.1953189940550262</v>
      </c>
      <c r="AK13" s="25">
        <f t="shared" si="2"/>
        <v>1.4873211483158564</v>
      </c>
      <c r="AL13" s="25">
        <f t="shared" si="2"/>
        <v>1.6809351381312982</v>
      </c>
      <c r="AM13" s="25">
        <f t="shared" si="2"/>
        <v>1.54677892996793</v>
      </c>
      <c r="AN13" s="25">
        <f t="shared" si="2"/>
        <v>1.7150414699650638</v>
      </c>
      <c r="AO13" s="25">
        <f t="shared" si="2"/>
        <v>1.6271465893204138</v>
      </c>
      <c r="AP13" s="25">
        <f t="shared" si="2"/>
        <v>1.7820405206675736</v>
      </c>
      <c r="AQ13" s="25">
        <f>IFERROR(IF(AQ8="","",IF($M$25=0,((AQ9-$M$26)/3/AQ10),IF($M$26=0,(($M$25-AQ9)/3/AQ10),MIN(((($M$25)-AQ9)/(3*AQ10)),((AQ9-($M$26))/(3*AQ10)))))),"")</f>
        <v>1.8441040878075512</v>
      </c>
      <c r="AR13" s="25">
        <f>IFERROR(IF(AR8="","",IF($M$25=0,((AR9-$M$26)/3/AR10),IF($M$26=0,(($M$25-AR9)/3/AR10),MIN(((($M$25)-AR9)/(3*AR10)),((AR9-($M$26))/(3*AR10)))))),"")</f>
        <v>1.3502320790492786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2.3592301470588239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-7.4859000000000009</v>
      </c>
      <c r="C19" s="30">
        <v>-11.120419047619039</v>
      </c>
      <c r="D19" s="30">
        <v>-10.225859649122809</v>
      </c>
      <c r="E19" s="30">
        <v>-8.8542687499999957</v>
      </c>
      <c r="F19" s="30">
        <v>-10.931439999999998</v>
      </c>
      <c r="G19" s="30">
        <v>-10.599017021276598</v>
      </c>
      <c r="H19" s="30">
        <v>-9.5325297297297258</v>
      </c>
      <c r="I19" s="30">
        <v>-6.6063833333333308</v>
      </c>
      <c r="J19" s="30">
        <v>-7.4019259259259265</v>
      </c>
      <c r="K19" s="30">
        <v>-10.755381818181817</v>
      </c>
      <c r="L19" s="30">
        <v>-10.948464285714287</v>
      </c>
      <c r="M19" s="30">
        <v>-1.5780285714285713</v>
      </c>
      <c r="N19" s="30">
        <v>-7.6925499999999971</v>
      </c>
      <c r="P19" s="30" t="s">
        <v>18</v>
      </c>
      <c r="Q19" s="30"/>
      <c r="R19" s="30"/>
      <c r="S19" s="30"/>
      <c r="T19" s="30">
        <v>-8.1119000000000003</v>
      </c>
      <c r="U19" s="30"/>
      <c r="V19" s="30"/>
      <c r="W19" s="30"/>
      <c r="X19" s="30">
        <v>-7.7871999999999968</v>
      </c>
      <c r="Y19" s="30">
        <v>-11.403700000000001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-5.7470666666666679</v>
      </c>
      <c r="AJ19" s="30">
        <v>-7.6310133333333354</v>
      </c>
      <c r="AK19" s="30">
        <v>-7.0165647058823515</v>
      </c>
      <c r="AL19" s="30">
        <v>-5.6354600000000001</v>
      </c>
      <c r="AM19" s="30">
        <v>-6.742826666666665</v>
      </c>
      <c r="AN19" s="30">
        <v>-3.75908</v>
      </c>
      <c r="AO19" s="30">
        <v>-2.1316625</v>
      </c>
      <c r="AP19" s="30">
        <v>-3.5180727272727279</v>
      </c>
      <c r="AQ19" s="30">
        <v>-3.7453124999999998</v>
      </c>
      <c r="AR19" s="30">
        <v>-1.3860823529411761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7.3923382448529615</v>
      </c>
      <c r="C20" s="22">
        <v>7.9323393223559551</v>
      </c>
      <c r="D20" s="22">
        <v>7.5394150206413109</v>
      </c>
      <c r="E20" s="22">
        <v>8.2753196838983527</v>
      </c>
      <c r="F20" s="22">
        <v>6.9317394042002105</v>
      </c>
      <c r="G20" s="22">
        <v>6.8296901326049406</v>
      </c>
      <c r="H20" s="22">
        <v>7.8887495606658016</v>
      </c>
      <c r="I20" s="22">
        <v>8.2496673619554635</v>
      </c>
      <c r="J20" s="22">
        <v>7.5721109239906381</v>
      </c>
      <c r="K20" s="22">
        <v>8.0034029343870507</v>
      </c>
      <c r="L20" s="22">
        <v>7.8943621367073069</v>
      </c>
      <c r="M20" s="22">
        <v>9.5499516860056417</v>
      </c>
      <c r="N20" s="22">
        <v>8.3504738914220198</v>
      </c>
      <c r="P20" s="21" t="s">
        <v>8</v>
      </c>
      <c r="Q20" s="22"/>
      <c r="R20" s="22"/>
      <c r="S20" s="22"/>
      <c r="T20" s="22">
        <v>6.3169955939895006</v>
      </c>
      <c r="U20" s="22"/>
      <c r="V20" s="22"/>
      <c r="W20" s="22"/>
      <c r="X20" s="22">
        <v>7.5553403884395092</v>
      </c>
      <c r="Y20" s="22">
        <v>7.9311727287098961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11.884469645466851</v>
      </c>
      <c r="AJ20" s="22">
        <v>8.3555542920171852</v>
      </c>
      <c r="AK20" s="22">
        <v>8.3541485466333274</v>
      </c>
      <c r="AL20" s="22">
        <v>8.3266452568283</v>
      </c>
      <c r="AM20" s="22">
        <v>7.5810457657226937</v>
      </c>
      <c r="AN20" s="22">
        <v>9.8449425248620841</v>
      </c>
      <c r="AO20" s="22">
        <v>7.8493384417579719</v>
      </c>
      <c r="AP20" s="22">
        <v>6.288662022374063</v>
      </c>
      <c r="AQ20" s="22">
        <v>7.8752069558399622</v>
      </c>
      <c r="AR20" s="22">
        <v>8.8107553635582576</v>
      </c>
      <c r="AS20" s="29"/>
      <c r="AT20" s="29"/>
      <c r="AU20" s="29"/>
      <c r="AV20" s="29"/>
      <c r="BD20" s="32">
        <f>F5</f>
        <v>-38</v>
      </c>
      <c r="BE20" s="32"/>
      <c r="BF20" s="32"/>
      <c r="BG20" s="32"/>
      <c r="BH20" s="32"/>
      <c r="BI20" s="32"/>
      <c r="BJ20" s="32" t="str">
        <f>E5</f>
        <v/>
      </c>
    </row>
    <row r="21" spans="1:62" x14ac:dyDescent="0.2">
      <c r="A21" s="21" t="s">
        <v>19</v>
      </c>
      <c r="B21" s="22">
        <v>9.532</v>
      </c>
      <c r="C21" s="22">
        <v>11.618</v>
      </c>
      <c r="D21" s="22">
        <v>10.781000000000001</v>
      </c>
      <c r="E21" s="22">
        <v>15.702999999999999</v>
      </c>
      <c r="F21" s="22">
        <v>3.2450000000000001</v>
      </c>
      <c r="G21" s="22">
        <v>7.4409999999999998</v>
      </c>
      <c r="H21" s="22">
        <v>13.22</v>
      </c>
      <c r="I21" s="22">
        <v>15.138999999999999</v>
      </c>
      <c r="J21" s="22">
        <v>14.584</v>
      </c>
      <c r="K21" s="22">
        <v>16.673999999999999</v>
      </c>
      <c r="L21" s="22">
        <v>13.74</v>
      </c>
      <c r="M21" s="22">
        <v>12.694000000000001</v>
      </c>
      <c r="N21" s="22">
        <v>13.433</v>
      </c>
      <c r="P21" s="21" t="s">
        <v>19</v>
      </c>
      <c r="Q21" s="22"/>
      <c r="R21" s="22"/>
      <c r="S21" s="22"/>
      <c r="T21" s="22">
        <v>3.9140000000000001</v>
      </c>
      <c r="U21" s="22"/>
      <c r="V21" s="22"/>
      <c r="W21" s="22"/>
      <c r="X21" s="22">
        <v>10.289</v>
      </c>
      <c r="Y21" s="22">
        <v>9.1880000000000006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19.683</v>
      </c>
      <c r="AJ21" s="22">
        <v>15.493</v>
      </c>
      <c r="AK21" s="22">
        <v>14.955</v>
      </c>
      <c r="AL21" s="22">
        <v>12.69</v>
      </c>
      <c r="AM21" s="22">
        <v>11.278</v>
      </c>
      <c r="AN21" s="22">
        <v>23.846</v>
      </c>
      <c r="AO21" s="22">
        <v>15.494</v>
      </c>
      <c r="AP21" s="22">
        <v>9.7360000000000007</v>
      </c>
      <c r="AQ21" s="22">
        <v>13.36</v>
      </c>
      <c r="AR21" s="22">
        <v>20.742999999999999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-20.262</v>
      </c>
      <c r="C22" s="22">
        <v>-34.259</v>
      </c>
      <c r="D22" s="22">
        <v>-31.545000000000002</v>
      </c>
      <c r="E22" s="22">
        <v>-28.841000000000001</v>
      </c>
      <c r="F22" s="22">
        <v>-33.744999999999997</v>
      </c>
      <c r="G22" s="22">
        <v>-31.288</v>
      </c>
      <c r="H22" s="22">
        <v>-29.073</v>
      </c>
      <c r="I22" s="22">
        <v>-27.562000000000001</v>
      </c>
      <c r="J22" s="22">
        <v>-24.863</v>
      </c>
      <c r="K22" s="22">
        <v>-29.666</v>
      </c>
      <c r="L22" s="22">
        <v>-29.024999999999999</v>
      </c>
      <c r="M22" s="22">
        <v>-19.079000000000001</v>
      </c>
      <c r="N22" s="22">
        <v>-34.323</v>
      </c>
      <c r="P22" s="21" t="s">
        <v>20</v>
      </c>
      <c r="Q22" s="22"/>
      <c r="R22" s="22"/>
      <c r="S22" s="22"/>
      <c r="T22" s="22">
        <v>-28.305</v>
      </c>
      <c r="U22" s="22"/>
      <c r="V22" s="22"/>
      <c r="W22" s="22"/>
      <c r="X22" s="22">
        <v>-25.393000000000001</v>
      </c>
      <c r="Y22" s="22">
        <v>-25.529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-27.619</v>
      </c>
      <c r="AJ22" s="22">
        <v>-28.597999999999999</v>
      </c>
      <c r="AK22" s="22">
        <v>-25.492000000000001</v>
      </c>
      <c r="AL22" s="22">
        <v>-20.678000000000001</v>
      </c>
      <c r="AM22" s="22">
        <v>-22.050999999999998</v>
      </c>
      <c r="AN22" s="22">
        <v>-23.001999999999999</v>
      </c>
      <c r="AO22" s="22">
        <v>-20.640999999999998</v>
      </c>
      <c r="AP22" s="22">
        <v>-18.207999999999998</v>
      </c>
      <c r="AQ22" s="22">
        <v>-25.91</v>
      </c>
      <c r="AR22" s="22">
        <v>-22.312999999999999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1.3759336125817361</v>
      </c>
      <c r="C23" s="25">
        <f>IFERROR(IF(C18="","",IF($C$25=0,((C19-$C$26)/3/C20),IF($C$26=0,(($C$25-C19)/3/C20),MIN(((($C$25)-C19)/(3*C20)),((C19-($C$26))/(3*C20)))))),"")</f>
        <v>1.1295356834028105</v>
      </c>
      <c r="D23" s="25">
        <f>IFERROR(IF(D18="","",IF($D$25=0,((D19-$D$26)/3/D20),IF($D$26=0,(($D$25-D19)/3/D20),MIN(((($D$25)-D19)/(3*D20)),((D19-($D$26))/(3*D20)))))),"")</f>
        <v>1.227952932459504</v>
      </c>
      <c r="E23" s="25">
        <f>IFERROR(IF(E18="","",IF($E$25=0,((E19-$E$26)/3/E20),IF($E$26=0,(($E$25-E19)/3/E20),MIN(((($E$25)-E19)/(3*E20)),((E19-($E$26))/(3*E20)))))),"")</f>
        <v>1.1740022284460345</v>
      </c>
      <c r="F23" s="25">
        <f>IFERROR(IF(F18="","",IF($K$25=0,((F19-$K$26)/3/F20),IF($K$26=0,(($K$25-F19)/3/F20),MIN(((($K$25)-F19)/(3*F20)),((F19-($K$26))/(3*F20)))))),"")</f>
        <v>1.3016723230919554</v>
      </c>
      <c r="G23" s="25">
        <f>IFERROR(IF(G18="","",IF($G$25=0,((G19-$G$26)/3/G20),IF($G$26=0,(($G$25-G19)/3/G20),MIN(((($G$25)-G19)/(3*G20)),((G19-($G$26))/(3*G20)))))),"")</f>
        <v>1.3373463240013927</v>
      </c>
      <c r="H23" s="25">
        <f>IFERROR(IF(H18="","",IF($H$25=0,((H19-$H$26)/3/H20),IF($H$26=0,(($H$25-H19)/3/H20),MIN(((($H$25)-H19)/(3*H20)),((H19-($H$26))/(3*H20)))))),"")</f>
        <v>1.2028721008042602</v>
      </c>
      <c r="I23" s="25">
        <f>IFERROR(IF(I18="","",IF($I$25=0,((I19-$I$26)/3/I20),IF($I$26=0,(($I$25-I19)/3/I20),MIN(((($I$25)-I19)/(3*I20)),((I19-($I$26))/(3*I20)))))),"")</f>
        <v>1.2684801010459681</v>
      </c>
      <c r="J23" s="25">
        <f>IFERROR(IF(J18="","",IF($J$25=0,((J19-$J$26)/3/J20),IF($J$26=0,(($J$25-J19)/3/J20),MIN(((($J$25)-J19)/(3*J20)),((J19-($J$26))/(3*J20)))))),"")</f>
        <v>1.3469636310235289</v>
      </c>
      <c r="K23" s="25">
        <f>IFERROR(IF(K18="","",IF($K$25=0,((K19-$K$26)/3/K20),IF($K$26=0,(($K$25-K19)/3/K20),MIN(((($K$25)-K19)/(3*K20)),((K19-($K$26))/(3*K20)))))),"")</f>
        <v>1.1347097563862583</v>
      </c>
      <c r="L23" s="25">
        <f>IFERROR(IF(L18="","",IF($L$25=0,((L19-$L$26)/3/L20),IF($L$26=0,(($L$25-L19)/3/L20),MIN(((($L$25)-L19)/(3*L20)),((L19-($L$26))/(3*L20)))))),"")</f>
        <v>1.1422301656900662</v>
      </c>
      <c r="M23" s="25">
        <f>IFERROR(IF(M18="","",IF($M$25=0,((M19-$M$26)/3/M20),IF($M$26=0,(($M$25-M19)/3/M20),MIN(((($M$25)-M19)/(3*M20)),((M19-($M$26))/(3*M20)))))),"")</f>
        <v>1.2712794307271611</v>
      </c>
      <c r="N23" s="25">
        <f>IFERROR(IF(N18="","",IF($N$25=0,((N19-$N$26)/3/N20),IF($N$26=0,(($N$25-N19)/3/N20),MIN(((($N$25)-N19)/(3*N20)),((N19-($N$26))/(3*N20)))))),"")</f>
        <v>1.2098095826287243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1.5771263176880028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1.3329556069694697</v>
      </c>
      <c r="Y23" s="25">
        <f>IFERROR(IF(Y18="","",IF($J$25=0,((Y19-$J$26)/3/Y20),IF($J$26=0,(($J$25-Y19)/3/Y20),MIN(((($J$25)-Y19)/(3*Y20)),((Y19-($J$26))/(3*Y20)))))),"")</f>
        <v>1.1177960229313284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0.90462411016200228</v>
      </c>
      <c r="AJ23" s="25">
        <f t="shared" si="4"/>
        <v>1.211528906613289</v>
      </c>
      <c r="AK23" s="25">
        <f t="shared" si="4"/>
        <v>1.2362494761800626</v>
      </c>
      <c r="AL23" s="25">
        <f t="shared" si="4"/>
        <v>1.2956214258260981</v>
      </c>
      <c r="AM23" s="25">
        <f t="shared" si="4"/>
        <v>1.3743562695383016</v>
      </c>
      <c r="AN23" s="25">
        <f t="shared" si="4"/>
        <v>1.1593404401474545</v>
      </c>
      <c r="AO23" s="25">
        <f t="shared" si="4"/>
        <v>1.5232000236343815</v>
      </c>
      <c r="AP23" s="25">
        <f t="shared" si="4"/>
        <v>1.8277299235802482</v>
      </c>
      <c r="AQ23" s="25">
        <f>IFERROR(IF(AQ18="","",IF($M$25=0,((AQ19-$M$26)/3/AQ20),IF($M$26=0,(($M$25-AQ19)/3/AQ20),MIN(((($M$25)-AQ19)/(3*AQ20)),((AQ19-($M$26))/(3*AQ20)))))),"")</f>
        <v>1.449895759018667</v>
      </c>
      <c r="AR23" s="25">
        <f>IFERROR(IF(AR18="","",IF($M$25=0,((AR19-$M$26)/3/AR20),IF($M$26=0,(($M$25-AR19)/3/AR20),MIN(((($M$25)-AR19)/(3*AR20)),((AR19-($M$26))/(3*AR20)))))),"")</f>
        <v>1.3851978306156698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-38</v>
      </c>
      <c r="C26" s="32">
        <f t="shared" si="5"/>
        <v>-38</v>
      </c>
      <c r="D26" s="32">
        <f t="shared" si="5"/>
        <v>-38</v>
      </c>
      <c r="E26" s="32">
        <f t="shared" si="5"/>
        <v>-38</v>
      </c>
      <c r="F26" s="32">
        <f t="shared" si="5"/>
        <v>-38</v>
      </c>
      <c r="G26" s="32">
        <f t="shared" si="5"/>
        <v>-38</v>
      </c>
      <c r="H26" s="32">
        <f t="shared" si="5"/>
        <v>-38</v>
      </c>
      <c r="I26" s="32">
        <f t="shared" si="5"/>
        <v>-38</v>
      </c>
      <c r="J26" s="32">
        <f t="shared" si="5"/>
        <v>-38</v>
      </c>
      <c r="K26" s="32">
        <f t="shared" si="5"/>
        <v>-38</v>
      </c>
      <c r="L26" s="32">
        <f t="shared" si="5"/>
        <v>-38</v>
      </c>
      <c r="M26" s="32">
        <f t="shared" si="5"/>
        <v>-38</v>
      </c>
      <c r="N26" s="32">
        <f t="shared" si="5"/>
        <v>-38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8.5582439255988625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1.7591492821879515</v>
      </c>
      <c r="Q37" s="40">
        <v>8</v>
      </c>
      <c r="R37" s="41">
        <f>ROUND(Q37/5,5)</f>
        <v>1.6</v>
      </c>
      <c r="T37" s="20">
        <v>-6.3275999999999994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3.619387765907379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2.9169205814619077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BJ85"/>
  <sheetViews>
    <sheetView showGridLines="0" topLeftCell="A22" zoomScale="85" zoomScaleNormal="85" workbookViewId="0">
      <selection activeCell="R63" sqref="R6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120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0.25182912208336666</v>
      </c>
      <c r="R2" s="7">
        <f>IF(N19="","",(ABS(N19-AVERAGE(B19:M19))/STDEV(B19:M19)))</f>
        <v>0.18781054374900621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1.8911846056130468</v>
      </c>
      <c r="V2" s="7">
        <f>IF(AR19="","",(ABS(AR19-AVERAGE(AF19:AQ19))/STDEV(AF19:AQ19)))</f>
        <v>0.62234077203469507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0.54570565600644605</v>
      </c>
      <c r="R3" s="7">
        <f>IF(N20="","",(ABS(N20-AVERAGE(B20:M20))/STDEV(B20:M20)))</f>
        <v>0.24294065966767933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8.9393354759905591E-2</v>
      </c>
      <c r="V3" s="7">
        <f>IF(AR20="","",(ABS(AR20-AVERAGE(AF20:AQ20))/STDEV(AF20:AQ20)))</f>
        <v>0.192938542942201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0.84412839761093472</v>
      </c>
      <c r="R4" s="7">
        <f>IF(N23="","",(ABS(N23-AVERAGE(B23:M23))/STDEV(B23:M23)))</f>
        <v>1.3041190069531007E-4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1.2605150273318444</v>
      </c>
      <c r="V4" s="7">
        <f>IF(AR23="","",(ABS(AR23-AVERAGE(AF23:AQ23))/STDEV(AF23:AQ23)))</f>
        <v>0.78857618024665743</v>
      </c>
    </row>
    <row r="5" spans="1:44" ht="25.5" customHeight="1" x14ac:dyDescent="0.2">
      <c r="C5" s="42" t="s">
        <v>121</v>
      </c>
      <c r="D5" s="12">
        <v>14600</v>
      </c>
      <c r="E5" s="12">
        <v>16250</v>
      </c>
      <c r="F5" s="12">
        <v>13660</v>
      </c>
      <c r="G5" s="13"/>
      <c r="H5" s="13"/>
      <c r="I5" s="13">
        <v>2088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-22.936774193549354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14546.969863013699</v>
      </c>
      <c r="C9" s="20">
        <v>14609.485714285714</v>
      </c>
      <c r="D9" s="20">
        <v>14536.914285714285</v>
      </c>
      <c r="E9" s="20">
        <v>14518.90909090909</v>
      </c>
      <c r="F9" s="20">
        <v>14403.68</v>
      </c>
      <c r="G9" s="20">
        <v>14463.117948717949</v>
      </c>
      <c r="H9" s="20">
        <v>14337.12</v>
      </c>
      <c r="I9" s="20">
        <v>14310.666666666666</v>
      </c>
      <c r="J9" s="20">
        <v>14375.115789473684</v>
      </c>
      <c r="K9" s="20">
        <v>14368.848484848484</v>
      </c>
      <c r="L9" s="20">
        <v>14447.84</v>
      </c>
      <c r="M9" s="20">
        <v>14380.457142857143</v>
      </c>
      <c r="N9" s="20">
        <v>14417.848275862068</v>
      </c>
      <c r="P9" s="19" t="s">
        <v>18</v>
      </c>
      <c r="Q9" s="20"/>
      <c r="R9" s="20"/>
      <c r="S9" s="20"/>
      <c r="T9" s="20">
        <v>14489.866666666667</v>
      </c>
      <c r="U9" s="20"/>
      <c r="V9" s="20"/>
      <c r="W9" s="20"/>
      <c r="X9" s="20">
        <v>14278.666666666666</v>
      </c>
      <c r="Y9" s="20">
        <v>14232.8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14560.8</v>
      </c>
      <c r="AJ9" s="30">
        <v>14640.977777777778</v>
      </c>
      <c r="AK9" s="30">
        <v>14629.094736842106</v>
      </c>
      <c r="AL9" s="30">
        <v>14611.341176470589</v>
      </c>
      <c r="AM9" s="30">
        <v>14545.485714285714</v>
      </c>
      <c r="AN9" s="30">
        <v>14573.6</v>
      </c>
      <c r="AO9" s="30">
        <v>14471.093333333334</v>
      </c>
      <c r="AP9" s="30">
        <v>14555.418181818182</v>
      </c>
      <c r="AQ9" s="30">
        <v>14467.04</v>
      </c>
      <c r="AR9" s="30">
        <v>14444.103225806452</v>
      </c>
    </row>
    <row r="10" spans="1:44" x14ac:dyDescent="0.2">
      <c r="A10" s="21" t="s">
        <v>8</v>
      </c>
      <c r="B10" s="22">
        <v>234.19159919438374</v>
      </c>
      <c r="C10" s="22">
        <v>255.09026433777871</v>
      </c>
      <c r="D10" s="22">
        <v>230.76638672739082</v>
      </c>
      <c r="E10" s="22">
        <v>252.1299420527738</v>
      </c>
      <c r="F10" s="22">
        <v>207.18382753198799</v>
      </c>
      <c r="G10" s="22">
        <v>212.30313242391787</v>
      </c>
      <c r="H10" s="22">
        <v>166.2283496953039</v>
      </c>
      <c r="I10" s="22">
        <v>230.69312197508316</v>
      </c>
      <c r="J10" s="22">
        <v>231.68172216274218</v>
      </c>
      <c r="K10" s="22">
        <v>222.56280577161621</v>
      </c>
      <c r="L10" s="22">
        <v>191.93426484138257</v>
      </c>
      <c r="M10" s="22">
        <v>205.06235783393817</v>
      </c>
      <c r="N10" s="22">
        <v>233.71636213802944</v>
      </c>
      <c r="P10" s="21" t="s">
        <v>8</v>
      </c>
      <c r="Q10" s="22"/>
      <c r="R10" s="22"/>
      <c r="S10" s="22"/>
      <c r="T10" s="22">
        <v>269.43155145517056</v>
      </c>
      <c r="U10" s="22"/>
      <c r="V10" s="22"/>
      <c r="W10" s="22"/>
      <c r="X10" s="22">
        <v>245.70196284412251</v>
      </c>
      <c r="Y10" s="22">
        <v>195.58753592835691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317.34052770851036</v>
      </c>
      <c r="AJ10" s="22">
        <v>242.00682401827157</v>
      </c>
      <c r="AK10" s="22">
        <v>251.99692136266233</v>
      </c>
      <c r="AL10" s="22">
        <v>225.16097696141426</v>
      </c>
      <c r="AM10" s="22">
        <v>224.34566644762756</v>
      </c>
      <c r="AN10" s="22">
        <v>238.37559980475885</v>
      </c>
      <c r="AO10" s="22">
        <v>252.32460717771332</v>
      </c>
      <c r="AP10" s="22">
        <v>222.59801760365585</v>
      </c>
      <c r="AQ10" s="22">
        <v>197.71521056761389</v>
      </c>
      <c r="AR10" s="22">
        <v>244.28722646814913</v>
      </c>
    </row>
    <row r="11" spans="1:44" x14ac:dyDescent="0.2">
      <c r="A11" s="21" t="s">
        <v>19</v>
      </c>
      <c r="B11" s="22">
        <v>15612</v>
      </c>
      <c r="C11" s="22">
        <v>15356</v>
      </c>
      <c r="D11" s="23">
        <v>15356</v>
      </c>
      <c r="E11" s="23">
        <v>15420</v>
      </c>
      <c r="F11" s="23">
        <v>15484</v>
      </c>
      <c r="G11" s="23">
        <v>15260</v>
      </c>
      <c r="H11" s="23">
        <v>14908</v>
      </c>
      <c r="I11" s="23">
        <v>14908</v>
      </c>
      <c r="J11" s="23">
        <v>15068</v>
      </c>
      <c r="K11" s="23">
        <v>14908</v>
      </c>
      <c r="L11" s="23">
        <v>15068</v>
      </c>
      <c r="M11" s="23">
        <v>15068</v>
      </c>
      <c r="N11" s="23">
        <v>15228</v>
      </c>
      <c r="P11" s="21" t="s">
        <v>19</v>
      </c>
      <c r="Q11" s="22"/>
      <c r="R11" s="22"/>
      <c r="S11" s="22"/>
      <c r="T11" s="22">
        <v>15324</v>
      </c>
      <c r="U11" s="23"/>
      <c r="V11" s="23"/>
      <c r="W11" s="23"/>
      <c r="X11" s="23">
        <v>14812</v>
      </c>
      <c r="Y11" s="23">
        <v>14588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15292</v>
      </c>
      <c r="AJ11" s="22">
        <v>15292</v>
      </c>
      <c r="AK11" s="22">
        <v>15484</v>
      </c>
      <c r="AL11" s="22">
        <v>15388</v>
      </c>
      <c r="AM11" s="22">
        <v>15068</v>
      </c>
      <c r="AN11" s="22">
        <v>15516</v>
      </c>
      <c r="AO11" s="22">
        <v>15388</v>
      </c>
      <c r="AP11" s="22">
        <v>15228</v>
      </c>
      <c r="AQ11" s="22">
        <v>14908</v>
      </c>
      <c r="AR11" s="22">
        <v>15068</v>
      </c>
    </row>
    <row r="12" spans="1:44" x14ac:dyDescent="0.2">
      <c r="A12" s="21" t="s">
        <v>20</v>
      </c>
      <c r="B12" s="22">
        <v>14076</v>
      </c>
      <c r="C12" s="22">
        <v>13980</v>
      </c>
      <c r="D12" s="23">
        <v>14076</v>
      </c>
      <c r="E12" s="23">
        <v>13756</v>
      </c>
      <c r="F12" s="23">
        <v>13820</v>
      </c>
      <c r="G12" s="23">
        <v>13916</v>
      </c>
      <c r="H12" s="23">
        <v>14012</v>
      </c>
      <c r="I12" s="23">
        <v>13756</v>
      </c>
      <c r="J12" s="23">
        <v>13756</v>
      </c>
      <c r="K12" s="23">
        <v>13756</v>
      </c>
      <c r="L12" s="23">
        <v>13980</v>
      </c>
      <c r="M12" s="23">
        <v>13916</v>
      </c>
      <c r="N12" s="23">
        <v>13916</v>
      </c>
      <c r="P12" s="21" t="s">
        <v>20</v>
      </c>
      <c r="Q12" s="22"/>
      <c r="R12" s="22"/>
      <c r="S12" s="22"/>
      <c r="T12" s="22">
        <v>13916</v>
      </c>
      <c r="U12" s="23"/>
      <c r="V12" s="23"/>
      <c r="W12" s="23"/>
      <c r="X12" s="23">
        <v>13660</v>
      </c>
      <c r="Y12" s="23">
        <v>13852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13916</v>
      </c>
      <c r="AJ12" s="22">
        <v>14076</v>
      </c>
      <c r="AK12" s="22">
        <v>14076</v>
      </c>
      <c r="AL12" s="22">
        <v>14076</v>
      </c>
      <c r="AM12" s="22">
        <v>14172</v>
      </c>
      <c r="AN12" s="22">
        <v>14076</v>
      </c>
      <c r="AO12" s="22">
        <v>13916</v>
      </c>
      <c r="AP12" s="22">
        <v>14076</v>
      </c>
      <c r="AQ12" s="22">
        <v>14172</v>
      </c>
      <c r="AR12" s="22">
        <v>13916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1.2624561343003831</v>
      </c>
      <c r="C13" s="25">
        <f>IFERROR(IF(C8="","",IF($C$25=0,((C9-$C$26)/3/C10),IF($C$26=0,(($C$25-C9)/3/C10),MIN(((($C$25)-C9)/(3*C10)),((C9-($C$26))/(3*C10)))))),"")</f>
        <v>1.2407186096140066</v>
      </c>
      <c r="D13" s="25">
        <f>IFERROR(IF(D8="","",IF($D$25=0,((D9-$D$26)/3/D10),IF($D$26=0,(($D$25-D9)/3/D10),MIN(((($D$25)-D9)/(3*D10)),((D9-($D$26))/(3*D10)))))),"")</f>
        <v>1.2666695789195133</v>
      </c>
      <c r="E13" s="25">
        <f>IFERROR(IF(E8="","",IF($E$25=0,((E9-$E$26)/3/E10),IF($E$26=0,(($E$25-E9)/3/E10),MIN(((($E$25)-E9)/(3*E10)),((E9-($E$26))/(3*E10)))))),"")</f>
        <v>1.1355376040307954</v>
      </c>
      <c r="F13" s="25">
        <f>IFERROR(IF(F8="","",IF($K$25=0,((F9-$K$26)/3/F10),IF($K$26=0,(($K$25-F9)/3/F10),MIN(((($K$25)-F9)/(3*F10)),((F9-($K$26))/(3*F10)))))),"")</f>
        <v>1.1964897853576921</v>
      </c>
      <c r="G13" s="25">
        <f>IFERROR(IF(G8="","",IF($G$25=0,((G9-$G$26)/3/G10),IF($G$26=0,(($G$25-G9)/3/G10),MIN(((($G$25)-G9)/(3*G10)),((G9-($G$26))/(3*G10)))))),"")</f>
        <v>1.2609610600160106</v>
      </c>
      <c r="H13" s="25">
        <f>IFERROR(IF(H8="","",IF($H$25=0,((H9-$H$26)/3/H10),IF($H$26=0,(($H$25-H9)/3/H10),MIN(((($H$25)-H9)/(3*H10)),((H9-($H$26))/(3*H10)))))),"")</f>
        <v>1.3578109093929323</v>
      </c>
      <c r="I13" s="25">
        <f>IFERROR(IF(I8="","",IF($I$25=0,((I9-$I$26)/3/I10),IF($I$26=0,(($I$25-I9)/3/I10),MIN(((($I$25)-I9)/(3*I10)),((I9-($I$26))/(3*I10)))))),"")</f>
        <v>0.94016192174257607</v>
      </c>
      <c r="J13" s="25">
        <f>IFERROR(IF(J8="","",IF($J$25=0,((J9-$J$26)/3/J10),IF($J$26=0,(($J$25-J9)/3/J10),MIN(((($J$25)-J9)/(3*J10)),((J9-($J$26))/(3*J10)))))),"")</f>
        <v>1.0288767175906945</v>
      </c>
      <c r="K13" s="25">
        <f>IFERROR(IF(K8="","",IF($K$25=0,((K9-$K$26)/3/K10),IF($K$26=0,(($K$25-K9)/3/K10),MIN(((($K$25)-K9)/(3*K10)),((K9-($K$26))/(3*K10)))))),"")</f>
        <v>1.0616456216196819</v>
      </c>
      <c r="L13" s="25">
        <f>IFERROR(IF(L8="","",IF($L$25=0,((L9-$L$26)/3/L10),IF($L$26=0,(($L$25-L9)/3/L10),MIN(((($L$25)-L9)/(3*L10)),((L9-($L$26))/(3*L10)))))),"")</f>
        <v>1.3682462250831613</v>
      </c>
      <c r="M13" s="25">
        <f>IFERROR(IF(M8="","",IF($M$25=0,((M9-$M$26)/3/M10),IF($M$26=0,(($M$25-M9)/3/M10),MIN(((($M$25)-M9)/(3*M10)),((M9-($M$26))/(3*M10)))))),"")</f>
        <v>1.1711187927862379</v>
      </c>
      <c r="N13" s="25">
        <f>IFERROR(IF(N8="","",IF($N$25=0,((N9-$N$26)/3/N10),IF($N$26=0,(($N$25-N9)/3/N10),MIN(((($N$25)-N9)/(3*N10)),((N9-($N$26))/(3*N10)))))),"")</f>
        <v>1.0808660961650238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1.0266883025696718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0.83931857863525861</v>
      </c>
      <c r="Y13" s="25">
        <f>IFERROR(IF(Y8="","",IF($J$25=0,((Y9-$J$26)/3/Y10),IF($J$26=0,(($J$25-Y9)/3/Y10),MIN(((($J$25)-Y9)/(3*Y10)),((Y9-($J$26))/(3*Y10)))))),"")</f>
        <v>0.97620399187027629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0.94619703583045978</v>
      </c>
      <c r="AJ13" s="25">
        <f t="shared" si="2"/>
        <v>1.3511709594102383</v>
      </c>
      <c r="AK13" s="25">
        <f t="shared" si="2"/>
        <v>1.2818870056054232</v>
      </c>
      <c r="AL13" s="25">
        <f t="shared" si="2"/>
        <v>1.4083867007938053</v>
      </c>
      <c r="AM13" s="25">
        <f t="shared" si="2"/>
        <v>1.3156568140388349</v>
      </c>
      <c r="AN13" s="25">
        <f t="shared" si="2"/>
        <v>1.2775356772369362</v>
      </c>
      <c r="AO13" s="25">
        <f t="shared" si="2"/>
        <v>1.0714945619791489</v>
      </c>
      <c r="AP13" s="25">
        <f t="shared" si="2"/>
        <v>1.3408597726335973</v>
      </c>
      <c r="AQ13" s="25">
        <f>IFERROR(IF(AQ8="","",IF($M$25=0,((AQ9-$M$26)/3/AQ10),IF($M$26=0,(($M$25-AQ9)/3/AQ10),MIN(((($M$25)-AQ9)/(3*AQ10)),((AQ9-($M$26))/(3*AQ10)))))),"")</f>
        <v>1.3606102057653144</v>
      </c>
      <c r="AR13" s="25">
        <f>IFERROR(IF(AR8="","",IF($M$25=0,((AR9-$M$26)/3/AR10),IF($M$26=0,(($M$25-AR9)/3/AR10),MIN(((($M$25)-AR9)/(3*AR10)),((AR9-($M$26))/(3*AR10)))))),"")</f>
        <v>1.0699198059361557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-61.435294117645753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14525.6</v>
      </c>
      <c r="C19" s="30">
        <v>14593.638095238095</v>
      </c>
      <c r="D19" s="30">
        <v>14446.414035087719</v>
      </c>
      <c r="E19" s="30">
        <v>14461.2</v>
      </c>
      <c r="F19" s="30">
        <v>14348.896000000001</v>
      </c>
      <c r="G19" s="30">
        <v>14397.225531914894</v>
      </c>
      <c r="H19" s="30">
        <v>14324.216216216217</v>
      </c>
      <c r="I19" s="30">
        <v>14247.733333333334</v>
      </c>
      <c r="J19" s="30">
        <v>14298.103703703704</v>
      </c>
      <c r="K19" s="30">
        <v>14384.557575757575</v>
      </c>
      <c r="L19" s="30">
        <v>14342.742857142857</v>
      </c>
      <c r="M19" s="30">
        <v>14392.342857142858</v>
      </c>
      <c r="N19" s="30">
        <v>14415.2</v>
      </c>
      <c r="P19" s="30" t="s">
        <v>18</v>
      </c>
      <c r="Q19" s="30"/>
      <c r="R19" s="30"/>
      <c r="S19" s="30"/>
      <c r="T19" s="30">
        <v>14332</v>
      </c>
      <c r="U19" s="30"/>
      <c r="V19" s="30"/>
      <c r="W19" s="30"/>
      <c r="X19" s="30">
        <v>14226.109090909091</v>
      </c>
      <c r="Y19" s="30">
        <v>14245.6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14755.466666666667</v>
      </c>
      <c r="AJ19" s="30">
        <v>14562.4</v>
      </c>
      <c r="AK19" s="30">
        <v>14559.764705882353</v>
      </c>
      <c r="AL19" s="30">
        <v>14438.88</v>
      </c>
      <c r="AM19" s="30">
        <v>14426.72</v>
      </c>
      <c r="AN19" s="30">
        <v>14434.4</v>
      </c>
      <c r="AO19" s="30">
        <v>14319.6</v>
      </c>
      <c r="AP19" s="30">
        <v>14336.072727272727</v>
      </c>
      <c r="AQ19" s="30">
        <v>14454.8</v>
      </c>
      <c r="AR19" s="30">
        <v>14393.364705882354</v>
      </c>
      <c r="BD19" s="32"/>
      <c r="BE19" s="32"/>
      <c r="BF19" s="32"/>
      <c r="BG19" s="32">
        <f>I5/3</f>
        <v>696</v>
      </c>
      <c r="BH19" s="32"/>
      <c r="BI19" s="32"/>
      <c r="BJ19" s="32"/>
    </row>
    <row r="20" spans="1:62" x14ac:dyDescent="0.2">
      <c r="A20" s="21" t="s">
        <v>8</v>
      </c>
      <c r="B20" s="22">
        <v>191.57145155954629</v>
      </c>
      <c r="C20" s="22">
        <v>221.28753832596189</v>
      </c>
      <c r="D20" s="22">
        <v>240.64984749236254</v>
      </c>
      <c r="E20" s="22">
        <v>205.63375882207575</v>
      </c>
      <c r="F20" s="22">
        <v>198.24576731437296</v>
      </c>
      <c r="G20" s="22">
        <v>238.00566543936083</v>
      </c>
      <c r="H20" s="22">
        <v>207.35759062011459</v>
      </c>
      <c r="I20" s="22">
        <v>204.16090759613166</v>
      </c>
      <c r="J20" s="22">
        <v>208.84377057640066</v>
      </c>
      <c r="K20" s="22">
        <v>231.96841541508354</v>
      </c>
      <c r="L20" s="22">
        <v>224.26658633682746</v>
      </c>
      <c r="M20" s="22">
        <v>191.02047054718307</v>
      </c>
      <c r="N20" s="22">
        <v>217.78105675022633</v>
      </c>
      <c r="P20" s="21" t="s">
        <v>8</v>
      </c>
      <c r="Q20" s="22"/>
      <c r="R20" s="22"/>
      <c r="S20" s="22"/>
      <c r="T20" s="22">
        <v>183.72993674187234</v>
      </c>
      <c r="U20" s="22"/>
      <c r="V20" s="22"/>
      <c r="W20" s="22"/>
      <c r="X20" s="22">
        <v>181.73787317302506</v>
      </c>
      <c r="Y20" s="22">
        <v>249.40991412363286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246.54016016607247</v>
      </c>
      <c r="AJ20" s="22">
        <v>227.98008447870825</v>
      </c>
      <c r="AK20" s="22">
        <v>243.37496286393056</v>
      </c>
      <c r="AL20" s="22">
        <v>180.85879484688988</v>
      </c>
      <c r="AM20" s="22">
        <v>196.3077121201249</v>
      </c>
      <c r="AN20" s="22">
        <v>248.14991109887262</v>
      </c>
      <c r="AO20" s="22">
        <v>172.40000587388744</v>
      </c>
      <c r="AP20" s="22">
        <v>174.08297878219895</v>
      </c>
      <c r="AQ20" s="22">
        <v>219.08199724985923</v>
      </c>
      <c r="AR20" s="22">
        <v>205.98063056527246</v>
      </c>
      <c r="AS20" s="29"/>
      <c r="AT20" s="29"/>
      <c r="AU20" s="29"/>
      <c r="AV20" s="29"/>
      <c r="BD20" s="32">
        <f>F5</f>
        <v>13660</v>
      </c>
      <c r="BE20" s="32"/>
      <c r="BF20" s="32"/>
      <c r="BG20" s="32"/>
      <c r="BH20" s="32"/>
      <c r="BI20" s="32"/>
      <c r="BJ20" s="32">
        <f>E5</f>
        <v>16250</v>
      </c>
    </row>
    <row r="21" spans="1:62" x14ac:dyDescent="0.2">
      <c r="A21" s="21" t="s">
        <v>19</v>
      </c>
      <c r="B21" s="22">
        <v>15068</v>
      </c>
      <c r="C21" s="22">
        <v>15228</v>
      </c>
      <c r="D21" s="22">
        <v>15324</v>
      </c>
      <c r="E21" s="22">
        <v>15228</v>
      </c>
      <c r="F21" s="22">
        <v>14908</v>
      </c>
      <c r="G21" s="22">
        <v>15228</v>
      </c>
      <c r="H21" s="22">
        <v>15068</v>
      </c>
      <c r="I21" s="22">
        <v>14908</v>
      </c>
      <c r="J21" s="22">
        <v>15004</v>
      </c>
      <c r="K21" s="22">
        <v>15292</v>
      </c>
      <c r="L21" s="22">
        <v>15068</v>
      </c>
      <c r="M21" s="22">
        <v>14844</v>
      </c>
      <c r="N21" s="22">
        <v>15164</v>
      </c>
      <c r="P21" s="21" t="s">
        <v>19</v>
      </c>
      <c r="Q21" s="22"/>
      <c r="R21" s="22"/>
      <c r="S21" s="22"/>
      <c r="T21" s="22">
        <v>14652</v>
      </c>
      <c r="U21" s="22"/>
      <c r="V21" s="22"/>
      <c r="W21" s="22"/>
      <c r="X21" s="22">
        <v>14652</v>
      </c>
      <c r="Y21" s="22">
        <v>14908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15388</v>
      </c>
      <c r="AJ21" s="22">
        <v>15292</v>
      </c>
      <c r="AK21" s="22">
        <v>15324</v>
      </c>
      <c r="AL21" s="22">
        <v>14908</v>
      </c>
      <c r="AM21" s="22">
        <v>14908</v>
      </c>
      <c r="AN21" s="22">
        <v>15292</v>
      </c>
      <c r="AO21" s="22">
        <v>14812</v>
      </c>
      <c r="AP21" s="22">
        <v>14748</v>
      </c>
      <c r="AQ21" s="22">
        <v>15004</v>
      </c>
      <c r="AR21" s="22">
        <v>14908</v>
      </c>
      <c r="BD21" s="33">
        <f>BE21-$BG$22</f>
        <v>14599.939999999999</v>
      </c>
      <c r="BE21" s="32">
        <f>BF21-$BG$22</f>
        <v>14599.96</v>
      </c>
      <c r="BF21" s="32">
        <f>BG21-$BG$22</f>
        <v>14599.98</v>
      </c>
      <c r="BG21" s="33">
        <f>D5</f>
        <v>14600</v>
      </c>
      <c r="BH21" s="32">
        <f>BG21+$BG$22</f>
        <v>14600.02</v>
      </c>
      <c r="BI21" s="32">
        <f>BH21+$BG$22</f>
        <v>14600.04</v>
      </c>
      <c r="BJ21" s="33">
        <f>BI21+$BG$22</f>
        <v>14600.060000000001</v>
      </c>
    </row>
    <row r="22" spans="1:62" x14ac:dyDescent="0.2">
      <c r="A22" s="21" t="s">
        <v>20</v>
      </c>
      <c r="B22" s="22">
        <v>14268</v>
      </c>
      <c r="C22" s="22">
        <v>13916</v>
      </c>
      <c r="D22" s="22">
        <v>13756</v>
      </c>
      <c r="E22" s="22">
        <v>14012</v>
      </c>
      <c r="F22" s="22">
        <v>13916</v>
      </c>
      <c r="G22" s="22">
        <v>13724</v>
      </c>
      <c r="H22" s="22">
        <v>13916</v>
      </c>
      <c r="I22" s="22">
        <v>13724</v>
      </c>
      <c r="J22" s="22">
        <v>13916</v>
      </c>
      <c r="K22" s="22">
        <v>13852</v>
      </c>
      <c r="L22" s="22">
        <v>13788</v>
      </c>
      <c r="M22" s="22">
        <v>14076</v>
      </c>
      <c r="N22" s="22">
        <v>13916</v>
      </c>
      <c r="P22" s="21" t="s">
        <v>20</v>
      </c>
      <c r="Q22" s="22"/>
      <c r="R22" s="22"/>
      <c r="S22" s="22"/>
      <c r="T22" s="22">
        <v>13756</v>
      </c>
      <c r="U22" s="22"/>
      <c r="V22" s="22"/>
      <c r="W22" s="22"/>
      <c r="X22" s="22">
        <v>13820</v>
      </c>
      <c r="Y22" s="22">
        <v>13820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14428</v>
      </c>
      <c r="AJ22" s="22">
        <v>14172</v>
      </c>
      <c r="AK22" s="22">
        <v>14076</v>
      </c>
      <c r="AL22" s="22">
        <v>14076</v>
      </c>
      <c r="AM22" s="22">
        <v>13820</v>
      </c>
      <c r="AN22" s="22">
        <v>13980</v>
      </c>
      <c r="AO22" s="22">
        <v>13916</v>
      </c>
      <c r="AP22" s="22">
        <v>13980</v>
      </c>
      <c r="AQ22" s="22">
        <v>13980</v>
      </c>
      <c r="AR22" s="22">
        <v>13820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1.5061395160105493</v>
      </c>
      <c r="C23" s="25">
        <f>IFERROR(IF(C18="","",IF($C$25=0,((C19-$C$26)/3/C20),IF($C$26=0,(($C$25-C19)/3/C20),MIN(((($C$25)-C19)/(3*C20)),((C19-($C$26))/(3*C20)))))),"")</f>
        <v>1.4063724544410383</v>
      </c>
      <c r="D23" s="25">
        <f>IFERROR(IF(D18="","",IF($D$25=0,((D19-$D$26)/3/D20),IF($D$26=0,(($D$25-D19)/3/D20),MIN(((($D$25)-D19)/(3*D20)),((D19-($D$26))/(3*D20)))))),"")</f>
        <v>1.0892922411023995</v>
      </c>
      <c r="E23" s="25">
        <f>IFERROR(IF(E18="","",IF($E$25=0,((E19-$E$26)/3/E20),IF($E$26=0,(($E$25-E19)/3/E20),MIN(((($E$25)-E19)/(3*E20)),((E19-($E$26))/(3*E20)))))),"")</f>
        <v>1.2987491363115424</v>
      </c>
      <c r="F23" s="25">
        <f>IFERROR(IF(F18="","",IF($K$25=0,((F19-$K$26)/3/F20),IF($K$26=0,(($K$25-F19)/3/F20),MIN(((($K$25)-F19)/(3*F20)),((F19-($K$26))/(3*F20)))))),"")</f>
        <v>1.1583198123764014</v>
      </c>
      <c r="G23" s="25">
        <f>IFERROR(IF(G18="","",IF($G$25=0,((G19-$G$26)/3/G20),IF($G$26=0,(($G$25-G19)/3/G20),MIN(((($G$25)-G19)/(3*G20)),((G19-($G$26))/(3*G20)))))),"")</f>
        <v>1.032504178074876</v>
      </c>
      <c r="H23" s="25">
        <f>IFERROR(IF(H18="","",IF($H$25=0,((H19-$H$26)/3/H20),IF($H$26=0,(($H$25-H19)/3/H20),MIN(((($H$25)-H19)/(3*H20)),((H19-($H$26))/(3*H20)))))),"")</f>
        <v>1.0677468075476775</v>
      </c>
      <c r="I23" s="25">
        <f>IFERROR(IF(I18="","",IF($I$25=0,((I19-$I$26)/3/I20),IF($I$26=0,(($I$25-I19)/3/I20),MIN(((($I$25)-I19)/(3*I20)),((I19-($I$26))/(3*I20)))))),"")</f>
        <v>0.95959169371768216</v>
      </c>
      <c r="J23" s="25">
        <f>IFERROR(IF(J18="","",IF($J$25=0,((J19-$J$26)/3/J20),IF($J$26=0,(($J$25-J19)/3/J20),MIN(((($J$25)-J19)/(3*J20)),((J19-($J$26))/(3*J20)))))),"")</f>
        <v>1.0184705724324659</v>
      </c>
      <c r="K23" s="25">
        <f>IFERROR(IF(K18="","",IF($K$25=0,((K19-$K$26)/3/K20),IF($K$26=0,(($K$25-K19)/3/K20),MIN(((($K$25)-K19)/(3*K20)),((K19-($K$26))/(3*K20)))))),"")</f>
        <v>1.0411727453800901</v>
      </c>
      <c r="L23" s="25">
        <f>IFERROR(IF(L18="","",IF($L$25=0,((L19-$L$26)/3/L20),IF($L$26=0,(($L$25-L19)/3/L20),MIN(((($L$25)-L19)/(3*L20)),((L19-($L$26))/(3*L20)))))),"")</f>
        <v>1.0147786886056538</v>
      </c>
      <c r="M23" s="25">
        <f>IFERROR(IF(M18="","",IF($M$25=0,((M19-$M$26)/3/M20),IF($M$26=0,(($M$25-M19)/3/M20),MIN(((($M$25)-M19)/(3*M20)),((M19-($M$26))/(3*M20)))))),"")</f>
        <v>1.2779483005931993</v>
      </c>
      <c r="N23" s="25">
        <f>IFERROR(IF(N18="","",IF($N$25=0,((N19-$N$26)/3/N20),IF($N$26=0,(($N$25-N19)/3/N20),MIN(((($N$25)-N19)/(3*N20)),((N19-($N$26))/(3*N20)))))),"")</f>
        <v>1.1559009635169839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1.2191807387094693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1.0383252924027231</v>
      </c>
      <c r="Y23" s="25">
        <f>IFERROR(IF(Y18="","",IF($J$25=0,((Y19-$J$26)/3/Y20),IF($J$26=0,(($J$25-Y19)/3/Y20),MIN(((($J$25)-Y19)/(3*Y20)),((Y19-($J$26))/(3*Y20)))))),"")</f>
        <v>0.78264731651059871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1.4811199737583625</v>
      </c>
      <c r="AJ23" s="25">
        <f t="shared" si="4"/>
        <v>1.3194134947699456</v>
      </c>
      <c r="AK23" s="25">
        <f t="shared" si="4"/>
        <v>1.2323435619593104</v>
      </c>
      <c r="AL23" s="25">
        <f t="shared" si="4"/>
        <v>1.4355213794632395</v>
      </c>
      <c r="AM23" s="25">
        <f t="shared" si="4"/>
        <v>1.3019016449895882</v>
      </c>
      <c r="AN23" s="25">
        <f t="shared" si="4"/>
        <v>1.040231415720648</v>
      </c>
      <c r="AO23" s="25">
        <f t="shared" si="4"/>
        <v>1.275328649510034</v>
      </c>
      <c r="AP23" s="25">
        <f t="shared" si="4"/>
        <v>1.2945411282255699</v>
      </c>
      <c r="AQ23" s="25">
        <f>IFERROR(IF(AQ18="","",IF($M$25=0,((AQ19-$M$26)/3/AQ20),IF($M$26=0,(($M$25-AQ19)/3/AQ20),MIN(((($M$25)-AQ19)/(3*AQ20)),((AQ19-($M$26))/(3*AQ20)))))),"")</f>
        <v>1.2092884703400855</v>
      </c>
      <c r="AR23" s="25">
        <f>IFERROR(IF(AR18="","",IF($M$25=0,((AR19-$M$26)/3/AR20),IF($M$26=0,(($M$25-AR19)/3/AR20),MIN(((($M$25)-AR19)/(3*AR20)),((AR19-($M$26))/(3*AR20)))))),"")</f>
        <v>1.1867858705448524</v>
      </c>
    </row>
    <row r="24" spans="1:62" x14ac:dyDescent="0.2">
      <c r="A24" s="35" t="s">
        <v>10</v>
      </c>
      <c r="B24" s="32">
        <f t="shared" ref="B24:M24" si="5">$D$5</f>
        <v>14600</v>
      </c>
      <c r="C24" s="32">
        <f t="shared" si="5"/>
        <v>14600</v>
      </c>
      <c r="D24" s="32">
        <f t="shared" si="5"/>
        <v>14600</v>
      </c>
      <c r="E24" s="32">
        <f t="shared" si="5"/>
        <v>14600</v>
      </c>
      <c r="F24" s="32">
        <f t="shared" si="5"/>
        <v>14600</v>
      </c>
      <c r="G24" s="32">
        <f t="shared" si="5"/>
        <v>14600</v>
      </c>
      <c r="H24" s="32">
        <f t="shared" si="5"/>
        <v>14600</v>
      </c>
      <c r="I24" s="32">
        <f t="shared" si="5"/>
        <v>14600</v>
      </c>
      <c r="J24" s="32">
        <f t="shared" si="5"/>
        <v>14600</v>
      </c>
      <c r="K24" s="32">
        <f t="shared" si="5"/>
        <v>14600</v>
      </c>
      <c r="L24" s="32">
        <f t="shared" si="5"/>
        <v>14600</v>
      </c>
      <c r="M24" s="32">
        <f t="shared" si="5"/>
        <v>14600</v>
      </c>
      <c r="N24" s="32">
        <f>$D$5</f>
        <v>14600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16250</v>
      </c>
      <c r="C25" s="32">
        <f t="shared" si="6"/>
        <v>16250</v>
      </c>
      <c r="D25" s="32">
        <f t="shared" si="6"/>
        <v>16250</v>
      </c>
      <c r="E25" s="32">
        <f t="shared" si="6"/>
        <v>16250</v>
      </c>
      <c r="F25" s="32">
        <f t="shared" si="6"/>
        <v>16250</v>
      </c>
      <c r="G25" s="32">
        <f t="shared" si="6"/>
        <v>16250</v>
      </c>
      <c r="H25" s="32">
        <f t="shared" si="6"/>
        <v>16250</v>
      </c>
      <c r="I25" s="32">
        <f t="shared" si="6"/>
        <v>16250</v>
      </c>
      <c r="J25" s="32">
        <f t="shared" si="6"/>
        <v>16250</v>
      </c>
      <c r="K25" s="32">
        <f t="shared" si="6"/>
        <v>16250</v>
      </c>
      <c r="L25" s="32">
        <f t="shared" si="6"/>
        <v>16250</v>
      </c>
      <c r="M25" s="32">
        <f t="shared" si="6"/>
        <v>16250</v>
      </c>
      <c r="N25" s="32">
        <f>$E$5</f>
        <v>16250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13660</v>
      </c>
      <c r="C26" s="32">
        <f t="shared" si="7"/>
        <v>13660</v>
      </c>
      <c r="D26" s="32">
        <f t="shared" si="7"/>
        <v>13660</v>
      </c>
      <c r="E26" s="32">
        <f t="shared" si="7"/>
        <v>13660</v>
      </c>
      <c r="F26" s="32">
        <f t="shared" si="7"/>
        <v>13660</v>
      </c>
      <c r="G26" s="32">
        <f t="shared" si="7"/>
        <v>13660</v>
      </c>
      <c r="H26" s="32">
        <f t="shared" si="7"/>
        <v>13660</v>
      </c>
      <c r="I26" s="32">
        <f t="shared" si="7"/>
        <v>13660</v>
      </c>
      <c r="J26" s="32">
        <f t="shared" si="7"/>
        <v>13660</v>
      </c>
      <c r="K26" s="32">
        <f t="shared" si="7"/>
        <v>13660</v>
      </c>
      <c r="L26" s="32">
        <f t="shared" si="7"/>
        <v>13660</v>
      </c>
      <c r="M26" s="32">
        <f t="shared" si="7"/>
        <v>13660</v>
      </c>
      <c r="N26" s="32">
        <f>$F$5</f>
        <v>13660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255.09026433777871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1.3682462250831613</v>
      </c>
      <c r="Q37" s="40">
        <v>8</v>
      </c>
      <c r="R37" s="41">
        <f>ROUND(Q37/5,5)</f>
        <v>1.6</v>
      </c>
      <c r="T37" s="20">
        <v>14562.4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174.39266039601551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1.7248432320312979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BJ85"/>
  <sheetViews>
    <sheetView showGridLines="0" topLeftCell="A25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119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1.6904135049573017</v>
      </c>
      <c r="R2" s="7">
        <f>IF(N19="","",(ABS(N19-AVERAGE(B19:M19))/STDEV(B19:M19)))</f>
        <v>1.1609657857095719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0.69101519461326422</v>
      </c>
      <c r="V2" s="7">
        <f>IF(AR19="","",(ABS(AR19-AVERAGE(AF19:AQ19))/STDEV(AF19:AQ19)))</f>
        <v>0.56148780743089788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2.4594178363932406</v>
      </c>
      <c r="R3" s="7">
        <f>IF(N20="","",(ABS(N20-AVERAGE(B20:M20))/STDEV(B20:M20)))</f>
        <v>0.98050862341637002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0.39835653863441184</v>
      </c>
      <c r="V3" s="7">
        <f>IF(AR20="","",(ABS(AR20-AVERAGE(AF20:AQ20))/STDEV(AF20:AQ20)))</f>
        <v>0.56187661660159516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3.6055608953045546</v>
      </c>
      <c r="R4" s="7">
        <f>IF(N23="","",(ABS(N23-AVERAGE(B23:M23))/STDEV(B23:M23)))</f>
        <v>1.2501366886541885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0.44106155569185368</v>
      </c>
      <c r="V4" s="7">
        <f>IF(AR23="","",(ABS(AR23-AVERAGE(AF23:AQ23))/STDEV(AF23:AQ23)))</f>
        <v>0.41490113937074341</v>
      </c>
    </row>
    <row r="5" spans="1:44" ht="25.5" customHeight="1" x14ac:dyDescent="0.2">
      <c r="C5" s="42" t="s">
        <v>54</v>
      </c>
      <c r="D5" s="12" t="s">
        <v>54</v>
      </c>
      <c r="E5" s="12">
        <v>5.8</v>
      </c>
      <c r="F5" s="12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2.3058709677419076E-2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2.3121068493150676</v>
      </c>
      <c r="C9" s="20">
        <v>2.4158928571428575</v>
      </c>
      <c r="D9" s="20">
        <v>2.238403571428571</v>
      </c>
      <c r="E9" s="20">
        <v>2.10745</v>
      </c>
      <c r="F9" s="20">
        <v>2.204514285714287</v>
      </c>
      <c r="G9" s="20">
        <v>2.2215743589743586</v>
      </c>
      <c r="H9" s="20">
        <v>2.3543399999999992</v>
      </c>
      <c r="I9" s="20">
        <v>2.0381166666666659</v>
      </c>
      <c r="J9" s="20">
        <v>2.2990999999999993</v>
      </c>
      <c r="K9" s="20">
        <v>2.4152060606060606</v>
      </c>
      <c r="L9" s="20">
        <v>2.1080800000000002</v>
      </c>
      <c r="M9" s="20">
        <v>2.0603142857142864</v>
      </c>
      <c r="N9" s="20">
        <v>2.0078689655172401</v>
      </c>
      <c r="P9" s="19" t="s">
        <v>18</v>
      </c>
      <c r="Q9" s="20"/>
      <c r="R9" s="20"/>
      <c r="S9" s="20"/>
      <c r="T9" s="20">
        <v>2.4192666666666671</v>
      </c>
      <c r="U9" s="20"/>
      <c r="V9" s="20"/>
      <c r="W9" s="20"/>
      <c r="X9" s="20">
        <v>2.3024666666666671</v>
      </c>
      <c r="Y9" s="20">
        <v>2.33195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1.9963000000000004</v>
      </c>
      <c r="AJ9" s="30">
        <v>1.9918888888888893</v>
      </c>
      <c r="AK9" s="30">
        <v>2.0638000000000005</v>
      </c>
      <c r="AL9" s="30">
        <v>2.0587882352941187</v>
      </c>
      <c r="AM9" s="30">
        <v>1.8860714285714295</v>
      </c>
      <c r="AN9" s="30">
        <v>1.8712000000000004</v>
      </c>
      <c r="AO9" s="30">
        <v>1.9950133333333333</v>
      </c>
      <c r="AP9" s="30">
        <v>1.7872727272727269</v>
      </c>
      <c r="AQ9" s="30">
        <v>1.8543799999999999</v>
      </c>
      <c r="AR9" s="30">
        <v>1.877438709677419</v>
      </c>
    </row>
    <row r="10" spans="1:44" x14ac:dyDescent="0.2">
      <c r="A10" s="21" t="s">
        <v>8</v>
      </c>
      <c r="B10" s="22">
        <v>0.45991223730663044</v>
      </c>
      <c r="C10" s="22">
        <v>0.55436840329091408</v>
      </c>
      <c r="D10" s="22">
        <v>0.55249445218976057</v>
      </c>
      <c r="E10" s="22">
        <v>0.40595818469011796</v>
      </c>
      <c r="F10" s="22">
        <v>0.43839104804002965</v>
      </c>
      <c r="G10" s="22">
        <v>0.51389621315578027</v>
      </c>
      <c r="H10" s="22">
        <v>0.46620802613893964</v>
      </c>
      <c r="I10" s="22">
        <v>0.36110135413091971</v>
      </c>
      <c r="J10" s="22">
        <v>0.4543552854285175</v>
      </c>
      <c r="K10" s="22">
        <v>0.58020156818052782</v>
      </c>
      <c r="L10" s="22">
        <v>0.36675579302469308</v>
      </c>
      <c r="M10" s="22">
        <v>0.42132061332582493</v>
      </c>
      <c r="N10" s="22">
        <v>0.28600631925741593</v>
      </c>
      <c r="P10" s="21" t="s">
        <v>8</v>
      </c>
      <c r="Q10" s="22"/>
      <c r="R10" s="22"/>
      <c r="S10" s="22"/>
      <c r="T10" s="22">
        <v>0.57417706828740822</v>
      </c>
      <c r="U10" s="22"/>
      <c r="V10" s="22"/>
      <c r="W10" s="22"/>
      <c r="X10" s="22">
        <v>0.50142880397374678</v>
      </c>
      <c r="Y10" s="22">
        <v>0.45452629765851821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0.35709030259938984</v>
      </c>
      <c r="AJ10" s="22">
        <v>0.32121746788259925</v>
      </c>
      <c r="AK10" s="22">
        <v>0.35410299018727792</v>
      </c>
      <c r="AL10" s="22">
        <v>0.36159475126950635</v>
      </c>
      <c r="AM10" s="22">
        <v>0.23315724130260149</v>
      </c>
      <c r="AN10" s="22">
        <v>0.24991448664075097</v>
      </c>
      <c r="AO10" s="22">
        <v>0.25450792444166431</v>
      </c>
      <c r="AP10" s="22">
        <v>0.1981529950003581</v>
      </c>
      <c r="AQ10" s="22">
        <v>0.24104948175231816</v>
      </c>
      <c r="AR10" s="22">
        <v>0.31062762364244806</v>
      </c>
    </row>
    <row r="11" spans="1:44" x14ac:dyDescent="0.2">
      <c r="A11" s="21" t="s">
        <v>19</v>
      </c>
      <c r="B11" s="22">
        <v>3.8740000000000001</v>
      </c>
      <c r="C11" s="22">
        <v>4.6580000000000004</v>
      </c>
      <c r="D11" s="23">
        <v>4.8810000000000002</v>
      </c>
      <c r="E11" s="23">
        <v>3.8679999999999999</v>
      </c>
      <c r="F11" s="23">
        <v>4.01</v>
      </c>
      <c r="G11" s="23">
        <v>4.2229999999999999</v>
      </c>
      <c r="H11" s="23">
        <v>4.2569999999999997</v>
      </c>
      <c r="I11" s="23">
        <v>3.6059999999999999</v>
      </c>
      <c r="J11" s="23">
        <v>4.3360000000000003</v>
      </c>
      <c r="K11" s="23">
        <v>4.3819999999999997</v>
      </c>
      <c r="L11" s="23">
        <v>3.4350000000000001</v>
      </c>
      <c r="M11" s="23">
        <v>3.3610000000000002</v>
      </c>
      <c r="N11" s="23">
        <v>2.8980000000000001</v>
      </c>
      <c r="P11" s="21" t="s">
        <v>19</v>
      </c>
      <c r="Q11" s="22"/>
      <c r="R11" s="22"/>
      <c r="S11" s="22"/>
      <c r="T11" s="22">
        <v>3.8439999999999999</v>
      </c>
      <c r="U11" s="23"/>
      <c r="V11" s="23"/>
      <c r="W11" s="23"/>
      <c r="X11" s="23">
        <v>4.0880000000000001</v>
      </c>
      <c r="Y11" s="23">
        <v>3.5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3.0019999999999998</v>
      </c>
      <c r="AJ11" s="22">
        <v>3.0150000000000001</v>
      </c>
      <c r="AK11" s="22">
        <v>3.17</v>
      </c>
      <c r="AL11" s="22">
        <v>3.17</v>
      </c>
      <c r="AM11" s="22">
        <v>2.673</v>
      </c>
      <c r="AN11" s="22">
        <v>2.5499999999999998</v>
      </c>
      <c r="AO11" s="22">
        <v>2.6080000000000001</v>
      </c>
      <c r="AP11" s="22">
        <v>2.4590000000000001</v>
      </c>
      <c r="AQ11" s="22">
        <v>2.5219999999999998</v>
      </c>
      <c r="AR11" s="22">
        <v>3.57</v>
      </c>
    </row>
    <row r="12" spans="1:44" x14ac:dyDescent="0.2">
      <c r="A12" s="21" t="s">
        <v>20</v>
      </c>
      <c r="B12" s="22">
        <v>1.196</v>
      </c>
      <c r="C12" s="22">
        <v>1.6259999999999999</v>
      </c>
      <c r="D12" s="23">
        <v>1.056</v>
      </c>
      <c r="E12" s="23">
        <v>1.363</v>
      </c>
      <c r="F12" s="23">
        <v>1.468</v>
      </c>
      <c r="G12" s="23">
        <v>1.4650000000000001</v>
      </c>
      <c r="H12" s="23">
        <v>1.4790000000000001</v>
      </c>
      <c r="I12" s="23">
        <v>1.337</v>
      </c>
      <c r="J12" s="23">
        <v>1.2270000000000001</v>
      </c>
      <c r="K12" s="23">
        <v>1.498</v>
      </c>
      <c r="L12" s="23">
        <v>0.96599999999999997</v>
      </c>
      <c r="M12" s="23">
        <v>1.409</v>
      </c>
      <c r="N12" s="23">
        <v>1.411</v>
      </c>
      <c r="P12" s="21" t="s">
        <v>20</v>
      </c>
      <c r="Q12" s="22"/>
      <c r="R12" s="22"/>
      <c r="S12" s="22"/>
      <c r="T12" s="22">
        <v>1.605</v>
      </c>
      <c r="U12" s="23"/>
      <c r="V12" s="23"/>
      <c r="W12" s="23"/>
      <c r="X12" s="23">
        <v>1.6140000000000001</v>
      </c>
      <c r="Y12" s="23">
        <v>1.7549999999999999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1.5169999999999999</v>
      </c>
      <c r="AJ12" s="22">
        <v>1.474</v>
      </c>
      <c r="AK12" s="22">
        <v>1.496</v>
      </c>
      <c r="AL12" s="22">
        <v>1.4350000000000001</v>
      </c>
      <c r="AM12" s="22">
        <v>1.5189999999999999</v>
      </c>
      <c r="AN12" s="22">
        <v>1.1339999999999999</v>
      </c>
      <c r="AO12" s="22">
        <v>1.4430000000000001</v>
      </c>
      <c r="AP12" s="22">
        <v>1.4179999999999999</v>
      </c>
      <c r="AQ12" s="22">
        <v>1.377</v>
      </c>
      <c r="AR12" s="22">
        <v>1.4179999999999999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2.527941106844624</v>
      </c>
      <c r="C13" s="25">
        <f>IFERROR(IF(C8="","",IF($C$25=0,((C9-$C$26)/3/C10),IF($C$26=0,(($C$25-C9)/3/C10),MIN(((($C$25)-C9)/(3*C10)),((C9-($C$26))/(3*C10)))))),"")</f>
        <v>2.03481242363259</v>
      </c>
      <c r="D13" s="25">
        <f>IFERROR(IF(D8="","",IF($D$25=0,((D9-$D$26)/3/D10),IF($D$26=0,(($D$25-D9)/3/D10),MIN(((($D$25)-D9)/(3*D10)),((D9-($D$26))/(3*D10)))))),"")</f>
        <v>2.1487977025261649</v>
      </c>
      <c r="E13" s="25">
        <f>IFERROR(IF(E8="","",IF($E$25=0,((E9-$E$26)/3/E10),IF($E$26=0,(($E$25-E9)/3/E10),MIN(((($E$25)-E9)/(3*E10)),((E9-($E$26))/(3*E10)))))),"")</f>
        <v>3.0319625183553098</v>
      </c>
      <c r="F13" s="25">
        <f>IFERROR(IF(F8="","",IF($K$25=0,((F9-$K$26)/3/F10),IF($K$26=0,(($K$25-F9)/3/F10),MIN(((($K$25)-F9)/(3*F10)),((F9-($K$26))/(3*F10)))))),"")</f>
        <v>2.7338497066796914</v>
      </c>
      <c r="G13" s="25">
        <f>IFERROR(IF(G8="","",IF($G$25=0,((G9-$G$26)/3/G10),IF($G$26=0,(($G$25-G9)/3/G10),MIN(((($G$25)-G9)/(3*G10)),((G9-($G$26))/(3*G10)))))),"")</f>
        <v>2.3211078744551172</v>
      </c>
      <c r="H13" s="25">
        <f>IFERROR(IF(H8="","",IF($H$25=0,((H9-$H$26)/3/H10),IF($H$26=0,(($H$25-H9)/3/H10),MIN(((($H$25)-H9)/(3*H10)),((H9-($H$26))/(3*H10)))))),"")</f>
        <v>2.4636069499821116</v>
      </c>
      <c r="I13" s="25">
        <f>IFERROR(IF(I8="","",IF($I$25=0,((I9-$I$26)/3/I10),IF($I$26=0,(($I$25-I9)/3/I10),MIN(((($I$25)-I9)/(3*I10)),((I9-($I$26))/(3*I10)))))),"")</f>
        <v>3.4726015196732809</v>
      </c>
      <c r="J13" s="25">
        <f>IFERROR(IF(J8="","",IF($J$25=0,((J9-$J$26)/3/J10),IF($J$26=0,(($J$25-J9)/3/J10),MIN(((($J$25)-J9)/(3*J10)),((J9-($J$26))/(3*J10)))))),"")</f>
        <v>2.5684012139664274</v>
      </c>
      <c r="K13" s="25">
        <f>IFERROR(IF(K8="","",IF($K$25=0,((K9-$K$26)/3/K10),IF($K$26=0,(($K$25-K9)/3/K10),MIN(((($K$25)-K9)/(3*K10)),((K9-($K$26))/(3*K10)))))),"")</f>
        <v>1.9446080609585505</v>
      </c>
      <c r="L13" s="25">
        <f>IFERROR(IF(L8="","",IF($L$25=0,((L9-$L$26)/3/L10),IF($L$26=0,(($L$25-L9)/3/L10),MIN(((($L$25)-L9)/(3*L10)),((L9-($L$26))/(3*L10)))))),"")</f>
        <v>3.3554752873859663</v>
      </c>
      <c r="M13" s="25">
        <f>IFERROR(IF(M8="","",IF($M$25=0,((M9-$M$26)/3/M10),IF($M$26=0,(($M$25-M9)/3/M10),MIN(((($M$25)-M9)/(3*M10)),((M9-($M$26))/(3*M10)))))),"")</f>
        <v>2.9587014386070063</v>
      </c>
      <c r="N13" s="25">
        <f>IFERROR(IF(N8="","",IF($N$25=0,((N9-$N$26)/3/N10),IF($N$26=0,(($N$25-N9)/3/N10),MIN(((($N$25)-N9)/(3*N10)),((N9-($N$26))/(3*N10)))))),"")</f>
        <v>4.4196354872258441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1.9626543332222177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2.3250448223263298</v>
      </c>
      <c r="Y13" s="25">
        <f>IFERROR(IF(Y8="","",IF($J$25=0,((Y9-$J$26)/3/Y10),IF($J$26=0,(($J$25-Y9)/3/Y10),MIN(((($J$25)-Y9)/(3*Y10)),((Y9-($J$26))/(3*Y10)))))),"")</f>
        <v>2.5433438562781956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3.550642486705732</v>
      </c>
      <c r="AJ13" s="25">
        <f t="shared" si="2"/>
        <v>3.9517476391860122</v>
      </c>
      <c r="AK13" s="25">
        <f t="shared" si="2"/>
        <v>3.5170558693710352</v>
      </c>
      <c r="AL13" s="25">
        <f t="shared" si="2"/>
        <v>3.4488072181828167</v>
      </c>
      <c r="AM13" s="25">
        <f t="shared" si="2"/>
        <v>5.595549380555739</v>
      </c>
      <c r="AN13" s="25">
        <f t="shared" si="2"/>
        <v>5.2401924258297754</v>
      </c>
      <c r="AO13" s="25">
        <f t="shared" si="2"/>
        <v>4.983455394056314</v>
      </c>
      <c r="AP13" s="25">
        <f t="shared" si="2"/>
        <v>6.7502172125803117</v>
      </c>
      <c r="AQ13" s="25">
        <f>IFERROR(IF(AQ8="","",IF($M$25=0,((AQ9-$M$26)/3/AQ10),IF($M$26=0,(($M$25-AQ9)/3/AQ10),MIN(((($M$25)-AQ9)/(3*AQ10)),((AQ9-($M$26))/(3*AQ10)))))),"")</f>
        <v>5.4561688210475419</v>
      </c>
      <c r="AR13" s="25">
        <f>IFERROR(IF(AR8="","",IF($M$25=0,((AR9-$M$26)/3/AR10),IF($M$26=0,(($M$25-AR9)/3/AR10),MIN(((($M$25)-AR9)/(3*AR10)),((AR9-($M$26))/(3*AR10)))))),"")</f>
        <v>4.2092857511364326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1.3030882352941919E-2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2.0561500000000001</v>
      </c>
      <c r="C19" s="30">
        <v>2.1293857142857133</v>
      </c>
      <c r="D19" s="30">
        <v>2.2929789473684221</v>
      </c>
      <c r="E19" s="30">
        <v>2.1745812500000006</v>
      </c>
      <c r="F19" s="30">
        <v>2.2848560000000004</v>
      </c>
      <c r="G19" s="30">
        <v>2.1653148936170221</v>
      </c>
      <c r="H19" s="30">
        <v>2.1438972972972965</v>
      </c>
      <c r="I19" s="30">
        <v>2.1721583333333339</v>
      </c>
      <c r="J19" s="30">
        <v>2.262370370370371</v>
      </c>
      <c r="K19" s="30">
        <v>2.2350303030303036</v>
      </c>
      <c r="L19" s="30">
        <v>2.1072571428571427</v>
      </c>
      <c r="M19" s="30">
        <v>1.9309714285714286</v>
      </c>
      <c r="N19" s="30">
        <v>2.0432375000000009</v>
      </c>
      <c r="P19" s="30" t="s">
        <v>18</v>
      </c>
      <c r="Q19" s="30"/>
      <c r="R19" s="30"/>
      <c r="S19" s="30"/>
      <c r="T19" s="30">
        <v>2.4342999999999999</v>
      </c>
      <c r="U19" s="30"/>
      <c r="V19" s="30"/>
      <c r="W19" s="30"/>
      <c r="X19" s="30">
        <v>2.3474363636363638</v>
      </c>
      <c r="Y19" s="30">
        <v>2.3568999999999996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2.1299000000000001</v>
      </c>
      <c r="AJ19" s="30">
        <v>2.0768266666666668</v>
      </c>
      <c r="AK19" s="30">
        <v>2.0784000000000016</v>
      </c>
      <c r="AL19" s="30">
        <v>2.0848999999999993</v>
      </c>
      <c r="AM19" s="30">
        <v>2.0944000000000007</v>
      </c>
      <c r="AN19" s="30">
        <v>2.0538799999999999</v>
      </c>
      <c r="AO19" s="30">
        <v>2.3636999999999997</v>
      </c>
      <c r="AP19" s="30">
        <v>2.2049818181818184</v>
      </c>
      <c r="AQ19" s="30">
        <v>2.0580750000000005</v>
      </c>
      <c r="AR19" s="30">
        <v>2.0711058823529425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0.4359360497523509</v>
      </c>
      <c r="C20" s="22">
        <v>0.35726961497638787</v>
      </c>
      <c r="D20" s="22">
        <v>0.46588408260903014</v>
      </c>
      <c r="E20" s="22">
        <v>0.41560810144394916</v>
      </c>
      <c r="F20" s="22">
        <v>0.39969170990620029</v>
      </c>
      <c r="G20" s="22">
        <v>0.3938370454476981</v>
      </c>
      <c r="H20" s="22">
        <v>0.40938361042155291</v>
      </c>
      <c r="I20" s="22">
        <v>0.42645495877377598</v>
      </c>
      <c r="J20" s="22">
        <v>0.46001255240402222</v>
      </c>
      <c r="K20" s="22">
        <v>0.51910976122403885</v>
      </c>
      <c r="L20" s="22">
        <v>0.37852425240774656</v>
      </c>
      <c r="M20" s="22">
        <v>0.43004667911575034</v>
      </c>
      <c r="N20" s="22">
        <v>0.3818953969117565</v>
      </c>
      <c r="P20" s="21" t="s">
        <v>8</v>
      </c>
      <c r="Q20" s="22"/>
      <c r="R20" s="22"/>
      <c r="S20" s="22"/>
      <c r="T20" s="22">
        <v>0.45643658395489639</v>
      </c>
      <c r="U20" s="22"/>
      <c r="V20" s="22"/>
      <c r="W20" s="22"/>
      <c r="X20" s="22">
        <v>0.49387983107441114</v>
      </c>
      <c r="Y20" s="22">
        <v>0.278645955328721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0.31822366348214998</v>
      </c>
      <c r="AJ20" s="22">
        <v>0.31862989516065315</v>
      </c>
      <c r="AK20" s="22">
        <v>0.35491133030793359</v>
      </c>
      <c r="AL20" s="22">
        <v>0.31056940793140131</v>
      </c>
      <c r="AM20" s="22">
        <v>0.36357812647910132</v>
      </c>
      <c r="AN20" s="22">
        <v>0.32340331108636122</v>
      </c>
      <c r="AO20" s="22">
        <v>0.38037644245495228</v>
      </c>
      <c r="AP20" s="22">
        <v>0.34478106262493907</v>
      </c>
      <c r="AQ20" s="22">
        <v>0.40049743674016147</v>
      </c>
      <c r="AR20" s="22">
        <v>0.36368399494515441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5.8</v>
      </c>
    </row>
    <row r="21" spans="1:62" x14ac:dyDescent="0.2">
      <c r="A21" s="21" t="s">
        <v>19</v>
      </c>
      <c r="B21" s="22">
        <v>3.1539999999999999</v>
      </c>
      <c r="C21" s="22">
        <v>3.6240000000000001</v>
      </c>
      <c r="D21" s="22">
        <v>4.09</v>
      </c>
      <c r="E21" s="22">
        <v>3.702</v>
      </c>
      <c r="F21" s="22">
        <v>4.3810000000000002</v>
      </c>
      <c r="G21" s="22">
        <v>3.6989999999999998</v>
      </c>
      <c r="H21" s="22">
        <v>4.1820000000000004</v>
      </c>
      <c r="I21" s="22">
        <v>3.6259999999999999</v>
      </c>
      <c r="J21" s="22">
        <v>3.5609999999999999</v>
      </c>
      <c r="K21" s="22">
        <v>4.4550000000000001</v>
      </c>
      <c r="L21" s="22">
        <v>3.351</v>
      </c>
      <c r="M21" s="22">
        <v>3.157</v>
      </c>
      <c r="N21" s="22">
        <v>3.3980000000000001</v>
      </c>
      <c r="P21" s="21" t="s">
        <v>19</v>
      </c>
      <c r="Q21" s="22"/>
      <c r="R21" s="22"/>
      <c r="S21" s="22"/>
      <c r="T21" s="22">
        <v>3.5950000000000002</v>
      </c>
      <c r="U21" s="22"/>
      <c r="V21" s="22"/>
      <c r="W21" s="22"/>
      <c r="X21" s="22">
        <v>4.4820000000000002</v>
      </c>
      <c r="Y21" s="22">
        <v>3.125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3.12</v>
      </c>
      <c r="AJ21" s="22">
        <v>3.2770000000000001</v>
      </c>
      <c r="AK21" s="22">
        <v>3.0569999999999999</v>
      </c>
      <c r="AL21" s="22">
        <v>2.7890000000000001</v>
      </c>
      <c r="AM21" s="22">
        <v>3.3820000000000001</v>
      </c>
      <c r="AN21" s="22">
        <v>2.94</v>
      </c>
      <c r="AO21" s="22">
        <v>3.4409999999999998</v>
      </c>
      <c r="AP21" s="22">
        <v>3.0489999999999999</v>
      </c>
      <c r="AQ21" s="22">
        <v>3.1459999999999999</v>
      </c>
      <c r="AR21" s="22">
        <v>3.1160000000000001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1.5880000000000001</v>
      </c>
      <c r="C22" s="22">
        <v>1.4379999999999999</v>
      </c>
      <c r="D22" s="22">
        <v>1.4530000000000001</v>
      </c>
      <c r="E22" s="22">
        <v>1.222</v>
      </c>
      <c r="F22" s="22">
        <v>1.504</v>
      </c>
      <c r="G22" s="22">
        <v>1.383</v>
      </c>
      <c r="H22" s="22">
        <v>1.381</v>
      </c>
      <c r="I22" s="22">
        <v>1.4590000000000001</v>
      </c>
      <c r="J22" s="22">
        <v>1.343</v>
      </c>
      <c r="K22" s="22">
        <v>1.4530000000000001</v>
      </c>
      <c r="L22" s="22">
        <v>1.425</v>
      </c>
      <c r="M22" s="22">
        <v>1.3049999999999999</v>
      </c>
      <c r="N22" s="22">
        <v>1.363</v>
      </c>
      <c r="P22" s="21" t="s">
        <v>20</v>
      </c>
      <c r="Q22" s="22"/>
      <c r="R22" s="22"/>
      <c r="S22" s="22"/>
      <c r="T22" s="22">
        <v>1.601</v>
      </c>
      <c r="U22" s="22"/>
      <c r="V22" s="22"/>
      <c r="W22" s="22"/>
      <c r="X22" s="22">
        <v>1.591</v>
      </c>
      <c r="Y22" s="22">
        <v>1.79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1.702</v>
      </c>
      <c r="AJ22" s="22">
        <v>1.488</v>
      </c>
      <c r="AK22" s="22">
        <v>1.4570000000000001</v>
      </c>
      <c r="AL22" s="22">
        <v>1.599</v>
      </c>
      <c r="AM22" s="22">
        <v>1.55</v>
      </c>
      <c r="AN22" s="22">
        <v>1.4139999999999999</v>
      </c>
      <c r="AO22" s="22">
        <v>1.573</v>
      </c>
      <c r="AP22" s="22">
        <v>1.5840000000000001</v>
      </c>
      <c r="AQ22" s="22">
        <v>1.4450000000000001</v>
      </c>
      <c r="AR22" s="22">
        <v>1.43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2.8626905269911553</v>
      </c>
      <c r="C23" s="25">
        <f>IFERROR(IF(C18="","",IF($C$25=0,((C19-$C$26)/3/C20),IF($C$26=0,(($C$25-C19)/3/C20),MIN(((($C$25)-C19)/(3*C20)),((C19-($C$26))/(3*C20)))))),"")</f>
        <v>3.4246911686541259</v>
      </c>
      <c r="D23" s="25">
        <f>IFERROR(IF(D18="","",IF($D$25=0,((D19-$D$26)/3/D20),IF($D$26=0,(($D$25-D19)/3/D20),MIN(((($D$25)-D19)/(3*D20)),((D19-($D$26))/(3*D20)))))),"")</f>
        <v>2.5092229187080637</v>
      </c>
      <c r="E23" s="25">
        <f>IFERROR(IF(E18="","",IF($E$25=0,((E19-$E$26)/3/E20),IF($E$26=0,(($E$25-E19)/3/E20),MIN(((($E$25)-E19)/(3*E20)),((E19-($E$26))/(3*E20)))))),"")</f>
        <v>2.9077222327189083</v>
      </c>
      <c r="F23" s="25">
        <f>IFERROR(IF(F18="","",IF($K$25=0,((F19-$K$26)/3/F20),IF($K$26=0,(($K$25-F19)/3/F20),MIN(((($K$25)-F19)/(3*F20)),((F19-($K$26))/(3*F20)))))),"")</f>
        <v>2.9315460832090929</v>
      </c>
      <c r="G23" s="25">
        <f>IFERROR(IF(G18="","",IF($G$25=0,((G19-$G$26)/3/G20),IF($G$26=0,(($G$25-G19)/3/G20),MIN(((($G$25)-G19)/(3*G20)),((G19-($G$26))/(3*G20)))))),"")</f>
        <v>3.0763020293086059</v>
      </c>
      <c r="H23" s="25">
        <f>IFERROR(IF(H18="","",IF($H$25=0,((H19-$H$26)/3/H20),IF($H$26=0,(($H$25-H19)/3/H20),MIN(((($H$25)-H19)/(3*H20)),((H19-($H$26))/(3*H20)))))),"")</f>
        <v>2.9769166861515859</v>
      </c>
      <c r="I23" s="25">
        <f>IFERROR(IF(I18="","",IF($I$25=0,((I19-$I$26)/3/I20),IF($I$26=0,(($I$25-I19)/3/I20),MIN(((($I$25)-I19)/(3*I20)),((I19-($I$26))/(3*I20)))))),"")</f>
        <v>2.8356583284497563</v>
      </c>
      <c r="J23" s="25">
        <f>IFERROR(IF(J18="","",IF($J$25=0,((J19-$J$26)/3/J20),IF($J$26=0,(($J$25-J19)/3/J20),MIN(((($J$25)-J19)/(3*J20)),((J19-($J$26))/(3*J20)))))),"")</f>
        <v>2.5634297811672035</v>
      </c>
      <c r="K23" s="25">
        <f>IFERROR(IF(K18="","",IF($K$25=0,((K19-$K$26)/3/K20),IF($K$26=0,(($K$25-K19)/3/K20),MIN(((($K$25)-K19)/(3*K20)),((K19-($K$26))/(3*K20)))))),"")</f>
        <v>2.2891560149460801</v>
      </c>
      <c r="L23" s="25">
        <f>IFERROR(IF(L18="","",IF($L$25=0,((L19-$L$26)/3/L20),IF($L$26=0,(($L$25-L19)/3/L20),MIN(((($L$25)-L19)/(3*L20)),((L19-($L$26))/(3*L20)))))),"")</f>
        <v>3.2518769349244865</v>
      </c>
      <c r="M23" s="25">
        <f>IFERROR(IF(M18="","",IF($M$25=0,((M19-$M$26)/3/M20),IF($M$26=0,(($M$25-M19)/3/M20),MIN(((($M$25)-M19)/(3*M20)),((M19-($M$26))/(3*M20)))))),"")</f>
        <v>2.998921403434589</v>
      </c>
      <c r="N23" s="25">
        <f>IFERROR(IF(N18="","",IF($N$25=0,((N19-$N$26)/3/N20),IF($N$26=0,(($N$25-N19)/3/N20),MIN(((($N$25)-N19)/(3*N20)),((N19-($N$26))/(3*N20)))))),"")</f>
        <v>3.2790501713117561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2.4579537211479581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2.3302319168428447</v>
      </c>
      <c r="Y23" s="25">
        <f>IFERROR(IF(Y18="","",IF($J$25=0,((Y19-$J$26)/3/Y20),IF($J$26=0,(($J$25-Y19)/3/Y20),MIN(((($J$25)-Y19)/(3*Y20)),((Y19-($J$26))/(3*Y20)))))),"")</f>
        <v>4.1188467948370135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3.8443610801284374</v>
      </c>
      <c r="AJ23" s="25">
        <f t="shared" si="4"/>
        <v>3.894982224288893</v>
      </c>
      <c r="AK23" s="25">
        <f t="shared" si="4"/>
        <v>3.4953331364682056</v>
      </c>
      <c r="AL23" s="25">
        <f t="shared" si="4"/>
        <v>3.9874071142905283</v>
      </c>
      <c r="AM23" s="25">
        <f t="shared" si="4"/>
        <v>3.3973440920709503</v>
      </c>
      <c r="AN23" s="25">
        <f t="shared" si="4"/>
        <v>3.861143729394946</v>
      </c>
      <c r="AO23" s="25">
        <f t="shared" si="4"/>
        <v>3.0113151223054149</v>
      </c>
      <c r="AP23" s="25">
        <f t="shared" si="4"/>
        <v>3.4756531719463246</v>
      </c>
      <c r="AQ23" s="25">
        <f>IFERROR(IF(AQ18="","",IF($M$25=0,((AQ19-$M$26)/3/AQ20),IF($M$26=0,(($M$25-AQ19)/3/AQ20),MIN(((($M$25)-AQ19)/(3*AQ20)),((AQ19-($M$26))/(3*AQ20)))))),"")</f>
        <v>3.1143977936182736</v>
      </c>
      <c r="AR23" s="25">
        <f>IFERROR(IF(AR18="","",IF($M$25=0,((AR19-$M$26)/3/AR20),IF($M$26=0,(($M$25-AR19)/3/AR20),MIN(((($M$25)-AR19)/(3*AR20)),((AR19-($M$26))/(3*AR20)))))),"")</f>
        <v>3.4177052692951158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5.8</v>
      </c>
      <c r="C25" s="32">
        <f t="shared" si="5"/>
        <v>5.8</v>
      </c>
      <c r="D25" s="32">
        <f t="shared" si="5"/>
        <v>5.8</v>
      </c>
      <c r="E25" s="32">
        <f t="shared" si="5"/>
        <v>5.8</v>
      </c>
      <c r="F25" s="32">
        <f t="shared" si="5"/>
        <v>5.8</v>
      </c>
      <c r="G25" s="32">
        <f t="shared" si="5"/>
        <v>5.8</v>
      </c>
      <c r="H25" s="32">
        <f t="shared" si="5"/>
        <v>5.8</v>
      </c>
      <c r="I25" s="32">
        <f t="shared" si="5"/>
        <v>5.8</v>
      </c>
      <c r="J25" s="32">
        <f t="shared" si="5"/>
        <v>5.8</v>
      </c>
      <c r="K25" s="32">
        <f t="shared" si="5"/>
        <v>5.8</v>
      </c>
      <c r="L25" s="32">
        <f t="shared" si="5"/>
        <v>5.8</v>
      </c>
      <c r="M25" s="32">
        <f t="shared" si="5"/>
        <v>5.8</v>
      </c>
      <c r="N25" s="32">
        <f>$E$5</f>
        <v>5.8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0.58020156818052782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4.4196354872258441</v>
      </c>
      <c r="Q37" s="40">
        <v>8</v>
      </c>
      <c r="R37" s="41">
        <f>ROUND(Q37/5,5)</f>
        <v>1.6</v>
      </c>
      <c r="T37" s="20">
        <v>2.0289999999999999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0.17690110231425915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7.1056651629393448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BJ85"/>
  <sheetViews>
    <sheetView showGridLines="0" topLeftCell="A25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117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0.15962489095552246</v>
      </c>
      <c r="R2" s="7">
        <f>IF(N19="","",(ABS(N19-AVERAGE(B19:M19))/STDEV(B19:M19)))</f>
        <v>1.1040729020672722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1.2530192013040173</v>
      </c>
      <c r="V2" s="7">
        <f>IF(AR19="","",(ABS(AR19-AVERAGE(AF19:AQ19))/STDEV(AF19:AQ19)))</f>
        <v>2.8618664904451534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0.51684546015284161</v>
      </c>
      <c r="R3" s="7">
        <f>IF(N20="","",(ABS(N20-AVERAGE(B20:M20))/STDEV(B20:M20)))</f>
        <v>5.1127767390246328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0.21285210576041416</v>
      </c>
      <c r="V3" s="7">
        <f>IF(AR20="","",(ABS(AR20-AVERAGE(AF20:AQ20))/STDEV(AF20:AQ20)))</f>
        <v>3.5879992698084169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0.50578645243925013</v>
      </c>
      <c r="R4" s="7">
        <f>IF(N23="","",(ABS(N23-AVERAGE(B23:M23))/STDEV(B23:M23)))</f>
        <v>1.5187383789835065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0.91383767878035604</v>
      </c>
      <c r="V4" s="7">
        <f>IF(AR23="","",(ABS(AR23-AVERAGE(AF23:AQ23))/STDEV(AF23:AQ23)))</f>
        <v>0.29348739743041757</v>
      </c>
    </row>
    <row r="5" spans="1:44" ht="25.5" customHeight="1" x14ac:dyDescent="0.2">
      <c r="C5" s="42" t="s">
        <v>118</v>
      </c>
      <c r="D5" s="12">
        <v>19860</v>
      </c>
      <c r="E5" s="12">
        <v>20475</v>
      </c>
      <c r="F5" s="12">
        <v>18844</v>
      </c>
      <c r="G5" s="13"/>
      <c r="H5" s="13"/>
      <c r="I5" s="13">
        <v>872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-17.775483870966127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19937.873972602738</v>
      </c>
      <c r="C9" s="20">
        <v>19888.114285714284</v>
      </c>
      <c r="D9" s="20">
        <v>19981.257142857143</v>
      </c>
      <c r="E9" s="20">
        <v>19933.454545454544</v>
      </c>
      <c r="F9" s="20">
        <v>19954.491428571429</v>
      </c>
      <c r="G9" s="20">
        <v>19901.476923076923</v>
      </c>
      <c r="H9" s="20">
        <v>19921.439999999999</v>
      </c>
      <c r="I9" s="20">
        <v>20027.2</v>
      </c>
      <c r="J9" s="20">
        <v>20182.105263157893</v>
      </c>
      <c r="K9" s="20">
        <v>20125.745454545453</v>
      </c>
      <c r="L9" s="20">
        <v>20149.599999999999</v>
      </c>
      <c r="M9" s="20">
        <v>20177.942857142858</v>
      </c>
      <c r="N9" s="20">
        <v>20033.075862068967</v>
      </c>
      <c r="P9" s="19" t="s">
        <v>18</v>
      </c>
      <c r="Q9" s="20"/>
      <c r="R9" s="20"/>
      <c r="S9" s="20"/>
      <c r="T9" s="20">
        <v>20111.2</v>
      </c>
      <c r="U9" s="20"/>
      <c r="V9" s="20"/>
      <c r="W9" s="20"/>
      <c r="X9" s="20">
        <v>20011.644444444446</v>
      </c>
      <c r="Y9" s="20">
        <v>20087.2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19916</v>
      </c>
      <c r="AJ9" s="30">
        <v>19834.933333333334</v>
      </c>
      <c r="AK9" s="30">
        <v>19853.178947368422</v>
      </c>
      <c r="AL9" s="30">
        <v>19863.858823529412</v>
      </c>
      <c r="AM9" s="30">
        <v>19963.542857142857</v>
      </c>
      <c r="AN9" s="30">
        <v>20066</v>
      </c>
      <c r="AO9" s="30">
        <v>20025.013333333332</v>
      </c>
      <c r="AP9" s="30">
        <v>20032.654545454545</v>
      </c>
      <c r="AQ9" s="30">
        <v>20105.439999999999</v>
      </c>
      <c r="AR9" s="30">
        <v>20087.664516129033</v>
      </c>
    </row>
    <row r="10" spans="1:44" x14ac:dyDescent="0.2">
      <c r="A10" s="21" t="s">
        <v>8</v>
      </c>
      <c r="B10" s="22">
        <v>176.98586119368917</v>
      </c>
      <c r="C10" s="22">
        <v>159.11549968652744</v>
      </c>
      <c r="D10" s="22">
        <v>131.83596690971322</v>
      </c>
      <c r="E10" s="22">
        <v>144.69313372541544</v>
      </c>
      <c r="F10" s="22">
        <v>120.38371928395105</v>
      </c>
      <c r="G10" s="22">
        <v>119.48115164632081</v>
      </c>
      <c r="H10" s="22">
        <v>104.31888950267209</v>
      </c>
      <c r="I10" s="22">
        <v>120.19658966903833</v>
      </c>
      <c r="J10" s="22">
        <v>132.7489952479807</v>
      </c>
      <c r="K10" s="22">
        <v>121.60896220911823</v>
      </c>
      <c r="L10" s="22">
        <v>137.80618801253237</v>
      </c>
      <c r="M10" s="22">
        <v>93.817566680261876</v>
      </c>
      <c r="N10" s="22">
        <v>141.99472225905185</v>
      </c>
      <c r="P10" s="21" t="s">
        <v>8</v>
      </c>
      <c r="Q10" s="22"/>
      <c r="R10" s="22"/>
      <c r="S10" s="22"/>
      <c r="T10" s="22">
        <v>124.81556047997792</v>
      </c>
      <c r="U10" s="22"/>
      <c r="V10" s="22"/>
      <c r="W10" s="22"/>
      <c r="X10" s="22">
        <v>101.33588513533402</v>
      </c>
      <c r="Y10" s="22">
        <v>75.064603754646612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83.381179247067379</v>
      </c>
      <c r="AJ10" s="22">
        <v>111.93063662702157</v>
      </c>
      <c r="AK10" s="22">
        <v>117.14021230690042</v>
      </c>
      <c r="AL10" s="22">
        <v>123.71772334644702</v>
      </c>
      <c r="AM10" s="22">
        <v>112.64316953944586</v>
      </c>
      <c r="AN10" s="22">
        <v>148.88752019859177</v>
      </c>
      <c r="AO10" s="22">
        <v>120.55922547381778</v>
      </c>
      <c r="AP10" s="22">
        <v>153.39470006077141</v>
      </c>
      <c r="AQ10" s="22">
        <v>149.12809998146435</v>
      </c>
      <c r="AR10" s="22">
        <v>129.34757752134735</v>
      </c>
    </row>
    <row r="11" spans="1:44" x14ac:dyDescent="0.2">
      <c r="A11" s="21" t="s">
        <v>19</v>
      </c>
      <c r="B11" s="22">
        <v>20316</v>
      </c>
      <c r="C11" s="22">
        <v>20316</v>
      </c>
      <c r="D11" s="23">
        <v>20252</v>
      </c>
      <c r="E11" s="23">
        <v>20348</v>
      </c>
      <c r="F11" s="23">
        <v>20220</v>
      </c>
      <c r="G11" s="23">
        <v>20156</v>
      </c>
      <c r="H11" s="23">
        <v>20220</v>
      </c>
      <c r="I11" s="23">
        <v>20412</v>
      </c>
      <c r="J11" s="23">
        <v>20444</v>
      </c>
      <c r="K11" s="23">
        <v>20412</v>
      </c>
      <c r="L11" s="23">
        <v>20444</v>
      </c>
      <c r="M11" s="23">
        <v>20380</v>
      </c>
      <c r="N11" s="23">
        <v>20348</v>
      </c>
      <c r="P11" s="21" t="s">
        <v>19</v>
      </c>
      <c r="Q11" s="22"/>
      <c r="R11" s="22"/>
      <c r="S11" s="22"/>
      <c r="T11" s="22">
        <v>20348</v>
      </c>
      <c r="U11" s="23"/>
      <c r="V11" s="23"/>
      <c r="W11" s="23"/>
      <c r="X11" s="23">
        <v>20220</v>
      </c>
      <c r="Y11" s="23">
        <v>20220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20092</v>
      </c>
      <c r="AJ11" s="22">
        <v>20060</v>
      </c>
      <c r="AK11" s="22">
        <v>20156</v>
      </c>
      <c r="AL11" s="22">
        <v>20156</v>
      </c>
      <c r="AM11" s="22">
        <v>20188</v>
      </c>
      <c r="AN11" s="22">
        <v>20380</v>
      </c>
      <c r="AO11" s="22">
        <v>20220</v>
      </c>
      <c r="AP11" s="22">
        <v>20284</v>
      </c>
      <c r="AQ11" s="22">
        <v>20348</v>
      </c>
      <c r="AR11" s="22">
        <v>20348</v>
      </c>
    </row>
    <row r="12" spans="1:44" x14ac:dyDescent="0.2">
      <c r="A12" s="21" t="s">
        <v>20</v>
      </c>
      <c r="B12" s="22">
        <v>19388</v>
      </c>
      <c r="C12" s="22">
        <v>19420</v>
      </c>
      <c r="D12" s="23">
        <v>19516</v>
      </c>
      <c r="E12" s="23">
        <v>19612</v>
      </c>
      <c r="F12" s="23">
        <v>19484</v>
      </c>
      <c r="G12" s="23">
        <v>19420</v>
      </c>
      <c r="H12" s="23">
        <v>19580</v>
      </c>
      <c r="I12" s="23">
        <v>19708</v>
      </c>
      <c r="J12" s="23">
        <v>19804</v>
      </c>
      <c r="K12" s="23">
        <v>19836</v>
      </c>
      <c r="L12" s="23">
        <v>19676</v>
      </c>
      <c r="M12" s="23">
        <v>19868</v>
      </c>
      <c r="N12" s="23">
        <v>19676</v>
      </c>
      <c r="P12" s="21" t="s">
        <v>20</v>
      </c>
      <c r="Q12" s="22"/>
      <c r="R12" s="22"/>
      <c r="S12" s="22"/>
      <c r="T12" s="22">
        <v>19804</v>
      </c>
      <c r="U12" s="23"/>
      <c r="V12" s="23"/>
      <c r="W12" s="23"/>
      <c r="X12" s="23">
        <v>19804</v>
      </c>
      <c r="Y12" s="23">
        <v>19932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19740</v>
      </c>
      <c r="AJ12" s="22">
        <v>19420</v>
      </c>
      <c r="AK12" s="22">
        <v>19612</v>
      </c>
      <c r="AL12" s="22">
        <v>19612</v>
      </c>
      <c r="AM12" s="22">
        <v>19708</v>
      </c>
      <c r="AN12" s="22">
        <v>19740</v>
      </c>
      <c r="AO12" s="22">
        <v>19740</v>
      </c>
      <c r="AP12" s="22">
        <v>19676</v>
      </c>
      <c r="AQ12" s="22">
        <v>19804</v>
      </c>
      <c r="AR12" s="22">
        <v>19676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1.0116175830366547</v>
      </c>
      <c r="C13" s="25">
        <f>IFERROR(IF(C8="","",IF($C$25=0,((C9-$C$26)/3/C10),IF($C$26=0,(($C$25-C9)/3/C10),MIN(((($C$25)-C9)/(3*C10)),((C9-($C$26))/(3*C10)))))),"")</f>
        <v>1.2294752667966271</v>
      </c>
      <c r="D13" s="25">
        <f>IFERROR(IF(D8="","",IF($D$25=0,((D9-$D$26)/3/D10),IF($D$26=0,(($D$25-D9)/3/D10),MIN(((($D$25)-D9)/(3*D10)),((D9-($D$26))/(3*D10)))))),"")</f>
        <v>1.2483767232781349</v>
      </c>
      <c r="E13" s="25">
        <f>IFERROR(IF(E8="","",IF($E$25=0,((E9-$E$26)/3/E10),IF($E$26=0,(($E$25-E9)/3/E10),MIN(((($E$25)-E9)/(3*E10)),((E9-($E$26))/(3*E10)))))),"")</f>
        <v>1.247572340631699</v>
      </c>
      <c r="F13" s="25">
        <f>IFERROR(IF(F8="","",IF($K$25=0,((F9-$K$26)/3/F10),IF($K$26=0,(($K$25-F9)/3/F10),MIN(((($K$25)-F9)/(3*F10)),((F9-($K$26))/(3*F10)))))),"")</f>
        <v>1.4412485191092395</v>
      </c>
      <c r="G13" s="25">
        <f>IFERROR(IF(G8="","",IF($G$25=0,((G9-$G$26)/3/G10),IF($G$26=0,(($G$25-G9)/3/G10),MIN(((($G$25)-G9)/(3*G10)),((G9-($G$26))/(3*G10)))))),"")</f>
        <v>1.6000377996042334</v>
      </c>
      <c r="H13" s="25">
        <f>IFERROR(IF(H8="","",IF($H$25=0,((H9-$H$26)/3/H10),IF($H$26=0,(($H$25-H9)/3/H10),MIN(((($H$25)-H9)/(3*H10)),((H9-($H$26))/(3*H10)))))),"")</f>
        <v>1.7688071726959289</v>
      </c>
      <c r="I13" s="25">
        <f>IFERROR(IF(I8="","",IF($I$25=0,((I9-$I$26)/3/I10),IF($I$26=0,(($I$25-I9)/3/I10),MIN(((($I$25)-I9)/(3*I10)),((I9-($I$26))/(3*I10)))))),"")</f>
        <v>1.2418544243033236</v>
      </c>
      <c r="J13" s="25">
        <f>IFERROR(IF(J8="","",IF($J$25=0,((J9-$J$26)/3/J10),IF($J$26=0,(($J$25-J9)/3/J10),MIN(((($J$25)-J9)/(3*J10)),((J9-($J$26))/(3*J10)))))),"")</f>
        <v>0.73546002186298309</v>
      </c>
      <c r="K13" s="25">
        <f>IFERROR(IF(K8="","",IF($K$25=0,((K9-$K$26)/3/K10),IF($K$26=0,(($K$25-K9)/3/K10),MIN(((($K$25)-K9)/(3*K10)),((K9-($K$26))/(3*K10)))))),"")</f>
        <v>0.957315807185248</v>
      </c>
      <c r="L13" s="25">
        <f>IFERROR(IF(L8="","",IF($L$25=0,((L9-$L$26)/3/L10),IF($L$26=0,(($L$25-L9)/3/L10),MIN(((($L$25)-L9)/(3*L10)),((L9-($L$26))/(3*L10)))))),"")</f>
        <v>0.7870957627592382</v>
      </c>
      <c r="M13" s="25">
        <f>IFERROR(IF(M8="","",IF($M$25=0,((M9-$M$26)/3/M10),IF($M$26=0,(($M$25-M9)/3/M10),MIN(((($M$25)-M9)/(3*M10)),((M9-($M$26))/(3*M10)))))),"")</f>
        <v>1.0554425053094005</v>
      </c>
      <c r="N13" s="25">
        <f>IFERROR(IF(N8="","",IF($N$25=0,((N9-$N$26)/3/N10),IF($N$26=0,(($N$25-N9)/3/N10),MIN(((($N$25)-N9)/(3*N10)),((N9-($N$26))/(3*N10)))))),"")</f>
        <v>1.0374191634268333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0.97156689598905599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1.5241575247068793</v>
      </c>
      <c r="Y13" s="25">
        <f>IFERROR(IF(Y8="","",IF($J$25=0,((Y9-$J$26)/3/Y10),IF($J$26=0,(($J$25-Y9)/3/Y10),MIN(((($J$25)-Y9)/(3*Y10)),((Y9-($J$26))/(3*Y10)))))),"")</f>
        <v>1.7220721911645958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2.2347169351156295</v>
      </c>
      <c r="AJ13" s="25">
        <f t="shared" si="2"/>
        <v>1.9061408206450627</v>
      </c>
      <c r="AK13" s="25">
        <f t="shared" si="2"/>
        <v>1.769449449754122</v>
      </c>
      <c r="AL13" s="25">
        <f t="shared" si="2"/>
        <v>1.6466009879581767</v>
      </c>
      <c r="AM13" s="25">
        <f t="shared" si="2"/>
        <v>1.513502460759621</v>
      </c>
      <c r="AN13" s="25">
        <f t="shared" si="2"/>
        <v>0.91568005935948704</v>
      </c>
      <c r="AO13" s="25">
        <f t="shared" si="2"/>
        <v>1.2441648904598419</v>
      </c>
      <c r="AP13" s="25">
        <f t="shared" si="2"/>
        <v>0.96123584967452846</v>
      </c>
      <c r="AQ13" s="25">
        <f>IFERROR(IF(AQ8="","",IF($M$25=0,((AQ9-$M$26)/3/AQ10),IF($M$26=0,(($M$25-AQ9)/3/AQ10),MIN(((($M$25)-AQ9)/(3*AQ10)),((AQ9-($M$26))/(3*AQ10)))))),"")</f>
        <v>0.82604597444732686</v>
      </c>
      <c r="AR13" s="25">
        <f>IFERROR(IF(AR8="","",IF($M$25=0,((AR9-$M$26)/3/AR10),IF($M$26=0,(($M$25-AR9)/3/AR10),MIN(((($M$25)-AR9)/(3*AR10)),((AR9-($M$26))/(3*AR10)))))),"")</f>
        <v>0.99817739482349965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-248.89411764705801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19890.400000000001</v>
      </c>
      <c r="C19" s="30">
        <v>19841.180952380953</v>
      </c>
      <c r="D19" s="30">
        <v>19970.849122807016</v>
      </c>
      <c r="E19" s="30">
        <v>20062</v>
      </c>
      <c r="F19" s="30">
        <v>20053.088</v>
      </c>
      <c r="G19" s="30">
        <v>19992.59574468085</v>
      </c>
      <c r="H19" s="30">
        <v>20017.794594594594</v>
      </c>
      <c r="I19" s="30">
        <v>20070.133333333335</v>
      </c>
      <c r="J19" s="30">
        <v>20141.066666666666</v>
      </c>
      <c r="K19" s="30">
        <v>20075.709090909091</v>
      </c>
      <c r="L19" s="30">
        <v>20008.8</v>
      </c>
      <c r="M19" s="30">
        <v>20081.942857142858</v>
      </c>
      <c r="N19" s="30">
        <v>19923.599999999999</v>
      </c>
      <c r="P19" s="30" t="s">
        <v>18</v>
      </c>
      <c r="Q19" s="30"/>
      <c r="R19" s="30"/>
      <c r="S19" s="30"/>
      <c r="T19" s="30">
        <v>20069.599999999999</v>
      </c>
      <c r="U19" s="30"/>
      <c r="V19" s="30"/>
      <c r="W19" s="30"/>
      <c r="X19" s="30">
        <v>19913.963636363635</v>
      </c>
      <c r="Y19" s="30">
        <v>19916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20009.866666666665</v>
      </c>
      <c r="AJ19" s="30">
        <v>19951.626666666667</v>
      </c>
      <c r="AK19" s="30">
        <v>19901.50588235294</v>
      </c>
      <c r="AL19" s="30">
        <v>19886.560000000001</v>
      </c>
      <c r="AM19" s="30">
        <v>19932.853333333333</v>
      </c>
      <c r="AN19" s="30">
        <v>19901.706666666665</v>
      </c>
      <c r="AO19" s="30">
        <v>19799.2</v>
      </c>
      <c r="AP19" s="30">
        <v>19776.654545454545</v>
      </c>
      <c r="AQ19" s="30">
        <v>19939.2</v>
      </c>
      <c r="AR19" s="30">
        <v>19690.305882352943</v>
      </c>
      <c r="BD19" s="32"/>
      <c r="BE19" s="32"/>
      <c r="BF19" s="32"/>
      <c r="BG19" s="32">
        <f>I5/3</f>
        <v>290.66666666666669</v>
      </c>
      <c r="BH19" s="32"/>
      <c r="BI19" s="32"/>
      <c r="BJ19" s="32"/>
    </row>
    <row r="20" spans="1:62" x14ac:dyDescent="0.2">
      <c r="A20" s="21" t="s">
        <v>8</v>
      </c>
      <c r="B20" s="22">
        <v>88.156798107869037</v>
      </c>
      <c r="C20" s="22">
        <v>127.74127417665464</v>
      </c>
      <c r="D20" s="22">
        <v>107.98341213706392</v>
      </c>
      <c r="E20" s="22">
        <v>95.60926772793367</v>
      </c>
      <c r="F20" s="22">
        <v>85.978806090653421</v>
      </c>
      <c r="G20" s="22">
        <v>132.07762214854247</v>
      </c>
      <c r="H20" s="22">
        <v>104.39213786911216</v>
      </c>
      <c r="I20" s="22">
        <v>135.76344561503331</v>
      </c>
      <c r="J20" s="22">
        <v>164.60478221594366</v>
      </c>
      <c r="K20" s="22">
        <v>139.19879704860324</v>
      </c>
      <c r="L20" s="22">
        <v>135.42765729241671</v>
      </c>
      <c r="M20" s="22">
        <v>94.664094335194065</v>
      </c>
      <c r="N20" s="22">
        <v>244.56176182288155</v>
      </c>
      <c r="P20" s="21" t="s">
        <v>8</v>
      </c>
      <c r="Q20" s="22"/>
      <c r="R20" s="22"/>
      <c r="S20" s="22"/>
      <c r="T20" s="22">
        <v>88.995001796885134</v>
      </c>
      <c r="U20" s="22"/>
      <c r="V20" s="22"/>
      <c r="W20" s="22"/>
      <c r="X20" s="22">
        <v>112.8456769280366</v>
      </c>
      <c r="Y20" s="22">
        <v>133.56331043642504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102.81410520879449</v>
      </c>
      <c r="AJ20" s="22">
        <v>114.03778100040137</v>
      </c>
      <c r="AK20" s="22">
        <v>112.26155932945727</v>
      </c>
      <c r="AL20" s="22">
        <v>104.66275481229196</v>
      </c>
      <c r="AM20" s="22">
        <v>115.97258452048202</v>
      </c>
      <c r="AN20" s="22">
        <v>94.824271800644652</v>
      </c>
      <c r="AO20" s="22">
        <v>109.33242770027316</v>
      </c>
      <c r="AP20" s="22">
        <v>132.14305073890901</v>
      </c>
      <c r="AQ20" s="22">
        <v>134.80397394886052</v>
      </c>
      <c r="AR20" s="22">
        <v>160.34293780232801</v>
      </c>
      <c r="AS20" s="29"/>
      <c r="AT20" s="29"/>
      <c r="AU20" s="29"/>
      <c r="AV20" s="29"/>
      <c r="BD20" s="32">
        <f>F5</f>
        <v>18844</v>
      </c>
      <c r="BE20" s="32"/>
      <c r="BF20" s="32"/>
      <c r="BG20" s="32"/>
      <c r="BH20" s="32"/>
      <c r="BI20" s="32"/>
      <c r="BJ20" s="32">
        <f>E5</f>
        <v>20475</v>
      </c>
    </row>
    <row r="21" spans="1:62" x14ac:dyDescent="0.2">
      <c r="A21" s="21" t="s">
        <v>19</v>
      </c>
      <c r="B21" s="22">
        <v>20124</v>
      </c>
      <c r="C21" s="22">
        <v>20156</v>
      </c>
      <c r="D21" s="22">
        <v>20284</v>
      </c>
      <c r="E21" s="22">
        <v>20316</v>
      </c>
      <c r="F21" s="22">
        <v>20284</v>
      </c>
      <c r="G21" s="22">
        <v>20252</v>
      </c>
      <c r="H21" s="22">
        <v>20284</v>
      </c>
      <c r="I21" s="22">
        <v>20348</v>
      </c>
      <c r="J21" s="22">
        <v>20444</v>
      </c>
      <c r="K21" s="22">
        <v>20412</v>
      </c>
      <c r="L21" s="22">
        <v>20348</v>
      </c>
      <c r="M21" s="22">
        <v>20348</v>
      </c>
      <c r="N21" s="22">
        <v>20380</v>
      </c>
      <c r="P21" s="21" t="s">
        <v>19</v>
      </c>
      <c r="Q21" s="22"/>
      <c r="R21" s="22"/>
      <c r="S21" s="22"/>
      <c r="T21" s="22">
        <v>20188</v>
      </c>
      <c r="U21" s="22"/>
      <c r="V21" s="22"/>
      <c r="W21" s="22"/>
      <c r="X21" s="22">
        <v>20188</v>
      </c>
      <c r="Y21" s="22">
        <v>20156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20188</v>
      </c>
      <c r="AJ21" s="22">
        <v>20188</v>
      </c>
      <c r="AK21" s="22">
        <v>20156</v>
      </c>
      <c r="AL21" s="22">
        <v>20188</v>
      </c>
      <c r="AM21" s="22">
        <v>20220</v>
      </c>
      <c r="AN21" s="22">
        <v>20092</v>
      </c>
      <c r="AO21" s="22">
        <v>20060</v>
      </c>
      <c r="AP21" s="22">
        <v>20028</v>
      </c>
      <c r="AQ21" s="22">
        <v>20188</v>
      </c>
      <c r="AR21" s="22">
        <v>20028</v>
      </c>
      <c r="BD21" s="33">
        <f>BE21-$BG$22</f>
        <v>19859.939999999999</v>
      </c>
      <c r="BE21" s="32">
        <f>BF21-$BG$22</f>
        <v>19859.96</v>
      </c>
      <c r="BF21" s="32">
        <f>BG21-$BG$22</f>
        <v>19859.98</v>
      </c>
      <c r="BG21" s="33">
        <f>D5</f>
        <v>19860</v>
      </c>
      <c r="BH21" s="32">
        <f>BG21+$BG$22</f>
        <v>19860.02</v>
      </c>
      <c r="BI21" s="32">
        <f>BH21+$BG$22</f>
        <v>19860.04</v>
      </c>
      <c r="BJ21" s="33">
        <f>BI21+$BG$22</f>
        <v>19860.060000000001</v>
      </c>
    </row>
    <row r="22" spans="1:62" x14ac:dyDescent="0.2">
      <c r="A22" s="21" t="s">
        <v>20</v>
      </c>
      <c r="B22" s="22">
        <v>19740</v>
      </c>
      <c r="C22" s="22">
        <v>19548</v>
      </c>
      <c r="D22" s="22">
        <v>19580</v>
      </c>
      <c r="E22" s="22">
        <v>19804</v>
      </c>
      <c r="F22" s="22">
        <v>19804</v>
      </c>
      <c r="G22" s="22">
        <v>19484</v>
      </c>
      <c r="H22" s="22">
        <v>19740</v>
      </c>
      <c r="I22" s="22">
        <v>19612</v>
      </c>
      <c r="J22" s="22">
        <v>19676</v>
      </c>
      <c r="K22" s="22">
        <v>19708</v>
      </c>
      <c r="L22" s="22">
        <v>19676</v>
      </c>
      <c r="M22" s="22">
        <v>19868</v>
      </c>
      <c r="N22" s="22">
        <v>19228</v>
      </c>
      <c r="P22" s="21" t="s">
        <v>20</v>
      </c>
      <c r="Q22" s="22"/>
      <c r="R22" s="22"/>
      <c r="S22" s="22"/>
      <c r="T22" s="22">
        <v>19900</v>
      </c>
      <c r="U22" s="22"/>
      <c r="V22" s="22"/>
      <c r="W22" s="22"/>
      <c r="X22" s="22">
        <v>19740</v>
      </c>
      <c r="Y22" s="22">
        <v>19676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19804</v>
      </c>
      <c r="AJ22" s="22">
        <v>19740</v>
      </c>
      <c r="AK22" s="22">
        <v>19612</v>
      </c>
      <c r="AL22" s="22">
        <v>19676</v>
      </c>
      <c r="AM22" s="22">
        <v>19676</v>
      </c>
      <c r="AN22" s="22">
        <v>19708</v>
      </c>
      <c r="AO22" s="22">
        <v>19516</v>
      </c>
      <c r="AP22" s="22">
        <v>19420</v>
      </c>
      <c r="AQ22" s="22">
        <v>19548</v>
      </c>
      <c r="AR22" s="22">
        <v>19356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2.2104553573761434</v>
      </c>
      <c r="C23" s="25">
        <f>IFERROR(IF(C18="","",IF($C$25=0,((C19-$C$26)/3/C20),IF($C$26=0,(($C$25-C19)/3/C20),MIN(((($C$25)-C19)/(3*C20)),((C19-($C$26))/(3*C20)))))),"")</f>
        <v>1.6539134843828476</v>
      </c>
      <c r="D23" s="25">
        <f>IFERROR(IF(D18="","",IF($D$25=0,((D19-$D$26)/3/D20),IF($D$26=0,(($D$25-D19)/3/D20),MIN(((($D$25)-D19)/(3*D20)),((D19-($D$26))/(3*D20)))))),"")</f>
        <v>1.5562602539763621</v>
      </c>
      <c r="E23" s="25">
        <f>IFERROR(IF(E18="","",IF($E$25=0,((E19-$E$26)/3/E20),IF($E$26=0,(($E$25-E19)/3/E20),MIN(((($E$25)-E19)/(3*E20)),((E19-($E$26))/(3*E20)))))),"")</f>
        <v>1.4398883072550226</v>
      </c>
      <c r="F23" s="25">
        <f>IFERROR(IF(F18="","",IF($K$25=0,((F19-$K$26)/3/F20),IF($K$26=0,(($K$25-F19)/3/F20),MIN(((($K$25)-F19)/(3*F20)),((F19-($K$26))/(3*F20)))))),"")</f>
        <v>1.6357209378442601</v>
      </c>
      <c r="G23" s="25">
        <f>IFERROR(IF(G18="","",IF($G$25=0,((G19-$G$26)/3/G20),IF($G$26=0,(($G$25-G19)/3/G20),MIN(((($G$25)-G19)/(3*G20)),((G19-($G$26))/(3*G20)))))),"")</f>
        <v>1.2174766309683389</v>
      </c>
      <c r="H23" s="25">
        <f>IFERROR(IF(H18="","",IF($H$25=0,((H19-$H$26)/3/H20),IF($H$26=0,(($H$25-H19)/3/H20),MIN(((($H$25)-H19)/(3*H20)),((H19-($H$26))/(3*H20)))))),"")</f>
        <v>1.4598973151875174</v>
      </c>
      <c r="I23" s="25">
        <f>IFERROR(IF(I18="","",IF($I$25=0,((I19-$I$26)/3/I20),IF($I$26=0,(($I$25-I19)/3/I20),MIN(((($I$25)-I19)/(3*I20)),((I19-($I$26))/(3*I20)))))),"")</f>
        <v>0.9940492814113665</v>
      </c>
      <c r="J23" s="25">
        <f>IFERROR(IF(J18="","",IF($J$25=0,((J19-$J$26)/3/J20),IF($J$26=0,(($J$25-J19)/3/J20),MIN(((($J$25)-J19)/(3*J20)),((J19-($J$26))/(3*J20)))))),"")</f>
        <v>0.67623254690792223</v>
      </c>
      <c r="K23" s="25">
        <f>IFERROR(IF(K18="","",IF($K$25=0,((K19-$K$26)/3/K20),IF($K$26=0,(($K$25-K19)/3/K20),MIN(((($K$25)-K19)/(3*K20)),((K19-($K$26))/(3*K20)))))),"")</f>
        <v>0.95616465457310607</v>
      </c>
      <c r="L23" s="25">
        <f>IFERROR(IF(L18="","",IF($L$25=0,((L19-$L$26)/3/L20),IF($L$26=0,(($L$25-L19)/3/L20),MIN(((($L$25)-L19)/(3*L20)),((L19-($L$26))/(3*L20)))))),"")</f>
        <v>1.1474760998372664</v>
      </c>
      <c r="M23" s="25">
        <f>IFERROR(IF(M18="","",IF($M$25=0,((M19-$M$26)/3/M20),IF($M$26=0,(($M$25-M19)/3/M20),MIN(((($M$25)-M19)/(3*M20)),((M19-($M$26))/(3*M20)))))),"")</f>
        <v>1.3840416320376425</v>
      </c>
      <c r="N23" s="25">
        <f>IFERROR(IF(N18="","",IF($N$25=0,((N19-$N$26)/3/N20),IF($N$26=0,(($N$25-N19)/3/N20),MIN(((($N$25)-N19)/(3*N20)),((N19-($N$26))/(3*N20)))))),"")</f>
        <v>0.75154839673224783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1.5184373347365174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1.6572377985856053</v>
      </c>
      <c r="Y23" s="25">
        <f>IFERROR(IF(Y18="","",IF($J$25=0,((Y19-$J$26)/3/Y20),IF($J$26=0,(($J$25-Y19)/3/Y20),MIN(((($J$25)-Y19)/(3*Y20)),((Y19-($J$26))/(3*Y20)))))),"")</f>
        <v>1.3950937029374271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1.5080075261033625</v>
      </c>
      <c r="AJ23" s="25">
        <f t="shared" si="4"/>
        <v>1.5298243814228869</v>
      </c>
      <c r="AK23" s="25">
        <f t="shared" si="4"/>
        <v>1.7028509760971409</v>
      </c>
      <c r="AL23" s="25">
        <f t="shared" si="4"/>
        <v>1.8740827815821073</v>
      </c>
      <c r="AM23" s="25">
        <f t="shared" si="4"/>
        <v>1.5582610002421693</v>
      </c>
      <c r="AN23" s="25">
        <f t="shared" si="4"/>
        <v>2.0152833673169228</v>
      </c>
      <c r="AO23" s="25">
        <f t="shared" si="4"/>
        <v>2.0603829202825215</v>
      </c>
      <c r="AP23" s="25">
        <f t="shared" si="4"/>
        <v>1.7615895567732391</v>
      </c>
      <c r="AQ23" s="25">
        <f>IFERROR(IF(AQ18="","",IF($M$25=0,((AQ19-$M$26)/3/AQ20),IF($M$26=0,(($M$25-AQ19)/3/AQ20),MIN(((($M$25)-AQ19)/(3*AQ20)),((AQ19-($M$26))/(3*AQ20)))))),"")</f>
        <v>1.3248867579212003</v>
      </c>
      <c r="AR23" s="25">
        <f>IFERROR(IF(AR18="","",IF($M$25=0,((AR19-$M$26)/3/AR20),IF($M$26=0,(($M$25-AR19)/3/AR20),MIN(((($M$25)-AR19)/(3*AR20)),((AR19-($M$26))/(3*AR20)))))),"")</f>
        <v>1.6312829830074049</v>
      </c>
    </row>
    <row r="24" spans="1:62" x14ac:dyDescent="0.2">
      <c r="A24" s="35" t="s">
        <v>10</v>
      </c>
      <c r="B24" s="32">
        <f t="shared" ref="B24:M24" si="5">$D$5</f>
        <v>19860</v>
      </c>
      <c r="C24" s="32">
        <f t="shared" si="5"/>
        <v>19860</v>
      </c>
      <c r="D24" s="32">
        <f t="shared" si="5"/>
        <v>19860</v>
      </c>
      <c r="E24" s="32">
        <f t="shared" si="5"/>
        <v>19860</v>
      </c>
      <c r="F24" s="32">
        <f t="shared" si="5"/>
        <v>19860</v>
      </c>
      <c r="G24" s="32">
        <f t="shared" si="5"/>
        <v>19860</v>
      </c>
      <c r="H24" s="32">
        <f t="shared" si="5"/>
        <v>19860</v>
      </c>
      <c r="I24" s="32">
        <f t="shared" si="5"/>
        <v>19860</v>
      </c>
      <c r="J24" s="32">
        <f t="shared" si="5"/>
        <v>19860</v>
      </c>
      <c r="K24" s="32">
        <f t="shared" si="5"/>
        <v>19860</v>
      </c>
      <c r="L24" s="32">
        <f t="shared" si="5"/>
        <v>19860</v>
      </c>
      <c r="M24" s="32">
        <f t="shared" si="5"/>
        <v>19860</v>
      </c>
      <c r="N24" s="32">
        <f>$D$5</f>
        <v>19860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20475</v>
      </c>
      <c r="C25" s="32">
        <f t="shared" si="6"/>
        <v>20475</v>
      </c>
      <c r="D25" s="32">
        <f t="shared" si="6"/>
        <v>20475</v>
      </c>
      <c r="E25" s="32">
        <f t="shared" si="6"/>
        <v>20475</v>
      </c>
      <c r="F25" s="32">
        <f t="shared" si="6"/>
        <v>20475</v>
      </c>
      <c r="G25" s="32">
        <f t="shared" si="6"/>
        <v>20475</v>
      </c>
      <c r="H25" s="32">
        <f t="shared" si="6"/>
        <v>20475</v>
      </c>
      <c r="I25" s="32">
        <f t="shared" si="6"/>
        <v>20475</v>
      </c>
      <c r="J25" s="32">
        <f t="shared" si="6"/>
        <v>20475</v>
      </c>
      <c r="K25" s="32">
        <f t="shared" si="6"/>
        <v>20475</v>
      </c>
      <c r="L25" s="32">
        <f t="shared" si="6"/>
        <v>20475</v>
      </c>
      <c r="M25" s="32">
        <f t="shared" si="6"/>
        <v>20475</v>
      </c>
      <c r="N25" s="32">
        <f>$E$5</f>
        <v>20475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18844</v>
      </c>
      <c r="C26" s="32">
        <f t="shared" si="7"/>
        <v>18844</v>
      </c>
      <c r="D26" s="32">
        <f t="shared" si="7"/>
        <v>18844</v>
      </c>
      <c r="E26" s="32">
        <f t="shared" si="7"/>
        <v>18844</v>
      </c>
      <c r="F26" s="32">
        <f t="shared" si="7"/>
        <v>18844</v>
      </c>
      <c r="G26" s="32">
        <f t="shared" si="7"/>
        <v>18844</v>
      </c>
      <c r="H26" s="32">
        <f t="shared" si="7"/>
        <v>18844</v>
      </c>
      <c r="I26" s="32">
        <f t="shared" si="7"/>
        <v>18844</v>
      </c>
      <c r="J26" s="32">
        <f t="shared" si="7"/>
        <v>18844</v>
      </c>
      <c r="K26" s="32">
        <f t="shared" si="7"/>
        <v>18844</v>
      </c>
      <c r="L26" s="32">
        <f t="shared" si="7"/>
        <v>18844</v>
      </c>
      <c r="M26" s="32">
        <f t="shared" si="7"/>
        <v>18844</v>
      </c>
      <c r="N26" s="32">
        <f>$F$5</f>
        <v>18844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176.98586119368917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1.7688071726959289</v>
      </c>
      <c r="Q37" s="40">
        <v>8</v>
      </c>
      <c r="R37" s="41">
        <f>ROUND(Q37/5,5)</f>
        <v>1.6</v>
      </c>
      <c r="T37" s="20">
        <v>20124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50.596442562694072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2.3124155389981276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BJ85"/>
  <sheetViews>
    <sheetView showGridLines="0" topLeftCell="A22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116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0.12593815550357179</v>
      </c>
      <c r="R2" s="7">
        <f>IF(N19="","",(ABS(N19-AVERAGE(B19:M19))/STDEV(B19:M19)))</f>
        <v>1.1743943148182894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0.18872162704648429</v>
      </c>
      <c r="V2" s="7">
        <f>IF(AR19="","",(ABS(AR19-AVERAGE(AF19:AQ19))/STDEV(AF19:AQ19)))</f>
        <v>0.28354169850015054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1.9165158466846115</v>
      </c>
      <c r="R3" s="7">
        <f>IF(N20="","",(ABS(N20-AVERAGE(B20:M20))/STDEV(B20:M20)))</f>
        <v>2.2784768844530929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0.40290084538851956</v>
      </c>
      <c r="V3" s="7">
        <f>IF(AR20="","",(ABS(AR20-AVERAGE(AF20:AQ20))/STDEV(AF20:AQ20)))</f>
        <v>1.0818298110948281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1.6881224765571345</v>
      </c>
      <c r="R4" s="7">
        <f>IF(N23="","",(ABS(N23-AVERAGE(B23:M23))/STDEV(B23:M23)))</f>
        <v>1.3779249965631211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0.21534514632571408</v>
      </c>
      <c r="V4" s="7">
        <f>IF(AR23="","",(ABS(AR23-AVERAGE(AF23:AQ23))/STDEV(AF23:AQ23)))</f>
        <v>0.84383992383625461</v>
      </c>
    </row>
    <row r="5" spans="1:44" ht="25.5" customHeight="1" x14ac:dyDescent="0.2">
      <c r="C5" s="42" t="s">
        <v>54</v>
      </c>
      <c r="D5" s="12" t="s">
        <v>54</v>
      </c>
      <c r="E5" s="12">
        <v>16.899999999999999</v>
      </c>
      <c r="F5" s="12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-0.26885806451612737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9.1470794520547951</v>
      </c>
      <c r="C9" s="20">
        <v>9.462442857142852</v>
      </c>
      <c r="D9" s="20">
        <v>9.2139392857142859</v>
      </c>
      <c r="E9" s="20">
        <v>9.15773636363636</v>
      </c>
      <c r="F9" s="20">
        <v>9.3454285714285756</v>
      </c>
      <c r="G9" s="20">
        <v>9.1412871794871826</v>
      </c>
      <c r="H9" s="20">
        <v>9.3373600000000021</v>
      </c>
      <c r="I9" s="20">
        <v>9.2857083333333303</v>
      </c>
      <c r="J9" s="20">
        <v>9.4462421052631527</v>
      </c>
      <c r="K9" s="20">
        <v>9.2379212121212095</v>
      </c>
      <c r="L9" s="20">
        <v>9.0539400000000008</v>
      </c>
      <c r="M9" s="20">
        <v>9.4536428571428548</v>
      </c>
      <c r="N9" s="20">
        <v>9.2908482758620625</v>
      </c>
      <c r="P9" s="19" t="s">
        <v>18</v>
      </c>
      <c r="Q9" s="20"/>
      <c r="R9" s="20"/>
      <c r="S9" s="20"/>
      <c r="T9" s="20">
        <v>8.8434000000000008</v>
      </c>
      <c r="U9" s="20"/>
      <c r="V9" s="20"/>
      <c r="W9" s="20"/>
      <c r="X9" s="20">
        <v>9.2068444444444459</v>
      </c>
      <c r="Y9" s="20">
        <v>9.3281499999999991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9.6826000000000025</v>
      </c>
      <c r="AJ9" s="30">
        <v>9.1182555555555531</v>
      </c>
      <c r="AK9" s="30">
        <v>8.8850842105263172</v>
      </c>
      <c r="AL9" s="30">
        <v>8.7712588235294113</v>
      </c>
      <c r="AM9" s="30">
        <v>9.1397714285714304</v>
      </c>
      <c r="AN9" s="30">
        <v>9.4038375000000016</v>
      </c>
      <c r="AO9" s="30">
        <v>9.3534266666666692</v>
      </c>
      <c r="AP9" s="30">
        <v>9.6417090909090906</v>
      </c>
      <c r="AQ9" s="30">
        <v>9.6228000000000016</v>
      </c>
      <c r="AR9" s="30">
        <v>9.3539419354838742</v>
      </c>
    </row>
    <row r="10" spans="1:44" x14ac:dyDescent="0.2">
      <c r="A10" s="21" t="s">
        <v>8</v>
      </c>
      <c r="B10" s="22">
        <v>0.90083279646475567</v>
      </c>
      <c r="C10" s="22">
        <v>0.88601177600232828</v>
      </c>
      <c r="D10" s="22">
        <v>0.85348429437512674</v>
      </c>
      <c r="E10" s="22">
        <v>0.80175594024163266</v>
      </c>
      <c r="F10" s="22">
        <v>0.77519625567411354</v>
      </c>
      <c r="G10" s="22">
        <v>0.82242433900723544</v>
      </c>
      <c r="H10" s="22">
        <v>0.78308900793168756</v>
      </c>
      <c r="I10" s="22">
        <v>0.85705971273329373</v>
      </c>
      <c r="J10" s="22">
        <v>0.72981551942779388</v>
      </c>
      <c r="K10" s="22">
        <v>0.68051109727227588</v>
      </c>
      <c r="L10" s="22">
        <v>0.91793798144417027</v>
      </c>
      <c r="M10" s="22">
        <v>0.85072017292961843</v>
      </c>
      <c r="N10" s="22">
        <v>0.95732318741028843</v>
      </c>
      <c r="P10" s="21" t="s">
        <v>8</v>
      </c>
      <c r="Q10" s="22"/>
      <c r="R10" s="22"/>
      <c r="S10" s="22"/>
      <c r="T10" s="22">
        <v>0.88835340125270024</v>
      </c>
      <c r="U10" s="22"/>
      <c r="V10" s="22"/>
      <c r="W10" s="22"/>
      <c r="X10" s="22">
        <v>1.0093453764142588</v>
      </c>
      <c r="Y10" s="22">
        <v>0.79508147712241262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0.95157876571959166</v>
      </c>
      <c r="AJ10" s="22">
        <v>0.96425838722221779</v>
      </c>
      <c r="AK10" s="22">
        <v>0.81031539253943474</v>
      </c>
      <c r="AL10" s="22">
        <v>0.74845709793613435</v>
      </c>
      <c r="AM10" s="22">
        <v>0.97503159623910307</v>
      </c>
      <c r="AN10" s="22">
        <v>1.0080518929247191</v>
      </c>
      <c r="AO10" s="22">
        <v>0.71563974730860747</v>
      </c>
      <c r="AP10" s="22">
        <v>0.77182085507145515</v>
      </c>
      <c r="AQ10" s="22">
        <v>0.7893506760597081</v>
      </c>
      <c r="AR10" s="22">
        <v>0.8136903367615268</v>
      </c>
    </row>
    <row r="11" spans="1:44" x14ac:dyDescent="0.2">
      <c r="A11" s="21" t="s">
        <v>19</v>
      </c>
      <c r="B11" s="22">
        <v>11.532999999999999</v>
      </c>
      <c r="C11" s="22">
        <v>11.927</v>
      </c>
      <c r="D11" s="23">
        <v>13.298999999999999</v>
      </c>
      <c r="E11" s="23">
        <v>12.568</v>
      </c>
      <c r="F11" s="23">
        <v>11.683999999999999</v>
      </c>
      <c r="G11" s="23">
        <v>11.378</v>
      </c>
      <c r="H11" s="23">
        <v>11.512</v>
      </c>
      <c r="I11" s="23">
        <v>11.616</v>
      </c>
      <c r="J11" s="23">
        <v>11.523</v>
      </c>
      <c r="K11" s="23">
        <v>12.02</v>
      </c>
      <c r="L11" s="23">
        <v>11.048</v>
      </c>
      <c r="M11" s="23">
        <v>12.432</v>
      </c>
      <c r="N11" s="23">
        <v>12.052</v>
      </c>
      <c r="P11" s="21" t="s">
        <v>19</v>
      </c>
      <c r="Q11" s="22"/>
      <c r="R11" s="22"/>
      <c r="S11" s="22"/>
      <c r="T11" s="22">
        <v>10.863</v>
      </c>
      <c r="U11" s="23"/>
      <c r="V11" s="23"/>
      <c r="W11" s="23"/>
      <c r="X11" s="23">
        <v>11.292</v>
      </c>
      <c r="Y11" s="23">
        <v>10.904999999999999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11.364000000000001</v>
      </c>
      <c r="AJ11" s="22">
        <v>11.265000000000001</v>
      </c>
      <c r="AK11" s="22">
        <v>11.500999999999999</v>
      </c>
      <c r="AL11" s="22">
        <v>10.526</v>
      </c>
      <c r="AM11" s="22">
        <v>11.371</v>
      </c>
      <c r="AN11" s="22">
        <v>12.478999999999999</v>
      </c>
      <c r="AO11" s="22">
        <v>11.163</v>
      </c>
      <c r="AP11" s="22">
        <v>11.643000000000001</v>
      </c>
      <c r="AQ11" s="22">
        <v>11.331</v>
      </c>
      <c r="AR11" s="22">
        <v>11.587999999999999</v>
      </c>
    </row>
    <row r="12" spans="1:44" x14ac:dyDescent="0.2">
      <c r="A12" s="21" t="s">
        <v>20</v>
      </c>
      <c r="B12" s="22">
        <v>5.8220000000000001</v>
      </c>
      <c r="C12" s="22">
        <v>6.7569999999999997</v>
      </c>
      <c r="D12" s="23">
        <v>6.4710000000000001</v>
      </c>
      <c r="E12" s="23">
        <v>7.0229999999999997</v>
      </c>
      <c r="F12" s="23">
        <v>7.3140000000000001</v>
      </c>
      <c r="G12" s="23">
        <v>5.0999999999999996</v>
      </c>
      <c r="H12" s="23">
        <v>7.5110000000000001</v>
      </c>
      <c r="I12" s="23">
        <v>6.4660000000000002</v>
      </c>
      <c r="J12" s="23">
        <v>7.0590000000000002</v>
      </c>
      <c r="K12" s="23">
        <v>7.6429999999999998</v>
      </c>
      <c r="L12" s="23">
        <v>4.4089999999999998</v>
      </c>
      <c r="M12" s="23">
        <v>7.2149999999999999</v>
      </c>
      <c r="N12" s="23">
        <v>5.9329999999999998</v>
      </c>
      <c r="P12" s="21" t="s">
        <v>20</v>
      </c>
      <c r="Q12" s="22"/>
      <c r="R12" s="22"/>
      <c r="S12" s="22"/>
      <c r="T12" s="22">
        <v>7.2060000000000004</v>
      </c>
      <c r="U12" s="23"/>
      <c r="V12" s="23"/>
      <c r="W12" s="23"/>
      <c r="X12" s="23">
        <v>6.4690000000000003</v>
      </c>
      <c r="Y12" s="23">
        <v>7.9560000000000004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7.8579999999999997</v>
      </c>
      <c r="AJ12" s="22">
        <v>6.4950000000000001</v>
      </c>
      <c r="AK12" s="22">
        <v>6.92</v>
      </c>
      <c r="AL12" s="22">
        <v>6.92</v>
      </c>
      <c r="AM12" s="22">
        <v>5.6849999999999996</v>
      </c>
      <c r="AN12" s="22">
        <v>5.8929999999999998</v>
      </c>
      <c r="AO12" s="22">
        <v>6.875</v>
      </c>
      <c r="AP12" s="22">
        <v>8.0839999999999996</v>
      </c>
      <c r="AQ12" s="22">
        <v>7.1360000000000001</v>
      </c>
      <c r="AR12" s="22">
        <v>7.0170000000000003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2.8687974721357481</v>
      </c>
      <c r="C13" s="25">
        <f>IFERROR(IF(C8="","",IF($C$25=0,((C9-$C$26)/3/C10),IF($C$26=0,(($C$25-C9)/3/C10),MIN(((($C$25)-C9)/(3*C10)),((C9-($C$26))/(3*C10)))))),"")</f>
        <v>2.7981408164480208</v>
      </c>
      <c r="D13" s="25">
        <f>IFERROR(IF(D8="","",IF($D$25=0,((D9-$D$26)/3/D10),IF($D$26=0,(($D$25-D9)/3/D10),MIN(((($D$25)-D9)/(3*D10)),((D9-($D$26))/(3*D10)))))),"")</f>
        <v>3.0018364192290203</v>
      </c>
      <c r="E13" s="25">
        <f>IFERROR(IF(E8="","",IF($E$25=0,((E9-$E$26)/3/E10),IF($E$26=0,(($E$25-E9)/3/E10),MIN(((($E$25)-E9)/(3*E10)),((E9-($E$26))/(3*E10)))))),"")</f>
        <v>3.2188779850845384</v>
      </c>
      <c r="F13" s="25">
        <f>IFERROR(IF(F8="","",IF($K$25=0,((F9-$K$26)/3/F10),IF($K$26=0,(($K$25-F9)/3/F10),MIN(((($K$25)-F9)/(3*F10)),((F9-($K$26))/(3*F10)))))),"")</f>
        <v>3.2484554172680395</v>
      </c>
      <c r="G13" s="25">
        <f>IFERROR(IF(G8="","",IF($G$25=0,((G9-$G$26)/3/G10),IF($G$26=0,(($G$25-G9)/3/G10),MIN(((($G$25)-G9)/(3*G10)),((G9-($G$26))/(3*G10)))))),"")</f>
        <v>3.1446511054858899</v>
      </c>
      <c r="H13" s="25">
        <f>IFERROR(IF(H8="","",IF($H$25=0,((H9-$H$26)/3/H10),IF($H$26=0,(($H$25-H9)/3/H10),MIN(((($H$25)-H9)/(3*H10)),((H9-($H$26))/(3*H10)))))),"")</f>
        <v>3.2191487486948693</v>
      </c>
      <c r="I13" s="25">
        <f>IFERROR(IF(I8="","",IF($I$25=0,((I9-$I$26)/3/I10),IF($I$26=0,(($I$25-I9)/3/I10),MIN(((($I$25)-I9)/(3*I10)),((I9-($I$26))/(3*I10)))))),"")</f>
        <v>2.9614006871561434</v>
      </c>
      <c r="J13" s="25">
        <f>IFERROR(IF(J8="","",IF($J$25=0,((J9-$J$26)/3/J10),IF($J$26=0,(($J$25-J9)/3/J10),MIN(((($J$25)-J9)/(3*J10)),((J9-($J$26))/(3*J10)))))),"")</f>
        <v>3.4044027549048317</v>
      </c>
      <c r="K13" s="25">
        <f>IFERROR(IF(K8="","",IF($K$25=0,((K9-$K$26)/3/K10),IF($K$26=0,(($K$25-K9)/3/K10),MIN(((($K$25)-K9)/(3*K10)),((K9-($K$26))/(3*K10)))))),"")</f>
        <v>3.7531000932441581</v>
      </c>
      <c r="L13" s="25">
        <f>IFERROR(IF(L8="","",IF($L$25=0,((L9-$L$26)/3/L10),IF($L$26=0,(($L$25-L9)/3/L10),MIN(((($L$25)-L9)/(3*L10)),((L9-($L$26))/(3*L10)))))),"")</f>
        <v>2.8491612572982969</v>
      </c>
      <c r="M13" s="25">
        <f>IFERROR(IF(M8="","",IF($M$25=0,((M9-$M$26)/3/M10),IF($M$26=0,(($M$25-M9)/3/M10),MIN(((($M$25)-M9)/(3*M10)),((M9-($M$26))/(3*M10)))))),"")</f>
        <v>2.9176680259871981</v>
      </c>
      <c r="N13" s="25">
        <f>IFERROR(IF(N8="","",IF($N$25=0,((N9-$N$26)/3/N10),IF($N$26=0,(($N$25-N9)/3/N10),MIN(((($N$25)-N9)/(3*N10)),((N9-($N$26))/(3*N10)))))),"")</f>
        <v>2.6494541669958926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3.0230461543191729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2.540641930015342</v>
      </c>
      <c r="Y13" s="25">
        <f>IFERROR(IF(Y8="","",IF($J$25=0,((Y9-$J$26)/3/Y10),IF($J$26=0,(($J$25-Y9)/3/Y10),MIN(((($J$25)-Y9)/(3*Y10)),((Y9-($J$26))/(3*Y10)))))),"")</f>
        <v>3.1744545340620562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2.5282195091656057</v>
      </c>
      <c r="AJ13" s="25">
        <f t="shared" si="2"/>
        <v>2.6900619680241737</v>
      </c>
      <c r="AK13" s="25">
        <f t="shared" si="2"/>
        <v>3.297035476666216</v>
      </c>
      <c r="AL13" s="25">
        <f t="shared" si="2"/>
        <v>3.6202213856058187</v>
      </c>
      <c r="AM13" s="25">
        <f t="shared" si="2"/>
        <v>2.6529836234235424</v>
      </c>
      <c r="AN13" s="25">
        <f t="shared" si="2"/>
        <v>2.4787621062678125</v>
      </c>
      <c r="AO13" s="25">
        <f t="shared" si="2"/>
        <v>3.515070891331677</v>
      </c>
      <c r="AP13" s="25">
        <f t="shared" si="2"/>
        <v>3.1347044940970297</v>
      </c>
      <c r="AQ13" s="25">
        <f>IFERROR(IF(AQ8="","",IF($M$25=0,((AQ9-$M$26)/3/AQ10),IF($M$26=0,(($M$25-AQ9)/3/AQ10),MIN(((($M$25)-AQ9)/(3*AQ10)),((AQ9-($M$26))/(3*AQ10)))))),"")</f>
        <v>3.0730743722703098</v>
      </c>
      <c r="AR13" s="25">
        <f>IFERROR(IF(AR8="","",IF($M$25=0,((AR9-$M$26)/3/AR10),IF($M$26=0,(($M$25-AR9)/3/AR10),MIN(((($M$25)-AR9)/(3*AR10)),((AR9-($M$26))/(3*AR10)))))),"")</f>
        <v>3.0912898611812216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-0.61177352941176188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9.1312499999999996</v>
      </c>
      <c r="C19" s="30">
        <v>9.1359476190476219</v>
      </c>
      <c r="D19" s="30">
        <v>9.504196491228063</v>
      </c>
      <c r="E19" s="30">
        <v>9.5462812499999963</v>
      </c>
      <c r="F19" s="30">
        <v>9.752679999999998</v>
      </c>
      <c r="G19" s="30">
        <v>9.4040808510638296</v>
      </c>
      <c r="H19" s="30">
        <v>9.3614432432432402</v>
      </c>
      <c r="I19" s="30">
        <v>9.5573500000000013</v>
      </c>
      <c r="J19" s="30">
        <v>9.7130740740740773</v>
      </c>
      <c r="K19" s="30">
        <v>9.5466121212121191</v>
      </c>
      <c r="L19" s="30">
        <v>9.6132785714285749</v>
      </c>
      <c r="M19" s="30">
        <v>9.7805428571428585</v>
      </c>
      <c r="N19" s="30">
        <v>9.2522312500000048</v>
      </c>
      <c r="P19" s="30" t="s">
        <v>18</v>
      </c>
      <c r="Q19" s="30"/>
      <c r="R19" s="30"/>
      <c r="S19" s="30"/>
      <c r="T19" s="30">
        <v>8.9843999999999973</v>
      </c>
      <c r="U19" s="30"/>
      <c r="V19" s="30"/>
      <c r="W19" s="30"/>
      <c r="X19" s="30">
        <v>9.1815636363636379</v>
      </c>
      <c r="Y19" s="30">
        <v>9.4974500000000024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8.6460333333333335</v>
      </c>
      <c r="AJ19" s="30">
        <v>8.9912000000000027</v>
      </c>
      <c r="AK19" s="30">
        <v>9.3235529411764695</v>
      </c>
      <c r="AL19" s="30">
        <v>9.2381199999999968</v>
      </c>
      <c r="AM19" s="30">
        <v>9.1973466666666681</v>
      </c>
      <c r="AN19" s="30">
        <v>9.1110533333333343</v>
      </c>
      <c r="AO19" s="30">
        <v>9.4456124999999975</v>
      </c>
      <c r="AP19" s="30">
        <v>9.0583090909090913</v>
      </c>
      <c r="AQ19" s="30">
        <v>9.9263500000000011</v>
      </c>
      <c r="AR19" s="30">
        <v>9.3145764705882392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0.68492580274301085</v>
      </c>
      <c r="C20" s="22">
        <v>0.87187788976402891</v>
      </c>
      <c r="D20" s="22">
        <v>0.87910237710079286</v>
      </c>
      <c r="E20" s="22">
        <v>0.73337074951895931</v>
      </c>
      <c r="F20" s="22">
        <v>0.84828700826259085</v>
      </c>
      <c r="G20" s="22">
        <v>0.85582736862533315</v>
      </c>
      <c r="H20" s="22">
        <v>0.72771440010477917</v>
      </c>
      <c r="I20" s="22">
        <v>0.9346826509480064</v>
      </c>
      <c r="J20" s="22">
        <v>0.90038028971866935</v>
      </c>
      <c r="K20" s="22">
        <v>0.78344591847124567</v>
      </c>
      <c r="L20" s="22">
        <v>0.84942247047653663</v>
      </c>
      <c r="M20" s="22">
        <v>0.99371407720072635</v>
      </c>
      <c r="N20" s="22">
        <v>1.0451059903630255</v>
      </c>
      <c r="P20" s="21" t="s">
        <v>8</v>
      </c>
      <c r="Q20" s="22"/>
      <c r="R20" s="22"/>
      <c r="S20" s="22"/>
      <c r="T20" s="22">
        <v>0.59331951036461827</v>
      </c>
      <c r="U20" s="22"/>
      <c r="V20" s="22"/>
      <c r="W20" s="22"/>
      <c r="X20" s="22">
        <v>0.64731135572133369</v>
      </c>
      <c r="Y20" s="22">
        <v>0.83154405997770819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0.66997876874921392</v>
      </c>
      <c r="AJ20" s="22">
        <v>0.85864638916239644</v>
      </c>
      <c r="AK20" s="22">
        <v>0.94885999902995832</v>
      </c>
      <c r="AL20" s="22">
        <v>0.83424030306938912</v>
      </c>
      <c r="AM20" s="22">
        <v>0.87367511268349773</v>
      </c>
      <c r="AN20" s="22">
        <v>0.79957878933871229</v>
      </c>
      <c r="AO20" s="22">
        <v>0.78268642368221486</v>
      </c>
      <c r="AP20" s="22">
        <v>0.7648812997410791</v>
      </c>
      <c r="AQ20" s="22">
        <v>0.86851527755231339</v>
      </c>
      <c r="AR20" s="22">
        <v>0.90858223382930636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16.899999999999999</v>
      </c>
    </row>
    <row r="21" spans="1:62" x14ac:dyDescent="0.2">
      <c r="A21" s="21" t="s">
        <v>19</v>
      </c>
      <c r="B21" s="22">
        <v>10.07</v>
      </c>
      <c r="C21" s="22">
        <v>11.853</v>
      </c>
      <c r="D21" s="22">
        <v>11.817</v>
      </c>
      <c r="E21" s="22">
        <v>13.22</v>
      </c>
      <c r="F21" s="22">
        <v>12.818</v>
      </c>
      <c r="G21" s="22">
        <v>12.343</v>
      </c>
      <c r="H21" s="22">
        <v>11.416</v>
      </c>
      <c r="I21" s="22">
        <v>12.776999999999999</v>
      </c>
      <c r="J21" s="22">
        <v>11.986000000000001</v>
      </c>
      <c r="K21" s="22">
        <v>12.151999999999999</v>
      </c>
      <c r="L21" s="22">
        <v>11.539</v>
      </c>
      <c r="M21" s="22">
        <v>12.496</v>
      </c>
      <c r="N21" s="22">
        <v>12.118</v>
      </c>
      <c r="P21" s="21" t="s">
        <v>19</v>
      </c>
      <c r="Q21" s="22"/>
      <c r="R21" s="22"/>
      <c r="S21" s="22"/>
      <c r="T21" s="22">
        <v>10.132</v>
      </c>
      <c r="U21" s="22"/>
      <c r="V21" s="22"/>
      <c r="W21" s="22"/>
      <c r="X21" s="22">
        <v>10.657999999999999</v>
      </c>
      <c r="Y21" s="22">
        <v>10.73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10.023</v>
      </c>
      <c r="AJ21" s="22">
        <v>10.869</v>
      </c>
      <c r="AK21" s="22">
        <v>11.875999999999999</v>
      </c>
      <c r="AL21" s="22">
        <v>11.417999999999999</v>
      </c>
      <c r="AM21" s="22">
        <v>11.539</v>
      </c>
      <c r="AN21" s="22">
        <v>10.974</v>
      </c>
      <c r="AO21" s="22">
        <v>12.268000000000001</v>
      </c>
      <c r="AP21" s="22">
        <v>10.586</v>
      </c>
      <c r="AQ21" s="22">
        <v>11.789</v>
      </c>
      <c r="AR21" s="22">
        <v>11.44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7.67</v>
      </c>
      <c r="C22" s="22">
        <v>6.234</v>
      </c>
      <c r="D22" s="22">
        <v>7.2629999999999999</v>
      </c>
      <c r="E22" s="22">
        <v>7.7270000000000003</v>
      </c>
      <c r="F22" s="22">
        <v>7.9089999999999998</v>
      </c>
      <c r="G22" s="22">
        <v>6.8739999999999997</v>
      </c>
      <c r="H22" s="22">
        <v>6.3440000000000003</v>
      </c>
      <c r="I22" s="22">
        <v>5.4489999999999998</v>
      </c>
      <c r="J22" s="22">
        <v>5.7460000000000004</v>
      </c>
      <c r="K22" s="22">
        <v>7.3739999999999997</v>
      </c>
      <c r="L22" s="22">
        <v>6.8330000000000002</v>
      </c>
      <c r="M22" s="22">
        <v>7.5510000000000002</v>
      </c>
      <c r="N22" s="22">
        <v>5.7110000000000003</v>
      </c>
      <c r="P22" s="21" t="s">
        <v>20</v>
      </c>
      <c r="Q22" s="22"/>
      <c r="R22" s="22"/>
      <c r="S22" s="22"/>
      <c r="T22" s="22">
        <v>7.8680000000000003</v>
      </c>
      <c r="U22" s="22"/>
      <c r="V22" s="22"/>
      <c r="W22" s="22"/>
      <c r="X22" s="22">
        <v>6.7110000000000003</v>
      </c>
      <c r="Y22" s="22">
        <v>7.89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7.4189999999999996</v>
      </c>
      <c r="AJ22" s="22">
        <v>6.7850000000000001</v>
      </c>
      <c r="AK22" s="22">
        <v>6.9080000000000004</v>
      </c>
      <c r="AL22" s="22">
        <v>7.2990000000000004</v>
      </c>
      <c r="AM22" s="22">
        <v>6.8630000000000004</v>
      </c>
      <c r="AN22" s="22">
        <v>6.9569999999999999</v>
      </c>
      <c r="AO22" s="22">
        <v>7.7370000000000001</v>
      </c>
      <c r="AP22" s="22">
        <v>7.0759999999999996</v>
      </c>
      <c r="AQ22" s="22">
        <v>7.5609999999999999</v>
      </c>
      <c r="AR22" s="22">
        <v>5.0209999999999999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3.7808231533437553</v>
      </c>
      <c r="C23" s="25">
        <f>IFERROR(IF(C18="","",IF($C$25=0,((C19-$C$26)/3/C20),IF($C$26=0,(($C$25-C19)/3/C20),MIN(((($C$25)-C19)/(3*C20)),((C19-($C$26))/(3*C20)))))),"")</f>
        <v>2.9683256000652776</v>
      </c>
      <c r="D23" s="25">
        <f>IFERROR(IF(D18="","",IF($D$25=0,((D19-$D$26)/3/D20),IF($D$26=0,(($D$25-D19)/3/D20),MIN(((($D$25)-D19)/(3*D20)),((D19-($D$26))/(3*D20)))))),"")</f>
        <v>2.8043011831995743</v>
      </c>
      <c r="E23" s="25">
        <f>IFERROR(IF(E18="","",IF($E$25=0,((E19-$E$26)/3/E20),IF($E$26=0,(($E$25-E19)/3/E20),MIN(((($E$25)-E19)/(3*E20)),((E19-($E$26))/(3*E20)))))),"")</f>
        <v>3.342428894172802</v>
      </c>
      <c r="F23" s="25">
        <f>IFERROR(IF(F18="","",IF($K$25=0,((F19-$K$26)/3/F20),IF($K$26=0,(($K$25-F19)/3/F20),MIN(((($K$25)-F19)/(3*F20)),((F19-($K$26))/(3*F20)))))),"")</f>
        <v>2.8085305760836383</v>
      </c>
      <c r="G23" s="25">
        <f>IFERROR(IF(G18="","",IF($G$25=0,((G19-$G$26)/3/G20),IF($G$26=0,(($G$25-G19)/3/G20),MIN(((($G$25)-G19)/(3*G20)),((G19-($G$26))/(3*G20)))))),"")</f>
        <v>2.9195604252823548</v>
      </c>
      <c r="H23" s="25">
        <f>IFERROR(IF(H18="","",IF($H$25=0,((H19-$H$26)/3/H20),IF($H$26=0,(($H$25-H19)/3/H20),MIN(((($H$25)-H19)/(3*H20)),((H19-($H$26))/(3*H20)))))),"")</f>
        <v>3.4530747940269459</v>
      </c>
      <c r="I23" s="25">
        <f>IFERROR(IF(I18="","",IF($I$25=0,((I19-$I$26)/3/I20),IF($I$26=0,(($I$25-I19)/3/I20),MIN(((($I$25)-I19)/(3*I20)),((I19-($I$26))/(3*I20)))))),"")</f>
        <v>2.61858931212381</v>
      </c>
      <c r="J23" s="25">
        <f>IFERROR(IF(J18="","",IF($J$25=0,((J19-$J$26)/3/J20),IF($J$26=0,(($J$25-J19)/3/J20),MIN(((($J$25)-J19)/(3*J20)),((J19-($J$26))/(3*J20)))))),"")</f>
        <v>2.6607001537729986</v>
      </c>
      <c r="K23" s="25">
        <f>IFERROR(IF(K18="","",IF($K$25=0,((K19-$K$26)/3/K20),IF($K$26=0,(($K$25-K19)/3/K20),MIN(((($K$25)-K19)/(3*K20)),((K19-($K$26))/(3*K20)))))),"")</f>
        <v>3.1286515573560365</v>
      </c>
      <c r="L23" s="25">
        <f>IFERROR(IF(L18="","",IF($L$25=0,((L19-$L$26)/3/L20),IF($L$26=0,(($L$25-L19)/3/L20),MIN(((($L$25)-L19)/(3*L20)),((L19-($L$26))/(3*L20)))))),"")</f>
        <v>2.8594806792602201</v>
      </c>
      <c r="M23" s="25">
        <f>IFERROR(IF(M18="","",IF($M$25=0,((M19-$M$26)/3/M20),IF($M$26=0,(($M$25-M19)/3/M20),MIN(((($M$25)-M19)/(3*M20)),((M19-($M$26))/(3*M20)))))),"")</f>
        <v>2.3881641967249827</v>
      </c>
      <c r="N23" s="25">
        <f>IFERROR(IF(N18="","",IF($N$25=0,((N19-$N$26)/3/N20),IF($N$26=0,(($N$25-N19)/3/N20),MIN(((($N$25)-N19)/(3*N20)),((N19-($N$26))/(3*N20)))))),"")</f>
        <v>2.4392322630496972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4.44706989613716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3.9746129872001057</v>
      </c>
      <c r="Y23" s="25">
        <f>IFERROR(IF(Y18="","",IF($J$25=0,((Y19-$J$26)/3/Y20),IF($J$26=0,(($J$25-Y19)/3/Y20),MIN(((($J$25)-Y19)/(3*Y20)),((Y19-($J$26))/(3*Y20)))))),"")</f>
        <v>2.9673913691750906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4.106581209071261</v>
      </c>
      <c r="AJ23" s="25">
        <f t="shared" si="4"/>
        <v>3.0702588398913844</v>
      </c>
      <c r="AK23" s="25">
        <f t="shared" si="4"/>
        <v>2.6615963951721393</v>
      </c>
      <c r="AL23" s="25">
        <f t="shared" si="4"/>
        <v>3.0614200615857459</v>
      </c>
      <c r="AM23" s="25">
        <f t="shared" si="4"/>
        <v>2.9387939221764747</v>
      </c>
      <c r="AN23" s="25">
        <f t="shared" si="4"/>
        <v>3.2471040880196744</v>
      </c>
      <c r="AO23" s="25">
        <f t="shared" si="4"/>
        <v>3.1747015894863746</v>
      </c>
      <c r="AP23" s="25">
        <f t="shared" si="4"/>
        <v>3.4173890387721628</v>
      </c>
      <c r="AQ23" s="25">
        <f>IFERROR(IF(AQ18="","",IF($M$25=0,((AQ19-$M$26)/3/AQ20),IF($M$26=0,(($M$25-AQ19)/3/AQ20),MIN(((($M$25)-AQ19)/(3*AQ20)),((AQ19-($M$26))/(3*AQ20)))))),"")</f>
        <v>2.6764641452838278</v>
      </c>
      <c r="AR23" s="25">
        <f>IFERROR(IF(AR18="","",IF($M$25=0,((AR19-$M$26)/3/AR20),IF($M$26=0,(($M$25-AR19)/3/AR20),MIN(((($M$25)-AR19)/(3*AR20)),((AR19-($M$26))/(3*AR20)))))),"")</f>
        <v>2.7828791007143328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16.899999999999999</v>
      </c>
      <c r="C25" s="32">
        <f t="shared" si="5"/>
        <v>16.899999999999999</v>
      </c>
      <c r="D25" s="32">
        <f t="shared" si="5"/>
        <v>16.899999999999999</v>
      </c>
      <c r="E25" s="32">
        <f t="shared" si="5"/>
        <v>16.899999999999999</v>
      </c>
      <c r="F25" s="32">
        <f t="shared" si="5"/>
        <v>16.899999999999999</v>
      </c>
      <c r="G25" s="32">
        <f t="shared" si="5"/>
        <v>16.899999999999999</v>
      </c>
      <c r="H25" s="32">
        <f t="shared" si="5"/>
        <v>16.899999999999999</v>
      </c>
      <c r="I25" s="32">
        <f t="shared" si="5"/>
        <v>16.899999999999999</v>
      </c>
      <c r="J25" s="32">
        <f t="shared" si="5"/>
        <v>16.899999999999999</v>
      </c>
      <c r="K25" s="32">
        <f t="shared" si="5"/>
        <v>16.899999999999999</v>
      </c>
      <c r="L25" s="32">
        <f t="shared" si="5"/>
        <v>16.899999999999999</v>
      </c>
      <c r="M25" s="32">
        <f t="shared" si="5"/>
        <v>16.899999999999999</v>
      </c>
      <c r="N25" s="32">
        <f>$E$5</f>
        <v>16.899999999999999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0.95732318741028843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3.7531000932441581</v>
      </c>
      <c r="Q37" s="40">
        <v>8</v>
      </c>
      <c r="R37" s="41">
        <f>ROUND(Q37/5,5)</f>
        <v>1.6</v>
      </c>
      <c r="T37" s="20">
        <v>9.8412000000000006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0.54778572453104346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4.2953535077016962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BJ85"/>
  <sheetViews>
    <sheetView showGridLines="0" topLeftCell="A20" zoomScale="85" zoomScaleNormal="85" workbookViewId="0">
      <selection activeCell="R66" sqref="R66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114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1.8120915888036309</v>
      </c>
      <c r="R2" s="7">
        <f>IF(N19="","",(ABS(N19-AVERAGE(B19:M19))/STDEV(B19:M19)))</f>
        <v>0.90723483775238833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0.25297601308439949</v>
      </c>
      <c r="V2" s="7">
        <f>IF(AR19="","",(ABS(AR19-AVERAGE(AF19:AQ19))/STDEV(AF19:AQ19)))</f>
        <v>2.6321914024693207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0.63643688945794696</v>
      </c>
      <c r="R3" s="7">
        <f>IF(N20="","",(ABS(N20-AVERAGE(B20:M20))/STDEV(B20:M20)))</f>
        <v>2.5585334797447361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2.6872642717652555</v>
      </c>
      <c r="V3" s="7">
        <f>IF(AR20="","",(ABS(AR20-AVERAGE(AF20:AQ20))/STDEV(AF20:AQ20)))</f>
        <v>1.3721290736098992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1.6344166807280214</v>
      </c>
      <c r="R4" s="7">
        <f>IF(N23="","",(ABS(N23-AVERAGE(B23:M23))/STDEV(B23:M23)))</f>
        <v>0.8616129666102369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1.3279272032844589</v>
      </c>
      <c r="V4" s="7">
        <f>IF(AR23="","",(ABS(AR23-AVERAGE(AF23:AQ23))/STDEV(AF23:AQ23)))</f>
        <v>0.47001151783816719</v>
      </c>
    </row>
    <row r="5" spans="1:44" ht="25.5" customHeight="1" x14ac:dyDescent="0.2">
      <c r="C5" s="42" t="s">
        <v>115</v>
      </c>
      <c r="D5" s="12">
        <v>25134</v>
      </c>
      <c r="E5" s="12">
        <v>26170</v>
      </c>
      <c r="F5" s="12">
        <v>24045</v>
      </c>
      <c r="G5" s="13"/>
      <c r="H5" s="13"/>
      <c r="I5" s="13">
        <v>1336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-83.282580645158305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25393.04109589041</v>
      </c>
      <c r="C9" s="20">
        <v>25394.400000000001</v>
      </c>
      <c r="D9" s="20">
        <v>25502.971428571429</v>
      </c>
      <c r="E9" s="20">
        <v>25600.799999999999</v>
      </c>
      <c r="F9" s="20">
        <v>25477.874285714286</v>
      </c>
      <c r="G9" s="20">
        <v>25403.179487179488</v>
      </c>
      <c r="H9" s="20">
        <v>25335.200000000001</v>
      </c>
      <c r="I9" s="20">
        <v>25496</v>
      </c>
      <c r="J9" s="20">
        <v>25501.684210526317</v>
      </c>
      <c r="K9" s="20">
        <v>25493.21212121212</v>
      </c>
      <c r="L9" s="20">
        <v>25315.360000000001</v>
      </c>
      <c r="M9" s="20">
        <v>25367.428571428572</v>
      </c>
      <c r="N9" s="20">
        <v>25593.131034482758</v>
      </c>
      <c r="P9" s="19" t="s">
        <v>18</v>
      </c>
      <c r="Q9" s="20"/>
      <c r="R9" s="20"/>
      <c r="S9" s="20"/>
      <c r="T9" s="20">
        <v>25449.866666666665</v>
      </c>
      <c r="U9" s="20"/>
      <c r="V9" s="20"/>
      <c r="W9" s="20"/>
      <c r="X9" s="20">
        <v>25513.511111111111</v>
      </c>
      <c r="Y9" s="20">
        <v>25589.599999999999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25677.599999999999</v>
      </c>
      <c r="AJ9" s="30">
        <v>25631.911111111112</v>
      </c>
      <c r="AK9" s="30">
        <v>25245.010526315789</v>
      </c>
      <c r="AL9" s="30">
        <v>25164.564705882352</v>
      </c>
      <c r="AM9" s="30">
        <v>25453.371428571427</v>
      </c>
      <c r="AN9" s="30">
        <v>25630</v>
      </c>
      <c r="AO9" s="30">
        <v>25488.053333333333</v>
      </c>
      <c r="AP9" s="30">
        <v>25710.036363636365</v>
      </c>
      <c r="AQ9" s="30">
        <v>25649.759999999998</v>
      </c>
      <c r="AR9" s="30">
        <v>25566.47741935484</v>
      </c>
    </row>
    <row r="10" spans="1:44" x14ac:dyDescent="0.2">
      <c r="A10" s="21" t="s">
        <v>8</v>
      </c>
      <c r="B10" s="22">
        <v>224.36511393361528</v>
      </c>
      <c r="C10" s="22">
        <v>195.3360063984199</v>
      </c>
      <c r="D10" s="22">
        <v>181.05568334374414</v>
      </c>
      <c r="E10" s="22">
        <v>153.63485144949581</v>
      </c>
      <c r="F10" s="22">
        <v>192.72410800478434</v>
      </c>
      <c r="G10" s="22">
        <v>218.11257754717332</v>
      </c>
      <c r="H10" s="22">
        <v>198.43101745157855</v>
      </c>
      <c r="I10" s="22">
        <v>156.68841853883674</v>
      </c>
      <c r="J10" s="22">
        <v>211.64376894810442</v>
      </c>
      <c r="K10" s="22">
        <v>163.31350921220408</v>
      </c>
      <c r="L10" s="22">
        <v>157.74442441602619</v>
      </c>
      <c r="M10" s="22">
        <v>149.12970440881335</v>
      </c>
      <c r="N10" s="22">
        <v>200.65376672172613</v>
      </c>
      <c r="P10" s="21" t="s">
        <v>8</v>
      </c>
      <c r="Q10" s="22"/>
      <c r="R10" s="22"/>
      <c r="S10" s="22"/>
      <c r="T10" s="22">
        <v>149.07432382200668</v>
      </c>
      <c r="U10" s="22"/>
      <c r="V10" s="22"/>
      <c r="W10" s="22"/>
      <c r="X10" s="22">
        <v>150.78772288796381</v>
      </c>
      <c r="Y10" s="22">
        <v>147.77735742806155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122.61295544152448</v>
      </c>
      <c r="AJ10" s="22">
        <v>187.74783736957878</v>
      </c>
      <c r="AK10" s="22">
        <v>249.42416639458744</v>
      </c>
      <c r="AL10" s="22">
        <v>157.43558373255431</v>
      </c>
      <c r="AM10" s="22">
        <v>189.09380935678479</v>
      </c>
      <c r="AN10" s="22">
        <v>187.722391319021</v>
      </c>
      <c r="AO10" s="22">
        <v>165.67437073101294</v>
      </c>
      <c r="AP10" s="22">
        <v>167.72618378557576</v>
      </c>
      <c r="AQ10" s="22">
        <v>165.76582449777925</v>
      </c>
      <c r="AR10" s="22">
        <v>268.66181937168193</v>
      </c>
    </row>
    <row r="11" spans="1:44" x14ac:dyDescent="0.2">
      <c r="A11" s="21" t="s">
        <v>19</v>
      </c>
      <c r="B11" s="22">
        <v>26012</v>
      </c>
      <c r="C11" s="22">
        <v>25820</v>
      </c>
      <c r="D11" s="23">
        <v>26044</v>
      </c>
      <c r="E11" s="23">
        <v>26044</v>
      </c>
      <c r="F11" s="23">
        <v>25884</v>
      </c>
      <c r="G11" s="23">
        <v>25980</v>
      </c>
      <c r="H11" s="23">
        <v>25820</v>
      </c>
      <c r="I11" s="23">
        <v>25820</v>
      </c>
      <c r="J11" s="23">
        <v>26044</v>
      </c>
      <c r="K11" s="23">
        <v>25852</v>
      </c>
      <c r="L11" s="23">
        <v>25628</v>
      </c>
      <c r="M11" s="23">
        <v>25660</v>
      </c>
      <c r="N11" s="23">
        <v>26140</v>
      </c>
      <c r="P11" s="21" t="s">
        <v>19</v>
      </c>
      <c r="Q11" s="22"/>
      <c r="R11" s="22"/>
      <c r="S11" s="22"/>
      <c r="T11" s="22">
        <v>25820</v>
      </c>
      <c r="U11" s="23"/>
      <c r="V11" s="23"/>
      <c r="W11" s="23"/>
      <c r="X11" s="23">
        <v>25820</v>
      </c>
      <c r="Y11" s="23">
        <v>25884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25852</v>
      </c>
      <c r="AJ11" s="22">
        <v>25980</v>
      </c>
      <c r="AK11" s="22">
        <v>25948</v>
      </c>
      <c r="AL11" s="22">
        <v>25596</v>
      </c>
      <c r="AM11" s="22">
        <v>25852</v>
      </c>
      <c r="AN11" s="22">
        <v>26076</v>
      </c>
      <c r="AO11" s="22">
        <v>25852</v>
      </c>
      <c r="AP11" s="22">
        <v>26044</v>
      </c>
      <c r="AQ11" s="22">
        <v>26108</v>
      </c>
      <c r="AR11" s="22">
        <v>26108</v>
      </c>
    </row>
    <row r="12" spans="1:44" x14ac:dyDescent="0.2">
      <c r="A12" s="21" t="s">
        <v>20</v>
      </c>
      <c r="B12" s="22">
        <v>24764</v>
      </c>
      <c r="C12" s="22">
        <v>24764</v>
      </c>
      <c r="D12" s="23">
        <v>25020</v>
      </c>
      <c r="E12" s="23">
        <v>25244</v>
      </c>
      <c r="F12" s="23">
        <v>24988</v>
      </c>
      <c r="G12" s="23">
        <v>24828</v>
      </c>
      <c r="H12" s="23">
        <v>24860</v>
      </c>
      <c r="I12" s="23">
        <v>24988</v>
      </c>
      <c r="J12" s="23">
        <v>24700</v>
      </c>
      <c r="K12" s="23">
        <v>25020</v>
      </c>
      <c r="L12" s="23">
        <v>24732</v>
      </c>
      <c r="M12" s="23">
        <v>24988</v>
      </c>
      <c r="N12" s="23">
        <v>25116</v>
      </c>
      <c r="P12" s="21" t="s">
        <v>20</v>
      </c>
      <c r="Q12" s="22"/>
      <c r="R12" s="22"/>
      <c r="S12" s="22"/>
      <c r="T12" s="22">
        <v>25180</v>
      </c>
      <c r="U12" s="23"/>
      <c r="V12" s="23"/>
      <c r="W12" s="23"/>
      <c r="X12" s="23">
        <v>25244</v>
      </c>
      <c r="Y12" s="23">
        <v>25308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25340</v>
      </c>
      <c r="AJ12" s="22">
        <v>25020</v>
      </c>
      <c r="AK12" s="22">
        <v>24892</v>
      </c>
      <c r="AL12" s="22">
        <v>24892</v>
      </c>
      <c r="AM12" s="22">
        <v>25052</v>
      </c>
      <c r="AN12" s="22">
        <v>24956</v>
      </c>
      <c r="AO12" s="22">
        <v>25116</v>
      </c>
      <c r="AP12" s="22">
        <v>25276</v>
      </c>
      <c r="AQ12" s="22">
        <v>25276</v>
      </c>
      <c r="AR12" s="22">
        <v>24828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1.1543073556724668</v>
      </c>
      <c r="C13" s="25">
        <f>IFERROR(IF(C8="","",IF($C$25=0,((C9-$C$26)/3/C10),IF($C$26=0,(($C$25-C9)/3/C10),MIN(((($C$25)-C9)/(3*C10)),((C9-($C$26))/(3*C10)))))),"")</f>
        <v>1.3235313760127336</v>
      </c>
      <c r="D13" s="25">
        <f>IFERROR(IF(D8="","",IF($D$25=0,((D9-$D$26)/3/D10),IF($D$26=0,(($D$25-D9)/3/D10),MIN(((($D$25)-D9)/(3*D10)),((D9-($D$26))/(3*D10)))))),"")</f>
        <v>1.2280357790300729</v>
      </c>
      <c r="E13" s="25">
        <f>IFERROR(IF(E8="","",IF($E$25=0,((E9-$E$26)/3/E10),IF($E$26=0,(($E$25-E9)/3/E10),MIN(((($E$25)-E9)/(3*E10)),((E9-($E$26))/(3*E10)))))),"")</f>
        <v>1.2349628456255863</v>
      </c>
      <c r="F13" s="25">
        <f>IFERROR(IF(F8="","",IF($K$25=0,((F9-$K$26)/3/F10),IF($K$26=0,(($K$25-F9)/3/F10),MIN(((($K$25)-F9)/(3*F10)),((F9-($K$26))/(3*F10)))))),"")</f>
        <v>1.1970924334118282</v>
      </c>
      <c r="G13" s="25">
        <f>IFERROR(IF(G8="","",IF($G$25=0,((G9-$G$26)/3/G10),IF($G$26=0,(($G$25-G9)/3/G10),MIN(((($G$25)-G9)/(3*G10)),((G9-($G$26))/(3*G10)))))),"")</f>
        <v>1.1719032459352541</v>
      </c>
      <c r="H13" s="25">
        <f>IFERROR(IF(H8="","",IF($H$25=0,((H9-$H$26)/3/H10),IF($H$26=0,(($H$25-H9)/3/H10),MIN(((($H$25)-H9)/(3*H10)),((H9-($H$26))/(3*H10)))))),"")</f>
        <v>1.4023345253197097</v>
      </c>
      <c r="I13" s="25">
        <f>IFERROR(IF(I8="","",IF($I$25=0,((I9-$I$26)/3/I10),IF($I$26=0,(($I$25-I9)/3/I10),MIN(((($I$25)-I9)/(3*I10)),((I9-($I$26))/(3*I10)))))),"")</f>
        <v>1.4338434758723464</v>
      </c>
      <c r="J13" s="25">
        <f>IFERROR(IF(J8="","",IF($J$25=0,((J9-$J$26)/3/J10),IF($J$26=0,(($J$25-J9)/3/J10),MIN(((($J$25)-J9)/(3*J10)),((J9-($J$26))/(3*J10)))))),"")</f>
        <v>1.0525796763673461</v>
      </c>
      <c r="K13" s="25">
        <f>IFERROR(IF(K8="","",IF($K$25=0,((K9-$K$26)/3/K10),IF($K$26=0,(($K$25-K9)/3/K10),MIN(((($K$25)-K9)/(3*K10)),((K9-($K$26))/(3*K10)))))),"")</f>
        <v>1.3813674121889583</v>
      </c>
      <c r="L13" s="25">
        <f>IFERROR(IF(L8="","",IF($L$25=0,((L9-$L$26)/3/L10),IF($L$26=0,(($L$25-L9)/3/L10),MIN(((($L$25)-L9)/(3*L10)),((L9-($L$26))/(3*L10)))))),"")</f>
        <v>1.8059592347218145</v>
      </c>
      <c r="M13" s="25">
        <f>IFERROR(IF(M8="","",IF($M$25=0,((M9-$M$26)/3/M10),IF($M$26=0,(($M$25-M9)/3/M10),MIN(((($M$25)-M9)/(3*M10)),((M9-($M$26))/(3*M10)))))),"")</f>
        <v>1.7939002198411045</v>
      </c>
      <c r="N13" s="25">
        <f>IFERROR(IF(N8="","",IF($N$25=0,((N9-$N$26)/3/N10),IF($N$26=0,(($N$25-N9)/3/N10),MIN(((($N$25)-N9)/(3*N10)),((N9-($N$26))/(3*N10)))))),"")</f>
        <v>0.95831570129001475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1.6102333271761529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1.4512430152700257</v>
      </c>
      <c r="Y13" s="25">
        <f>IFERROR(IF(Y8="","",IF($J$25=0,((Y9-$J$26)/3/Y10),IF($J$26=0,(($J$25-Y9)/3/Y10),MIN(((($J$25)-Y9)/(3*Y10)),((Y9-($J$26))/(3*Y10)))))),"")</f>
        <v>1.3091766562468632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1.3386296149725458</v>
      </c>
      <c r="AJ13" s="25">
        <f t="shared" si="2"/>
        <v>0.95533970178249905</v>
      </c>
      <c r="AK13" s="25">
        <f t="shared" si="2"/>
        <v>1.2361666033339678</v>
      </c>
      <c r="AL13" s="25">
        <f t="shared" si="2"/>
        <v>2.1287760371159026</v>
      </c>
      <c r="AM13" s="25">
        <f t="shared" si="2"/>
        <v>1.2632681698504269</v>
      </c>
      <c r="AN13" s="25">
        <f t="shared" si="2"/>
        <v>0.95886270537701945</v>
      </c>
      <c r="AO13" s="25">
        <f t="shared" si="2"/>
        <v>1.3720622843023955</v>
      </c>
      <c r="AP13" s="25">
        <f t="shared" si="2"/>
        <v>0.91411614251726003</v>
      </c>
      <c r="AQ13" s="25">
        <f>IFERROR(IF(AQ8="","",IF($M$25=0,((AQ9-$M$26)/3/AQ10),IF($M$26=0,(($M$25-AQ9)/3/AQ10),MIN(((($M$25)-AQ9)/(3*AQ10)),((AQ9-($M$26))/(3*AQ10)))))),"")</f>
        <v>1.0461344119556868</v>
      </c>
      <c r="AR13" s="25">
        <f>IFERROR(IF(AR8="","",IF($M$25=0,((AR9-$M$26)/3/AR10),IF($M$26=0,(($M$25-AR9)/3/AR10),MIN(((($M$25)-AR9)/(3*AR10)),((AR9-($M$26))/(3*AR10)))))),"")</f>
        <v>0.74880083079490689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-181.17647058823422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25399.200000000001</v>
      </c>
      <c r="C19" s="30">
        <v>25458.095238095237</v>
      </c>
      <c r="D19" s="30">
        <v>25552.659649122808</v>
      </c>
      <c r="E19" s="30">
        <v>25543.200000000001</v>
      </c>
      <c r="F19" s="30">
        <v>25550.944</v>
      </c>
      <c r="G19" s="30">
        <v>25312.765957446809</v>
      </c>
      <c r="H19" s="30">
        <v>25376.497297297297</v>
      </c>
      <c r="I19" s="30">
        <v>25386.133333333335</v>
      </c>
      <c r="J19" s="30">
        <v>25455.911111111112</v>
      </c>
      <c r="K19" s="30">
        <v>25358.618181818183</v>
      </c>
      <c r="L19" s="30">
        <v>25208.571428571428</v>
      </c>
      <c r="M19" s="30">
        <v>25690.17142857143</v>
      </c>
      <c r="N19" s="30">
        <v>25323.8</v>
      </c>
      <c r="P19" s="30" t="s">
        <v>18</v>
      </c>
      <c r="Q19" s="30"/>
      <c r="R19" s="30"/>
      <c r="S19" s="30"/>
      <c r="T19" s="30">
        <v>25532</v>
      </c>
      <c r="U19" s="30"/>
      <c r="V19" s="30"/>
      <c r="W19" s="30"/>
      <c r="X19" s="30">
        <v>25380.727272727272</v>
      </c>
      <c r="Y19" s="30">
        <v>25311.200000000001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25318.666666666668</v>
      </c>
      <c r="AJ19" s="30">
        <v>25313.973333333332</v>
      </c>
      <c r="AK19" s="30">
        <v>25463.482352941177</v>
      </c>
      <c r="AL19" s="30">
        <v>25392.48</v>
      </c>
      <c r="AM19" s="30">
        <v>25250.826666666668</v>
      </c>
      <c r="AN19" s="30">
        <v>25293.919999999998</v>
      </c>
      <c r="AO19" s="30">
        <v>25227.599999999999</v>
      </c>
      <c r="AP19" s="30">
        <v>25095.636363636364</v>
      </c>
      <c r="AQ19" s="30">
        <v>25168.799999999999</v>
      </c>
      <c r="AR19" s="30">
        <v>24987.623529411765</v>
      </c>
      <c r="BD19" s="32"/>
      <c r="BE19" s="32"/>
      <c r="BF19" s="32"/>
      <c r="BG19" s="32">
        <f>I5/3</f>
        <v>445.33333333333331</v>
      </c>
      <c r="BH19" s="32"/>
      <c r="BI19" s="32"/>
      <c r="BJ19" s="32"/>
    </row>
    <row r="20" spans="1:62" x14ac:dyDescent="0.2">
      <c r="A20" s="21" t="s">
        <v>8</v>
      </c>
      <c r="B20" s="22">
        <v>98.644283852852325</v>
      </c>
      <c r="C20" s="22">
        <v>233.0043235859614</v>
      </c>
      <c r="D20" s="22">
        <v>208.55576470774943</v>
      </c>
      <c r="E20" s="22">
        <v>189.94963913839123</v>
      </c>
      <c r="F20" s="22">
        <v>248.17379134323878</v>
      </c>
      <c r="G20" s="22">
        <v>208.01354048279219</v>
      </c>
      <c r="H20" s="22">
        <v>172.16931518270562</v>
      </c>
      <c r="I20" s="22">
        <v>228.83787271515087</v>
      </c>
      <c r="J20" s="22">
        <v>218.57364845972452</v>
      </c>
      <c r="K20" s="22">
        <v>232.13312183480321</v>
      </c>
      <c r="L20" s="22">
        <v>270.9503961307534</v>
      </c>
      <c r="M20" s="22">
        <v>144.56211482271834</v>
      </c>
      <c r="N20" s="22">
        <v>325.88296699290788</v>
      </c>
      <c r="P20" s="21" t="s">
        <v>8</v>
      </c>
      <c r="Q20" s="22"/>
      <c r="R20" s="22"/>
      <c r="S20" s="22"/>
      <c r="T20" s="22">
        <v>195.64358868387038</v>
      </c>
      <c r="U20" s="22"/>
      <c r="V20" s="22"/>
      <c r="W20" s="22"/>
      <c r="X20" s="22">
        <v>150.15072113459544</v>
      </c>
      <c r="Y20" s="22">
        <v>145.68372375945449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181.0843456234829</v>
      </c>
      <c r="AJ20" s="22">
        <v>202.29640905640696</v>
      </c>
      <c r="AK20" s="22">
        <v>181.29879387647458</v>
      </c>
      <c r="AL20" s="22">
        <v>179.94945322030208</v>
      </c>
      <c r="AM20" s="22">
        <v>150.48860721297461</v>
      </c>
      <c r="AN20" s="22">
        <v>193.16690444528271</v>
      </c>
      <c r="AO20" s="22">
        <v>141.37638067463109</v>
      </c>
      <c r="AP20" s="22">
        <v>177.67431332683302</v>
      </c>
      <c r="AQ20" s="22">
        <v>186.3888951980899</v>
      </c>
      <c r="AR20" s="22">
        <v>203.67632915688441</v>
      </c>
      <c r="AS20" s="29"/>
      <c r="AT20" s="29"/>
      <c r="AU20" s="29"/>
      <c r="AV20" s="29"/>
      <c r="BD20" s="32">
        <f>F5</f>
        <v>24045</v>
      </c>
      <c r="BE20" s="32"/>
      <c r="BF20" s="32"/>
      <c r="BG20" s="32"/>
      <c r="BH20" s="32"/>
      <c r="BI20" s="32"/>
      <c r="BJ20" s="32">
        <f>E5</f>
        <v>26170</v>
      </c>
    </row>
    <row r="21" spans="1:62" x14ac:dyDescent="0.2">
      <c r="A21" s="21" t="s">
        <v>19</v>
      </c>
      <c r="B21" s="22">
        <v>25660</v>
      </c>
      <c r="C21" s="22">
        <v>26044</v>
      </c>
      <c r="D21" s="22">
        <v>26012</v>
      </c>
      <c r="E21" s="22">
        <v>26012</v>
      </c>
      <c r="F21" s="22">
        <v>26012</v>
      </c>
      <c r="G21" s="22">
        <v>26076</v>
      </c>
      <c r="H21" s="22">
        <v>25788</v>
      </c>
      <c r="I21" s="22">
        <v>25948</v>
      </c>
      <c r="J21" s="22">
        <v>26044</v>
      </c>
      <c r="K21" s="22">
        <v>25980</v>
      </c>
      <c r="L21" s="22">
        <v>25916</v>
      </c>
      <c r="M21" s="22">
        <v>26044</v>
      </c>
      <c r="N21" s="22">
        <v>26044</v>
      </c>
      <c r="P21" s="21" t="s">
        <v>19</v>
      </c>
      <c r="Q21" s="22"/>
      <c r="R21" s="22"/>
      <c r="S21" s="22"/>
      <c r="T21" s="22">
        <v>25884</v>
      </c>
      <c r="U21" s="22"/>
      <c r="V21" s="22"/>
      <c r="W21" s="22"/>
      <c r="X21" s="22">
        <v>25820</v>
      </c>
      <c r="Y21" s="22">
        <v>25532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25596</v>
      </c>
      <c r="AJ21" s="22">
        <v>25788</v>
      </c>
      <c r="AK21" s="22">
        <v>25852</v>
      </c>
      <c r="AL21" s="22">
        <v>25692</v>
      </c>
      <c r="AM21" s="22">
        <v>25692</v>
      </c>
      <c r="AN21" s="22">
        <v>25692</v>
      </c>
      <c r="AO21" s="22">
        <v>25500</v>
      </c>
      <c r="AP21" s="22">
        <v>25500</v>
      </c>
      <c r="AQ21" s="22">
        <v>25756</v>
      </c>
      <c r="AR21" s="22">
        <v>25564</v>
      </c>
      <c r="BD21" s="33">
        <f>BE21-$BG$22</f>
        <v>25133.94</v>
      </c>
      <c r="BE21" s="32">
        <f>BF21-$BG$22</f>
        <v>25133.96</v>
      </c>
      <c r="BF21" s="32">
        <f>BG21-$BG$22</f>
        <v>25133.98</v>
      </c>
      <c r="BG21" s="33">
        <f>D5</f>
        <v>25134</v>
      </c>
      <c r="BH21" s="32">
        <f>BG21+$BG$22</f>
        <v>25134.02</v>
      </c>
      <c r="BI21" s="32">
        <f>BH21+$BG$22</f>
        <v>25134.04</v>
      </c>
      <c r="BJ21" s="33">
        <f>BI21+$BG$22</f>
        <v>25134.06</v>
      </c>
    </row>
    <row r="22" spans="1:62" x14ac:dyDescent="0.2">
      <c r="A22" s="21" t="s">
        <v>20</v>
      </c>
      <c r="B22" s="22">
        <v>25276</v>
      </c>
      <c r="C22" s="22">
        <v>24860</v>
      </c>
      <c r="D22" s="22">
        <v>24860</v>
      </c>
      <c r="E22" s="22">
        <v>24988</v>
      </c>
      <c r="F22" s="22">
        <v>25020</v>
      </c>
      <c r="G22" s="22">
        <v>24796</v>
      </c>
      <c r="H22" s="22">
        <v>24860</v>
      </c>
      <c r="I22" s="22">
        <v>24540</v>
      </c>
      <c r="J22" s="22">
        <v>24892</v>
      </c>
      <c r="K22" s="22">
        <v>24700</v>
      </c>
      <c r="L22" s="22">
        <v>24732</v>
      </c>
      <c r="M22" s="22">
        <v>25436</v>
      </c>
      <c r="N22" s="22">
        <v>24444</v>
      </c>
      <c r="P22" s="21" t="s">
        <v>20</v>
      </c>
      <c r="Q22" s="22"/>
      <c r="R22" s="22"/>
      <c r="S22" s="22"/>
      <c r="T22" s="22">
        <v>25180</v>
      </c>
      <c r="U22" s="22"/>
      <c r="V22" s="22"/>
      <c r="W22" s="22"/>
      <c r="X22" s="22">
        <v>25116</v>
      </c>
      <c r="Y22" s="22">
        <v>24956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24732</v>
      </c>
      <c r="AJ22" s="22">
        <v>24796</v>
      </c>
      <c r="AK22" s="22">
        <v>24892</v>
      </c>
      <c r="AL22" s="22">
        <v>24892</v>
      </c>
      <c r="AM22" s="22">
        <v>24828</v>
      </c>
      <c r="AN22" s="22">
        <v>24764</v>
      </c>
      <c r="AO22" s="22">
        <v>24892</v>
      </c>
      <c r="AP22" s="22">
        <v>24668</v>
      </c>
      <c r="AQ22" s="22">
        <v>24668</v>
      </c>
      <c r="AR22" s="22">
        <v>24540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2.6046449251595818</v>
      </c>
      <c r="C23" s="25">
        <f>IFERROR(IF(C18="","",IF($C$25=0,((C19-$C$26)/3/C20),IF($C$26=0,(($C$25-C19)/3/C20),MIN(((($C$25)-C19)/(3*C20)),((C19-($C$26))/(3*C20)))))),"")</f>
        <v>1.0184428496840359</v>
      </c>
      <c r="D23" s="25">
        <f>IFERROR(IF(D18="","",IF($D$25=0,((D19-$D$26)/3/D20),IF($D$26=0,(($D$25-D19)/3/D20),MIN(((($D$25)-D19)/(3*D20)),((D19-($D$26))/(3*D20)))))),"")</f>
        <v>0.98669110032717111</v>
      </c>
      <c r="E23" s="25">
        <f>IFERROR(IF(E18="","",IF($E$25=0,((E19-$E$26)/3/E20),IF($E$26=0,(($E$25-E19)/3/E20),MIN(((($E$25)-E19)/(3*E20)),((E19-($E$26))/(3*E20)))))),"")</f>
        <v>1.0999406699641632</v>
      </c>
      <c r="F23" s="25">
        <f>IFERROR(IF(F18="","",IF($K$25=0,((F19-$K$26)/3/F20),IF($K$26=0,(($K$25-F19)/3/F20),MIN(((($K$25)-F19)/(3*F20)),((F19-($K$26))/(3*F20)))))),"")</f>
        <v>0.83148183731699277</v>
      </c>
      <c r="G23" s="25">
        <f>IFERROR(IF(G18="","",IF($G$25=0,((G19-$G$26)/3/G20),IF($G$26=0,(($G$25-G19)/3/G20),MIN(((($G$25)-G19)/(3*G20)),((G19-($G$26))/(3*G20)))))),"")</f>
        <v>1.3736830794181005</v>
      </c>
      <c r="H23" s="25">
        <f>IFERROR(IF(H18="","",IF($H$25=0,((H19-$H$26)/3/H20),IF($H$26=0,(($H$25-H19)/3/H20),MIN(((($H$25)-H19)/(3*H20)),((H19-($H$26))/(3*H20)))))),"")</f>
        <v>1.5362836323081919</v>
      </c>
      <c r="I23" s="25">
        <f>IFERROR(IF(I18="","",IF($I$25=0,((I19-$I$26)/3/I20),IF($I$26=0,(($I$25-I19)/3/I20),MIN(((($I$25)-I19)/(3*I20)),((I19-($I$26))/(3*I20)))))),"")</f>
        <v>1.141807891275634</v>
      </c>
      <c r="J23" s="25">
        <f>IFERROR(IF(J18="","",IF($J$25=0,((J19-$J$26)/3/J20),IF($J$26=0,(($J$25-J19)/3/J20),MIN(((($J$25)-J19)/(3*J20)),((J19-($J$26))/(3*J20)))))),"")</f>
        <v>1.0890133888829225</v>
      </c>
      <c r="K23" s="25">
        <f>IFERROR(IF(K18="","",IF($K$25=0,((K19-$K$26)/3/K20),IF($K$26=0,(($K$25-K19)/3/K20),MIN(((($K$25)-K19)/(3*K20)),((K19-($K$26))/(3*K20)))))),"")</f>
        <v>1.1651099331403387</v>
      </c>
      <c r="L23" s="25">
        <f>IFERROR(IF(L18="","",IF($L$25=0,((L19-$L$26)/3/L20),IF($L$26=0,(($L$25-L19)/3/L20),MIN(((($L$25)-L19)/(3*L20)),((L19-($L$26))/(3*L20)))))),"")</f>
        <v>1.1827854657261236</v>
      </c>
      <c r="M23" s="25">
        <f>IFERROR(IF(M18="","",IF($M$25=0,((M19-$M$26)/3/M20),IF($M$26=0,(($M$25-M19)/3/M20),MIN(((($M$25)-M19)/(3*M20)),((M19-($M$26))/(3*M20)))))),"")</f>
        <v>1.1063953881623851</v>
      </c>
      <c r="N23" s="25">
        <f>IFERROR(IF(N18="","",IF($N$25=0,((N19-$N$26)/3/N20),IF($N$26=0,(($N$25-N19)/3/N20),MIN(((($N$25)-N19)/(3*N20)),((N19-($N$26))/(3*N20)))))),"")</f>
        <v>0.86554590216679061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1.0870106610562278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1.7521787914363329</v>
      </c>
      <c r="Y23" s="25">
        <f>IFERROR(IF(Y18="","",IF($J$25=0,((Y19-$J$26)/3/Y20),IF($J$26=0,(($J$25-Y19)/3/Y20),MIN(((($J$25)-Y19)/(3*Y20)),((Y19-($J$26))/(3*Y20)))))),"")</f>
        <v>1.9649872976842306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1.5671027597704021</v>
      </c>
      <c r="AJ23" s="25">
        <f t="shared" si="4"/>
        <v>1.4105155081752336</v>
      </c>
      <c r="AK23" s="25">
        <f t="shared" si="4"/>
        <v>1.2989931003810189</v>
      </c>
      <c r="AL23" s="25">
        <f t="shared" si="4"/>
        <v>1.4402562980618898</v>
      </c>
      <c r="AM23" s="25">
        <f t="shared" si="4"/>
        <v>2.035975458776754</v>
      </c>
      <c r="AN23" s="25">
        <f t="shared" si="4"/>
        <v>1.5117841615015786</v>
      </c>
      <c r="AO23" s="25">
        <f t="shared" si="4"/>
        <v>2.2219647428681322</v>
      </c>
      <c r="AP23" s="25">
        <f t="shared" si="4"/>
        <v>1.971090331824747</v>
      </c>
      <c r="AQ23" s="25">
        <f>IFERROR(IF(AQ18="","",IF($M$25=0,((AQ19-$M$26)/3/AQ20),IF($M$26=0,(($M$25-AQ19)/3/AQ20),MIN(((($M$25)-AQ19)/(3*AQ20)),((AQ19-($M$26))/(3*AQ20)))))),"")</f>
        <v>1.7905215489294539</v>
      </c>
      <c r="AR23" s="25">
        <f>IFERROR(IF(AR18="","",IF($M$25=0,((AR19-$M$26)/3/AR20),IF($M$26=0,(($M$25-AR19)/3/AR20),MIN(((($M$25)-AR19)/(3*AR20)),((AR19-($M$26))/(3*AR20)))))),"")</f>
        <v>1.5426821783263398</v>
      </c>
    </row>
    <row r="24" spans="1:62" x14ac:dyDescent="0.2">
      <c r="A24" s="35" t="s">
        <v>10</v>
      </c>
      <c r="B24" s="32">
        <f t="shared" ref="B24:M24" si="5">$D$5</f>
        <v>25134</v>
      </c>
      <c r="C24" s="32">
        <f t="shared" si="5"/>
        <v>25134</v>
      </c>
      <c r="D24" s="32">
        <f t="shared" si="5"/>
        <v>25134</v>
      </c>
      <c r="E24" s="32">
        <f t="shared" si="5"/>
        <v>25134</v>
      </c>
      <c r="F24" s="32">
        <f t="shared" si="5"/>
        <v>25134</v>
      </c>
      <c r="G24" s="32">
        <f t="shared" si="5"/>
        <v>25134</v>
      </c>
      <c r="H24" s="32">
        <f t="shared" si="5"/>
        <v>25134</v>
      </c>
      <c r="I24" s="32">
        <f t="shared" si="5"/>
        <v>25134</v>
      </c>
      <c r="J24" s="32">
        <f t="shared" si="5"/>
        <v>25134</v>
      </c>
      <c r="K24" s="32">
        <f t="shared" si="5"/>
        <v>25134</v>
      </c>
      <c r="L24" s="32">
        <f t="shared" si="5"/>
        <v>25134</v>
      </c>
      <c r="M24" s="32">
        <f t="shared" si="5"/>
        <v>25134</v>
      </c>
      <c r="N24" s="32">
        <f>$D$5</f>
        <v>25134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26170</v>
      </c>
      <c r="C25" s="32">
        <f t="shared" si="6"/>
        <v>26170</v>
      </c>
      <c r="D25" s="32">
        <f t="shared" si="6"/>
        <v>26170</v>
      </c>
      <c r="E25" s="32">
        <f t="shared" si="6"/>
        <v>26170</v>
      </c>
      <c r="F25" s="32">
        <f t="shared" si="6"/>
        <v>26170</v>
      </c>
      <c r="G25" s="32">
        <f t="shared" si="6"/>
        <v>26170</v>
      </c>
      <c r="H25" s="32">
        <f t="shared" si="6"/>
        <v>26170</v>
      </c>
      <c r="I25" s="32">
        <f t="shared" si="6"/>
        <v>26170</v>
      </c>
      <c r="J25" s="32">
        <f t="shared" si="6"/>
        <v>26170</v>
      </c>
      <c r="K25" s="32">
        <f t="shared" si="6"/>
        <v>26170</v>
      </c>
      <c r="L25" s="32">
        <f t="shared" si="6"/>
        <v>26170</v>
      </c>
      <c r="M25" s="32">
        <f t="shared" si="6"/>
        <v>26170</v>
      </c>
      <c r="N25" s="32">
        <f>$E$5</f>
        <v>26170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24045</v>
      </c>
      <c r="C26" s="32">
        <f t="shared" si="7"/>
        <v>24045</v>
      </c>
      <c r="D26" s="32">
        <f t="shared" si="7"/>
        <v>24045</v>
      </c>
      <c r="E26" s="32">
        <f t="shared" si="7"/>
        <v>24045</v>
      </c>
      <c r="F26" s="32">
        <f t="shared" si="7"/>
        <v>24045</v>
      </c>
      <c r="G26" s="32">
        <f t="shared" si="7"/>
        <v>24045</v>
      </c>
      <c r="H26" s="32">
        <f t="shared" si="7"/>
        <v>24045</v>
      </c>
      <c r="I26" s="32">
        <f t="shared" si="7"/>
        <v>24045</v>
      </c>
      <c r="J26" s="32">
        <f t="shared" si="7"/>
        <v>24045</v>
      </c>
      <c r="K26" s="32">
        <f t="shared" si="7"/>
        <v>24045</v>
      </c>
      <c r="L26" s="32">
        <f t="shared" si="7"/>
        <v>24045</v>
      </c>
      <c r="M26" s="32">
        <f t="shared" si="7"/>
        <v>24045</v>
      </c>
      <c r="N26" s="32">
        <f>$F$5</f>
        <v>24045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224.36511393361528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1.8059592347218145</v>
      </c>
      <c r="Q37" s="40">
        <v>8</v>
      </c>
      <c r="R37" s="41">
        <f>ROUND(Q37/5,5)</f>
        <v>1.6</v>
      </c>
      <c r="T37" s="20">
        <v>25410.400000000001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130.77002714689633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1.9362235026194143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BJ85"/>
  <sheetViews>
    <sheetView showGridLines="0" topLeftCell="A22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113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2.9381334810431072</v>
      </c>
      <c r="R2" s="7">
        <f>IF(N19="","",(ABS(N19-AVERAGE(B19:M19))/STDEV(B19:M19)))</f>
        <v>0.72308923513179724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0.4905098708866884</v>
      </c>
      <c r="V2" s="7">
        <f>IF(AR19="","",(ABS(AR19-AVERAGE(AF19:AQ19))/STDEV(AF19:AQ19)))</f>
        <v>1.2444933069263127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0.46441004716201278</v>
      </c>
      <c r="R3" s="7">
        <f>IF(N20="","",(ABS(N20-AVERAGE(B20:M20))/STDEV(B20:M20)))</f>
        <v>1.1316253931028737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2.8476544514511506</v>
      </c>
      <c r="V3" s="7">
        <f>IF(AR20="","",(ABS(AR20-AVERAGE(AF20:AQ20))/STDEV(AF20:AQ20)))</f>
        <v>2.1916717422809811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1.6260006273459369</v>
      </c>
      <c r="R4" s="7">
        <f>IF(N23="","",(ABS(N23-AVERAGE(B23:M23))/STDEV(B23:M23)))</f>
        <v>1.901243880297949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1.8134072949321862</v>
      </c>
      <c r="V4" s="7">
        <f>IF(AR23="","",(ABS(AR23-AVERAGE(AF23:AQ23))/STDEV(AF23:AQ23)))</f>
        <v>0.51707473425501893</v>
      </c>
    </row>
    <row r="5" spans="1:44" ht="25.5" customHeight="1" x14ac:dyDescent="0.2">
      <c r="C5" s="42" t="s">
        <v>54</v>
      </c>
      <c r="D5" s="12" t="s">
        <v>54</v>
      </c>
      <c r="E5" s="12">
        <v>21.8</v>
      </c>
      <c r="F5" s="12">
        <v>11.2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0.27600451612903321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15.649120547945195</v>
      </c>
      <c r="C9" s="20">
        <v>15.162657142857146</v>
      </c>
      <c r="D9" s="20">
        <v>15.144378571428559</v>
      </c>
      <c r="E9" s="20">
        <v>14.575054545454551</v>
      </c>
      <c r="F9" s="20">
        <v>14.985725714285708</v>
      </c>
      <c r="G9" s="20">
        <v>15.085256410256413</v>
      </c>
      <c r="H9" s="20">
        <v>15.280150000000006</v>
      </c>
      <c r="I9" s="20">
        <v>15.095416666666674</v>
      </c>
      <c r="J9" s="20">
        <v>14.96475789473685</v>
      </c>
      <c r="K9" s="20">
        <v>15.014103030303035</v>
      </c>
      <c r="L9" s="20">
        <v>15.220970000000007</v>
      </c>
      <c r="M9" s="20">
        <v>15.015057142857144</v>
      </c>
      <c r="N9" s="20">
        <v>14.370882758620684</v>
      </c>
      <c r="P9" s="19" t="s">
        <v>18</v>
      </c>
      <c r="Q9" s="20"/>
      <c r="R9" s="20"/>
      <c r="S9" s="20"/>
      <c r="T9" s="20">
        <v>14.452833333333333</v>
      </c>
      <c r="U9" s="20"/>
      <c r="V9" s="20"/>
      <c r="W9" s="20"/>
      <c r="X9" s="20">
        <v>14.301866666666664</v>
      </c>
      <c r="Y9" s="20">
        <v>14.099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14.4255</v>
      </c>
      <c r="AJ9" s="30">
        <v>14.584311111111111</v>
      </c>
      <c r="AK9" s="30">
        <v>15.646442105263155</v>
      </c>
      <c r="AL9" s="30">
        <v>15.858776470588234</v>
      </c>
      <c r="AM9" s="30">
        <v>15.556614285714282</v>
      </c>
      <c r="AN9" s="30">
        <v>14.430737499999996</v>
      </c>
      <c r="AO9" s="30">
        <v>14.774506666666666</v>
      </c>
      <c r="AP9" s="30">
        <v>13.929127272727269</v>
      </c>
      <c r="AQ9" s="30">
        <v>14.20806</v>
      </c>
      <c r="AR9" s="30">
        <v>14.484064516129033</v>
      </c>
    </row>
    <row r="10" spans="1:44" x14ac:dyDescent="0.2">
      <c r="A10" s="21" t="s">
        <v>8</v>
      </c>
      <c r="B10" s="22">
        <v>1.0740390960918345</v>
      </c>
      <c r="C10" s="22">
        <v>1.0589485879017528</v>
      </c>
      <c r="D10" s="22">
        <v>0.98135557600915468</v>
      </c>
      <c r="E10" s="22">
        <v>0.9313965684859824</v>
      </c>
      <c r="F10" s="22">
        <v>0.9985026745090082</v>
      </c>
      <c r="G10" s="22">
        <v>0.92444108268627978</v>
      </c>
      <c r="H10" s="22">
        <v>1.0040222780638308</v>
      </c>
      <c r="I10" s="22">
        <v>0.80466174931602452</v>
      </c>
      <c r="J10" s="22">
        <v>1.0637268089804324</v>
      </c>
      <c r="K10" s="22">
        <v>0.86900389165427416</v>
      </c>
      <c r="L10" s="22">
        <v>0.86792653712073109</v>
      </c>
      <c r="M10" s="22">
        <v>0.95217167319664309</v>
      </c>
      <c r="N10" s="22">
        <v>0.92113235343673228</v>
      </c>
      <c r="P10" s="21" t="s">
        <v>8</v>
      </c>
      <c r="Q10" s="22"/>
      <c r="R10" s="22"/>
      <c r="S10" s="22"/>
      <c r="T10" s="22">
        <v>1.1599288944715038</v>
      </c>
      <c r="U10" s="22"/>
      <c r="V10" s="22"/>
      <c r="W10" s="22"/>
      <c r="X10" s="22">
        <v>0.89245347726977298</v>
      </c>
      <c r="Y10" s="22">
        <v>0.95294225815020961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0.67444881979755555</v>
      </c>
      <c r="AJ10" s="22">
        <v>1.0786360055456268</v>
      </c>
      <c r="AK10" s="22">
        <v>1.0040901641699091</v>
      </c>
      <c r="AL10" s="22">
        <v>0.84553950622228957</v>
      </c>
      <c r="AM10" s="22">
        <v>0.94584530543950263</v>
      </c>
      <c r="AN10" s="22">
        <v>1.1005564500932119</v>
      </c>
      <c r="AO10" s="22">
        <v>0.94377391322248327</v>
      </c>
      <c r="AP10" s="22">
        <v>0.73578423907056245</v>
      </c>
      <c r="AQ10" s="22">
        <v>0.89253928993721754</v>
      </c>
      <c r="AR10" s="22">
        <v>1.323935194187406</v>
      </c>
    </row>
    <row r="11" spans="1:44" x14ac:dyDescent="0.2">
      <c r="A11" s="21" t="s">
        <v>19</v>
      </c>
      <c r="B11" s="22">
        <v>18.690000000000001</v>
      </c>
      <c r="C11" s="22">
        <v>18.463999999999999</v>
      </c>
      <c r="D11" s="23">
        <v>17.780999999999999</v>
      </c>
      <c r="E11" s="23">
        <v>16.678999999999998</v>
      </c>
      <c r="F11" s="23">
        <v>17.847999999999999</v>
      </c>
      <c r="G11" s="23">
        <v>17.975999999999999</v>
      </c>
      <c r="H11" s="23">
        <v>17.382000000000001</v>
      </c>
      <c r="I11" s="23">
        <v>17.013999999999999</v>
      </c>
      <c r="J11" s="23">
        <v>18.619</v>
      </c>
      <c r="K11" s="23">
        <v>17.074000000000002</v>
      </c>
      <c r="L11" s="23">
        <v>17.465</v>
      </c>
      <c r="M11" s="23">
        <v>17.210999999999999</v>
      </c>
      <c r="N11" s="23">
        <v>17.216000000000001</v>
      </c>
      <c r="P11" s="21" t="s">
        <v>19</v>
      </c>
      <c r="Q11" s="22"/>
      <c r="R11" s="22"/>
      <c r="S11" s="22"/>
      <c r="T11" s="22">
        <v>16.559999999999999</v>
      </c>
      <c r="U11" s="23"/>
      <c r="V11" s="23"/>
      <c r="W11" s="23"/>
      <c r="X11" s="23">
        <v>16.559999999999999</v>
      </c>
      <c r="Y11" s="23">
        <v>16.077999999999999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15.670999999999999</v>
      </c>
      <c r="AJ11" s="22">
        <v>17.617999999999999</v>
      </c>
      <c r="AK11" s="22">
        <v>17.835999999999999</v>
      </c>
      <c r="AL11" s="22">
        <v>17.835999999999999</v>
      </c>
      <c r="AM11" s="22">
        <v>18.135999999999999</v>
      </c>
      <c r="AN11" s="22">
        <v>17.518000000000001</v>
      </c>
      <c r="AO11" s="22">
        <v>16.794</v>
      </c>
      <c r="AP11" s="22">
        <v>15.492000000000001</v>
      </c>
      <c r="AQ11" s="22">
        <v>15.702999999999999</v>
      </c>
      <c r="AR11" s="22">
        <v>17.125</v>
      </c>
    </row>
    <row r="12" spans="1:44" x14ac:dyDescent="0.2">
      <c r="A12" s="21" t="s">
        <v>20</v>
      </c>
      <c r="B12" s="22">
        <v>12.141</v>
      </c>
      <c r="C12" s="22">
        <v>12.537000000000001</v>
      </c>
      <c r="D12" s="23">
        <v>12.002000000000001</v>
      </c>
      <c r="E12" s="23">
        <v>11.571</v>
      </c>
      <c r="F12" s="23">
        <v>11.231</v>
      </c>
      <c r="G12" s="23">
        <v>13.090999999999999</v>
      </c>
      <c r="H12" s="23">
        <v>12.537000000000001</v>
      </c>
      <c r="I12" s="23">
        <v>12.454000000000001</v>
      </c>
      <c r="J12" s="23">
        <v>12.359</v>
      </c>
      <c r="K12" s="23">
        <v>12.362</v>
      </c>
      <c r="L12" s="23">
        <v>12.917999999999999</v>
      </c>
      <c r="M12" s="23">
        <v>12.186999999999999</v>
      </c>
      <c r="N12" s="23">
        <v>12.157</v>
      </c>
      <c r="P12" s="21" t="s">
        <v>20</v>
      </c>
      <c r="Q12" s="22"/>
      <c r="R12" s="22"/>
      <c r="S12" s="22"/>
      <c r="T12" s="22">
        <v>11.84</v>
      </c>
      <c r="U12" s="23"/>
      <c r="V12" s="23"/>
      <c r="W12" s="23"/>
      <c r="X12" s="23">
        <v>11.923999999999999</v>
      </c>
      <c r="Y12" s="23">
        <v>12.579000000000001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12.771000000000001</v>
      </c>
      <c r="AJ12" s="22">
        <v>11.571999999999999</v>
      </c>
      <c r="AK12" s="22">
        <v>12.737</v>
      </c>
      <c r="AL12" s="22">
        <v>13.897</v>
      </c>
      <c r="AM12" s="22">
        <v>13.643000000000001</v>
      </c>
      <c r="AN12" s="22">
        <v>12.177</v>
      </c>
      <c r="AO12" s="22">
        <v>12.138999999999999</v>
      </c>
      <c r="AP12" s="22">
        <v>11.887</v>
      </c>
      <c r="AQ12" s="22">
        <v>11.964</v>
      </c>
      <c r="AR12" s="22">
        <v>11.353999999999999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1.3808065163035674</v>
      </c>
      <c r="C13" s="25">
        <f>IFERROR(IF(C8="","",IF($C$25=0,((C9-$C$26)/3/C10),IF($C$26=0,(($C$25-C9)/3/C10),MIN(((($C$25)-C9)/(3*C10)),((C9-($C$26))/(3*C10)))))),"")</f>
        <v>1.2473558484109002</v>
      </c>
      <c r="D13" s="25">
        <f>IFERROR(IF(D8="","",IF($D$25=0,((D9-$D$26)/3/D10),IF($D$26=0,(($D$25-D9)/3/D10),MIN(((($D$25)-D9)/(3*D10)),((D9-($D$26))/(3*D10)))))),"")</f>
        <v>1.3397721369146103</v>
      </c>
      <c r="E13" s="25">
        <f>IFERROR(IF(E8="","",IF($E$25=0,((E9-$E$26)/3/E10),IF($E$26=0,(($E$25-E9)/3/E10),MIN(((($E$25)-E9)/(3*E10)),((E9-($E$26))/(3*E10)))))),"")</f>
        <v>1.2078831078870518</v>
      </c>
      <c r="F13" s="25">
        <f>IFERROR(IF(F8="","",IF($K$25=0,((F9-$K$26)/3/F10),IF($K$26=0,(($K$25-F9)/3/F10),MIN(((($K$25)-F9)/(3*F10)),((F9-($K$26))/(3*F10)))))),"")</f>
        <v>1.2638008927207787</v>
      </c>
      <c r="G13" s="25">
        <f>IFERROR(IF(G8="","",IF($G$25=0,((G9-$G$26)/3/G10),IF($G$26=0,(($G$25-G9)/3/G10),MIN(((($G$25)-G9)/(3*G10)),((G9-($G$26))/(3*G10)))))),"")</f>
        <v>1.4009388963136056</v>
      </c>
      <c r="H13" s="25">
        <f>IFERROR(IF(H8="","",IF($H$25=0,((H9-$H$26)/3/H10),IF($H$26=0,(($H$25-H9)/3/H10),MIN(((($H$25)-H9)/(3*H10)),((H9-($H$26))/(3*H10)))))),"")</f>
        <v>1.3546014164374318</v>
      </c>
      <c r="I13" s="25">
        <f>IFERROR(IF(I8="","",IF($I$25=0,((I9-$I$26)/3/I10),IF($I$26=0,(($I$25-I9)/3/I10),MIN(((($I$25)-I9)/(3*I10)),((I9-($I$26))/(3*I10)))))),"")</f>
        <v>1.6136870223121049</v>
      </c>
      <c r="J13" s="25">
        <f>IFERROR(IF(J8="","",IF($J$25=0,((J9-$J$26)/3/J10),IF($J$26=0,(($J$25-J9)/3/J10),MIN(((($J$25)-J9)/(3*J10)),((J9-($J$26))/(3*J10)))))),"")</f>
        <v>1.1797383385010669</v>
      </c>
      <c r="K13" s="25">
        <f>IFERROR(IF(K8="","",IF($K$25=0,((K9-$K$26)/3/K10),IF($K$26=0,(($K$25-K9)/3/K10),MIN(((($K$25)-K9)/(3*K10)),((K9-($K$26))/(3*K10)))))),"")</f>
        <v>1.4630172418991669</v>
      </c>
      <c r="L13" s="25">
        <f>IFERROR(IF(L8="","",IF($L$25=0,((L9-$L$26)/3/L10),IF($L$26=0,(($L$25-L9)/3/L10),MIN(((($L$25)-L9)/(3*L10)),((L9-($L$26))/(3*L10)))))),"")</f>
        <v>1.5442820054560598</v>
      </c>
      <c r="M13" s="25">
        <f>IFERROR(IF(M8="","",IF($M$25=0,((M9-$M$26)/3/M10),IF($M$26=0,(($M$25-M9)/3/M10),MIN(((($M$25)-M9)/(3*M10)),((M9-($M$26))/(3*M10)))))),"")</f>
        <v>1.3355634809176742</v>
      </c>
      <c r="N13" s="25">
        <f>IFERROR(IF(N8="","",IF($N$25=0,((N9-$N$26)/3/N10),IF($N$26=0,(($N$25-N9)/3/N10),MIN(((($N$25)-N9)/(3*N10)),((N9-($N$26))/(3*N10)))))),"")</f>
        <v>1.1474582513541312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0.93477952221528648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1.1585540108137291</v>
      </c>
      <c r="Y13" s="25">
        <f>IFERROR(IF(Y8="","",IF($J$25=0,((Y9-$J$26)/3/Y10),IF($J$26=0,(($J$25-Y9)/3/Y10),MIN(((($J$25)-Y9)/(3*Y10)),((Y9-($J$26))/(3*Y10)))))),"")</f>
        <v>1.014052346895727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1.5941412233316559</v>
      </c>
      <c r="AJ13" s="25">
        <f t="shared" si="2"/>
        <v>1.0458613451653265</v>
      </c>
      <c r="AK13" s="25">
        <f t="shared" si="2"/>
        <v>1.4761098368554952</v>
      </c>
      <c r="AL13" s="25">
        <f t="shared" si="2"/>
        <v>1.8366090274530817</v>
      </c>
      <c r="AM13" s="25">
        <f t="shared" si="2"/>
        <v>1.5353512393128281</v>
      </c>
      <c r="AN13" s="25">
        <f t="shared" si="2"/>
        <v>0.97851636770543604</v>
      </c>
      <c r="AO13" s="25">
        <f t="shared" si="2"/>
        <v>1.2624869214215502</v>
      </c>
      <c r="AP13" s="25">
        <f t="shared" si="2"/>
        <v>1.2363802356764644</v>
      </c>
      <c r="AQ13" s="25">
        <f>IFERROR(IF(AQ8="","",IF($M$25=0,((AQ9-$M$26)/3/AQ10),IF($M$26=0,(($M$25-AQ9)/3/AQ10),MIN(((($M$25)-AQ9)/(3*AQ10)),((AQ9-($M$26))/(3*AQ10)))))),"")</f>
        <v>1.1234089949555017</v>
      </c>
      <c r="AR13" s="25">
        <f>IFERROR(IF(AR8="","",IF($M$25=0,((AR9-$M$26)/3/AR10),IF($M$26=0,(($M$25-AR9)/3/AR10),MIN(((($M$25)-AR9)/(3*AR10)),((AR9-($M$26))/(3*AR10)))))),"")</f>
        <v>0.82684422685424563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0.27322352941175865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15.826249999999998</v>
      </c>
      <c r="C19" s="30">
        <v>15.024599999999994</v>
      </c>
      <c r="D19" s="30">
        <v>15.383557894736843</v>
      </c>
      <c r="E19" s="30">
        <v>15.070549999999997</v>
      </c>
      <c r="F19" s="30">
        <v>14.982936000000008</v>
      </c>
      <c r="G19" s="30">
        <v>15.569689361702128</v>
      </c>
      <c r="H19" s="30">
        <v>15.145605405405419</v>
      </c>
      <c r="I19" s="30">
        <v>15.11768333333335</v>
      </c>
      <c r="J19" s="30">
        <v>14.726659259259266</v>
      </c>
      <c r="K19" s="30">
        <v>15.205157575757585</v>
      </c>
      <c r="L19" s="30">
        <v>15.810978571428571</v>
      </c>
      <c r="M19" s="30">
        <v>13.805257142857139</v>
      </c>
      <c r="N19" s="30">
        <v>14.751206250000001</v>
      </c>
      <c r="P19" s="30" t="s">
        <v>18</v>
      </c>
      <c r="Q19" s="30"/>
      <c r="R19" s="30"/>
      <c r="S19" s="30"/>
      <c r="T19" s="30">
        <v>14.514900000000003</v>
      </c>
      <c r="U19" s="30"/>
      <c r="V19" s="30"/>
      <c r="W19" s="30"/>
      <c r="X19" s="30">
        <v>14.470145454545454</v>
      </c>
      <c r="Y19" s="30">
        <v>14.302799999999996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15.436933333333332</v>
      </c>
      <c r="AJ19" s="30">
        <v>15.994786666666663</v>
      </c>
      <c r="AK19" s="30">
        <v>15.162035294117645</v>
      </c>
      <c r="AL19" s="30">
        <v>15.61778</v>
      </c>
      <c r="AM19" s="30">
        <v>15.95633333333334</v>
      </c>
      <c r="AN19" s="30">
        <v>15.566306666666662</v>
      </c>
      <c r="AO19" s="30">
        <v>16.389487500000001</v>
      </c>
      <c r="AP19" s="30">
        <v>16.462327272727276</v>
      </c>
      <c r="AQ19" s="30">
        <v>16.133399999999998</v>
      </c>
      <c r="AR19" s="30">
        <v>16.406623529411757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1.0869357640924127</v>
      </c>
      <c r="C20" s="22">
        <v>1.1190131939479828</v>
      </c>
      <c r="D20" s="22">
        <v>1.3251555798837209</v>
      </c>
      <c r="E20" s="22">
        <v>1.0045185260523519</v>
      </c>
      <c r="F20" s="22">
        <v>1.1938031308493902</v>
      </c>
      <c r="G20" s="22">
        <v>1.1094173844888142</v>
      </c>
      <c r="H20" s="22">
        <v>1.0370436927260089</v>
      </c>
      <c r="I20" s="22">
        <v>1.1025742070594744</v>
      </c>
      <c r="J20" s="22">
        <v>1.1127408621565402</v>
      </c>
      <c r="K20" s="22">
        <v>1.133917862510736</v>
      </c>
      <c r="L20" s="22">
        <v>1.3120207461722673</v>
      </c>
      <c r="M20" s="22">
        <v>0.86047030036784311</v>
      </c>
      <c r="N20" s="22">
        <v>1.2586237672084837</v>
      </c>
      <c r="P20" s="21" t="s">
        <v>8</v>
      </c>
      <c r="Q20" s="22"/>
      <c r="R20" s="22"/>
      <c r="S20" s="22"/>
      <c r="T20" s="22">
        <v>0.85064074632617093</v>
      </c>
      <c r="U20" s="22"/>
      <c r="V20" s="22"/>
      <c r="W20" s="22"/>
      <c r="X20" s="22">
        <v>0.97679186566102683</v>
      </c>
      <c r="Y20" s="22">
        <v>0.85030895932936601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0.96275552571712131</v>
      </c>
      <c r="AJ20" s="22">
        <v>0.9655641299307931</v>
      </c>
      <c r="AK20" s="22">
        <v>1.0166159368341663</v>
      </c>
      <c r="AL20" s="22">
        <v>0.88075066058587137</v>
      </c>
      <c r="AM20" s="22">
        <v>1.0336350358745527</v>
      </c>
      <c r="AN20" s="22">
        <v>0.93183047079729409</v>
      </c>
      <c r="AO20" s="22">
        <v>0.89361225405724243</v>
      </c>
      <c r="AP20" s="22">
        <v>0.90447541691191369</v>
      </c>
      <c r="AQ20" s="22">
        <v>1.1509836805582394</v>
      </c>
      <c r="AR20" s="22">
        <v>1.1586952121579994</v>
      </c>
      <c r="AS20" s="29"/>
      <c r="AT20" s="29"/>
      <c r="AU20" s="29"/>
      <c r="AV20" s="29"/>
      <c r="BD20" s="32">
        <f>F5</f>
        <v>11.2</v>
      </c>
      <c r="BE20" s="32"/>
      <c r="BF20" s="32"/>
      <c r="BG20" s="32"/>
      <c r="BH20" s="32"/>
      <c r="BI20" s="32"/>
      <c r="BJ20" s="32">
        <f>E5</f>
        <v>21.8</v>
      </c>
    </row>
    <row r="21" spans="1:62" x14ac:dyDescent="0.2">
      <c r="A21" s="21" t="s">
        <v>19</v>
      </c>
      <c r="B21" s="22">
        <v>18.280999999999999</v>
      </c>
      <c r="C21" s="22">
        <v>17.768999999999998</v>
      </c>
      <c r="D21" s="22">
        <v>18.489999999999998</v>
      </c>
      <c r="E21" s="22">
        <v>18.02</v>
      </c>
      <c r="F21" s="22">
        <v>17.71</v>
      </c>
      <c r="G21" s="22">
        <v>19.369</v>
      </c>
      <c r="H21" s="22">
        <v>17.596</v>
      </c>
      <c r="I21" s="22">
        <v>17.913</v>
      </c>
      <c r="J21" s="22">
        <v>17.212</v>
      </c>
      <c r="K21" s="22">
        <v>18.14</v>
      </c>
      <c r="L21" s="22">
        <v>18.856999999999999</v>
      </c>
      <c r="M21" s="22">
        <v>15.760999999999999</v>
      </c>
      <c r="N21" s="22">
        <v>18.123999999999999</v>
      </c>
      <c r="P21" s="21" t="s">
        <v>19</v>
      </c>
      <c r="Q21" s="22"/>
      <c r="R21" s="22"/>
      <c r="S21" s="22"/>
      <c r="T21" s="22">
        <v>16.199000000000002</v>
      </c>
      <c r="U21" s="22"/>
      <c r="V21" s="22"/>
      <c r="W21" s="22"/>
      <c r="X21" s="22">
        <v>16.298999999999999</v>
      </c>
      <c r="Y21" s="22">
        <v>15.686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17.375</v>
      </c>
      <c r="AJ21" s="22">
        <v>17.937000000000001</v>
      </c>
      <c r="AK21" s="22">
        <v>17.34</v>
      </c>
      <c r="AL21" s="22">
        <v>17.358000000000001</v>
      </c>
      <c r="AM21" s="22">
        <v>18.663</v>
      </c>
      <c r="AN21" s="22">
        <v>17.628</v>
      </c>
      <c r="AO21" s="22">
        <v>18.367999999999999</v>
      </c>
      <c r="AP21" s="22">
        <v>18.515000000000001</v>
      </c>
      <c r="AQ21" s="22">
        <v>18.954000000000001</v>
      </c>
      <c r="AR21" s="22">
        <v>19.556999999999999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13.004</v>
      </c>
      <c r="C22" s="22">
        <v>12.003</v>
      </c>
      <c r="D22" s="22">
        <v>11.522</v>
      </c>
      <c r="E22" s="22">
        <v>12.534000000000001</v>
      </c>
      <c r="F22" s="22">
        <v>12.367000000000001</v>
      </c>
      <c r="G22" s="22">
        <v>11.657</v>
      </c>
      <c r="H22" s="22">
        <v>11.429</v>
      </c>
      <c r="I22" s="22">
        <v>12.222</v>
      </c>
      <c r="J22" s="22">
        <v>12.26</v>
      </c>
      <c r="K22" s="22">
        <v>12.477</v>
      </c>
      <c r="L22" s="22">
        <v>12.827999999999999</v>
      </c>
      <c r="M22" s="22">
        <v>11.866</v>
      </c>
      <c r="N22" s="22">
        <v>11.801</v>
      </c>
      <c r="P22" s="21" t="s">
        <v>20</v>
      </c>
      <c r="Q22" s="22"/>
      <c r="R22" s="22"/>
      <c r="S22" s="22"/>
      <c r="T22" s="22">
        <v>12.907999999999999</v>
      </c>
      <c r="U22" s="22"/>
      <c r="V22" s="22"/>
      <c r="W22" s="22"/>
      <c r="X22" s="22">
        <v>11.942</v>
      </c>
      <c r="Y22" s="22">
        <v>12.976000000000001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13.882999999999999</v>
      </c>
      <c r="AJ22" s="22">
        <v>13.849</v>
      </c>
      <c r="AK22" s="22">
        <v>12.452999999999999</v>
      </c>
      <c r="AL22" s="22">
        <v>13.981</v>
      </c>
      <c r="AM22" s="22">
        <v>13.919</v>
      </c>
      <c r="AN22" s="22">
        <v>13.451000000000001</v>
      </c>
      <c r="AO22" s="22">
        <v>14.536</v>
      </c>
      <c r="AP22" s="22">
        <v>14.467000000000001</v>
      </c>
      <c r="AQ22" s="22">
        <v>13.818</v>
      </c>
      <c r="AR22" s="22">
        <v>13.583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1.4187437604658881</v>
      </c>
      <c r="C23" s="25">
        <f>IFERROR(IF(C18="","",IF($C$25=0,((C19-$C$26)/3/C20),IF($C$26=0,(($C$25-C19)/3/C20),MIN(((($C$25)-C19)/(3*C20)),((C19-($C$26))/(3*C20)))))),"")</f>
        <v>1.1392776006231138</v>
      </c>
      <c r="D23" s="25">
        <f>IFERROR(IF(D18="","",IF($D$25=0,((D19-$D$26)/3/D20),IF($D$26=0,(($D$25-D19)/3/D20),MIN(((($D$25)-D19)/(3*D20)),((D19-($D$26))/(3*D20)))))),"")</f>
        <v>1.0523438299735191</v>
      </c>
      <c r="E23" s="25">
        <f>IFERROR(IF(E18="","",IF($E$25=0,((E19-$E$26)/3/E20),IF($E$26=0,(($E$25-E19)/3/E20),MIN(((($E$25)-E19)/(3*E20)),((E19-($E$26))/(3*E20)))))),"")</f>
        <v>1.2843798296121149</v>
      </c>
      <c r="F23" s="25">
        <f>IFERROR(IF(F18="","",IF($K$25=0,((F19-$K$26)/3/F20),IF($K$26=0,(($K$25-F19)/3/F20),MIN(((($K$25)-F19)/(3*F20)),((F19-($K$26))/(3*F20)))))),"")</f>
        <v>1.0562701957143334</v>
      </c>
      <c r="G23" s="25">
        <f>IFERROR(IF(G18="","",IF($G$25=0,((G19-$G$26)/3/G20),IF($G$26=0,(($G$25-G19)/3/G20),MIN(((($G$25)-G19)/(3*G20)),((G19-($G$26))/(3*G20)))))),"")</f>
        <v>1.3129081452410414</v>
      </c>
      <c r="H23" s="25">
        <f>IFERROR(IF(H18="","",IF($H$25=0,((H19-$H$26)/3/H20),IF($H$26=0,(($H$25-H19)/3/H20),MIN(((($H$25)-H19)/(3*H20)),((H19-($H$26))/(3*H20)))))),"")</f>
        <v>1.2682221694484459</v>
      </c>
      <c r="I23" s="25">
        <f>IFERROR(IF(I18="","",IF($I$25=0,((I19-$I$26)/3/I20),IF($I$26=0,(($I$25-I19)/3/I20),MIN(((($I$25)-I19)/(3*I20)),((I19-($I$26))/(3*I20)))))),"")</f>
        <v>1.1844050369427954</v>
      </c>
      <c r="J23" s="25">
        <f>IFERROR(IF(J18="","",IF($J$25=0,((J19-$J$26)/3/J20),IF($J$26=0,(($J$25-J19)/3/J20),MIN(((($J$25)-J19)/(3*J20)),((J19-($J$26))/(3*J20)))))),"")</f>
        <v>1.0564482049679407</v>
      </c>
      <c r="K23" s="25">
        <f>IFERROR(IF(K18="","",IF($K$25=0,((K19-$K$26)/3/K20),IF($K$26=0,(($K$25-K19)/3/K20),MIN(((($K$25)-K19)/(3*K20)),((K19-($K$26))/(3*K20)))))),"")</f>
        <v>1.1773802754076363</v>
      </c>
      <c r="L23" s="25">
        <f>IFERROR(IF(L18="","",IF($L$25=0,((L19-$L$26)/3/L20),IF($L$26=0,(($L$25-L19)/3/L20),MIN(((($L$25)-L19)/(3*L20)),((L19-($L$26))/(3*L20)))))),"")</f>
        <v>1.1714699341660038</v>
      </c>
      <c r="M23" s="25">
        <f>IFERROR(IF(M18="","",IF($M$25=0,((M19-$M$26)/3/M20),IF($M$26=0,(($M$25-M19)/3/M20),MIN(((($M$25)-M19)/(3*M20)),((M19-($M$26))/(3*M20)))))),"")</f>
        <v>1.0092376776372238</v>
      </c>
      <c r="N23" s="25">
        <f>IFERROR(IF(N18="","",IF($N$25=0,((N19-$N$26)/3/N20),IF($N$26=0,(($N$25-N19)/3/N20),MIN(((($N$25)-N19)/(3*N20)),((N19-($N$26))/(3*N20)))))),"")</f>
        <v>0.94049981218143353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1.2989815870435364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1.1159475453973131</v>
      </c>
      <c r="Y23" s="25">
        <f>IFERROR(IF(Y18="","",IF($J$25=0,((Y19-$J$26)/3/Y20),IF($J$26=0,(($J$25-Y19)/3/Y20),MIN(((($J$25)-Y19)/(3*Y20)),((Y19-($J$26))/(3*Y20)))))),"")</f>
        <v>1.216342195761863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1.4669467724520535</v>
      </c>
      <c r="AJ23" s="25">
        <f t="shared" si="4"/>
        <v>1.6552626311178074</v>
      </c>
      <c r="AK23" s="25">
        <f t="shared" si="4"/>
        <v>1.2990927876708882</v>
      </c>
      <c r="AL23" s="25">
        <f t="shared" si="4"/>
        <v>1.6719752811241391</v>
      </c>
      <c r="AM23" s="25">
        <f t="shared" si="4"/>
        <v>1.5338532358309733</v>
      </c>
      <c r="AN23" s="25">
        <f t="shared" si="4"/>
        <v>1.5619102413663857</v>
      </c>
      <c r="AO23" s="25">
        <f t="shared" si="4"/>
        <v>1.9357715371658937</v>
      </c>
      <c r="AP23" s="25">
        <f t="shared" si="4"/>
        <v>1.9393662426979192</v>
      </c>
      <c r="AQ23" s="25">
        <f>IFERROR(IF(AQ18="","",IF($M$25=0,((AQ19-$M$26)/3/AQ20),IF($M$26=0,(($M$25-AQ19)/3/AQ20),MIN(((($M$25)-AQ19)/(3*AQ20)),((AQ19-($M$26))/(3*AQ20)))))),"")</f>
        <v>1.4287488992624833</v>
      </c>
      <c r="AR23" s="25">
        <f>IFERROR(IF(AR18="","",IF($M$25=0,((AR19-$M$26)/3/AR20),IF($M$26=0,(($M$25-AR19)/3/AR20),MIN(((($M$25)-AR19)/(3*AR20)),((AR19-($M$26))/(3*AR20)))))),"")</f>
        <v>1.4978409837719497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21.8</v>
      </c>
      <c r="C25" s="32">
        <f t="shared" si="5"/>
        <v>21.8</v>
      </c>
      <c r="D25" s="32">
        <f t="shared" si="5"/>
        <v>21.8</v>
      </c>
      <c r="E25" s="32">
        <f t="shared" si="5"/>
        <v>21.8</v>
      </c>
      <c r="F25" s="32">
        <f t="shared" si="5"/>
        <v>21.8</v>
      </c>
      <c r="G25" s="32">
        <f t="shared" si="5"/>
        <v>21.8</v>
      </c>
      <c r="H25" s="32">
        <f t="shared" si="5"/>
        <v>21.8</v>
      </c>
      <c r="I25" s="32">
        <f t="shared" si="5"/>
        <v>21.8</v>
      </c>
      <c r="J25" s="32">
        <f t="shared" si="5"/>
        <v>21.8</v>
      </c>
      <c r="K25" s="32">
        <f t="shared" si="5"/>
        <v>21.8</v>
      </c>
      <c r="L25" s="32">
        <f t="shared" si="5"/>
        <v>21.8</v>
      </c>
      <c r="M25" s="32">
        <f t="shared" si="5"/>
        <v>21.8</v>
      </c>
      <c r="N25" s="32">
        <f>$E$5</f>
        <v>21.8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6">$F$5</f>
        <v>11.2</v>
      </c>
      <c r="C26" s="32">
        <f t="shared" si="6"/>
        <v>11.2</v>
      </c>
      <c r="D26" s="32">
        <f t="shared" si="6"/>
        <v>11.2</v>
      </c>
      <c r="E26" s="32">
        <f t="shared" si="6"/>
        <v>11.2</v>
      </c>
      <c r="F26" s="32">
        <f t="shared" si="6"/>
        <v>11.2</v>
      </c>
      <c r="G26" s="32">
        <f t="shared" si="6"/>
        <v>11.2</v>
      </c>
      <c r="H26" s="32">
        <f t="shared" si="6"/>
        <v>11.2</v>
      </c>
      <c r="I26" s="32">
        <f t="shared" si="6"/>
        <v>11.2</v>
      </c>
      <c r="J26" s="32">
        <f t="shared" si="6"/>
        <v>11.2</v>
      </c>
      <c r="K26" s="32">
        <f t="shared" si="6"/>
        <v>11.2</v>
      </c>
      <c r="L26" s="32">
        <f t="shared" si="6"/>
        <v>11.2</v>
      </c>
      <c r="M26" s="32">
        <f t="shared" si="6"/>
        <v>11.2</v>
      </c>
      <c r="N26" s="32">
        <f>$F$5</f>
        <v>11.2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1.0740390960918345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1.6136870223121049</v>
      </c>
      <c r="Q37" s="40">
        <v>8</v>
      </c>
      <c r="R37" s="41">
        <f>ROUND(Q37/5,5)</f>
        <v>1.6</v>
      </c>
      <c r="T37" s="20">
        <v>15.765600000000001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1.3258028888186961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1.1478830522255583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BJ85"/>
  <sheetViews>
    <sheetView showGridLines="0" topLeftCell="A16" zoomScale="85" zoomScaleNormal="85" workbookViewId="0">
      <selection activeCell="S50" sqref="S50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111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3.0140850954795613</v>
      </c>
      <c r="R2" s="7">
        <f>IF(N19="","",(ABS(N19-AVERAGE(B19:M19))/STDEV(B19:M19)))</f>
        <v>0.30095456739352161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0.78588223474721264</v>
      </c>
      <c r="V2" s="7">
        <f>IF(AR19="","",(ABS(AR19-AVERAGE(AF19:AQ19))/STDEV(AF19:AQ19)))</f>
        <v>8.3049311068235654E-3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2.4779015307620593</v>
      </c>
      <c r="R3" s="7">
        <f>IF(N20="","",(ABS(N20-AVERAGE(B20:M20))/STDEV(B20:M20)))</f>
        <v>0.27058050823564439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0.67413352084988321</v>
      </c>
      <c r="V3" s="7">
        <f>IF(AR20="","",(ABS(AR20-AVERAGE(AF20:AQ20))/STDEV(AF20:AQ20)))</f>
        <v>0.45937816982850294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2.5449118743106012</v>
      </c>
      <c r="R4" s="7">
        <f>IF(N23="","",(ABS(N23-AVERAGE(B23:M23))/STDEV(B23:M23)))</f>
        <v>0.25853876143486065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0.34823362923353324</v>
      </c>
      <c r="V4" s="7">
        <f>IF(AR23="","",(ABS(AR23-AVERAGE(AF23:AQ23))/STDEV(AF23:AQ23)))</f>
        <v>0.38364902174216814</v>
      </c>
    </row>
    <row r="5" spans="1:44" ht="25.5" customHeight="1" x14ac:dyDescent="0.2">
      <c r="C5" s="42" t="s">
        <v>112</v>
      </c>
      <c r="D5" s="12">
        <v>35534</v>
      </c>
      <c r="E5" s="12">
        <v>38258</v>
      </c>
      <c r="F5" s="12">
        <v>33052</v>
      </c>
      <c r="G5" s="13"/>
      <c r="H5" s="13"/>
      <c r="I5" s="13">
        <v>3088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-30.268387096773949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35766.334246575345</v>
      </c>
      <c r="C9" s="20">
        <v>35791.514285714286</v>
      </c>
      <c r="D9" s="20">
        <v>35864.842857142859</v>
      </c>
      <c r="E9" s="20">
        <v>35856.490909090906</v>
      </c>
      <c r="F9" s="20">
        <v>35693.760000000002</v>
      </c>
      <c r="G9" s="20">
        <v>35820.061538461538</v>
      </c>
      <c r="H9" s="20">
        <v>35757.440000000002</v>
      </c>
      <c r="I9" s="20">
        <v>35822.133333333331</v>
      </c>
      <c r="J9" s="20">
        <v>35746.14736842105</v>
      </c>
      <c r="K9" s="20">
        <v>35546.957575757573</v>
      </c>
      <c r="L9" s="20">
        <v>35745</v>
      </c>
      <c r="M9" s="20">
        <v>35852.171428571426</v>
      </c>
      <c r="N9" s="20">
        <v>36038.096551724135</v>
      </c>
      <c r="P9" s="19" t="s">
        <v>18</v>
      </c>
      <c r="Q9" s="20"/>
      <c r="R9" s="20"/>
      <c r="S9" s="20"/>
      <c r="T9" s="20">
        <v>35767.599999999999</v>
      </c>
      <c r="U9" s="20"/>
      <c r="V9" s="20"/>
      <c r="W9" s="20"/>
      <c r="X9" s="20">
        <v>36032.533333333333</v>
      </c>
      <c r="Y9" s="20">
        <v>35634.199999999997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35624.400000000001</v>
      </c>
      <c r="AJ9" s="30">
        <v>35616.311111111114</v>
      </c>
      <c r="AK9" s="30">
        <v>35669.221052631576</v>
      </c>
      <c r="AL9" s="30">
        <v>35695.01176470588</v>
      </c>
      <c r="AM9" s="30">
        <v>35894.285714285717</v>
      </c>
      <c r="AN9" s="30">
        <v>36050.35</v>
      </c>
      <c r="AO9" s="30">
        <v>35946.613333333335</v>
      </c>
      <c r="AP9" s="30">
        <v>36070.836363636365</v>
      </c>
      <c r="AQ9" s="30">
        <v>36023.919999999998</v>
      </c>
      <c r="AR9" s="30">
        <v>35993.651612903224</v>
      </c>
    </row>
    <row r="10" spans="1:44" x14ac:dyDescent="0.2">
      <c r="A10" s="21" t="s">
        <v>8</v>
      </c>
      <c r="B10" s="22">
        <v>674.7592717299176</v>
      </c>
      <c r="C10" s="22">
        <v>622.08125363603847</v>
      </c>
      <c r="D10" s="22">
        <v>616.46784672194065</v>
      </c>
      <c r="E10" s="22">
        <v>587.44985205896603</v>
      </c>
      <c r="F10" s="22">
        <v>749.15683608805932</v>
      </c>
      <c r="G10" s="22">
        <v>650.78166822572007</v>
      </c>
      <c r="H10" s="22">
        <v>737.02421488939763</v>
      </c>
      <c r="I10" s="22">
        <v>681.06785818373567</v>
      </c>
      <c r="J10" s="22">
        <v>715.6342207832156</v>
      </c>
      <c r="K10" s="22">
        <v>866.76768732975165</v>
      </c>
      <c r="L10" s="22">
        <v>657.03327714258683</v>
      </c>
      <c r="M10" s="22">
        <v>657.52542181368415</v>
      </c>
      <c r="N10" s="22">
        <v>498.91773598429484</v>
      </c>
      <c r="P10" s="21" t="s">
        <v>8</v>
      </c>
      <c r="Q10" s="22"/>
      <c r="R10" s="22"/>
      <c r="S10" s="22"/>
      <c r="T10" s="22">
        <v>708.17909287567022</v>
      </c>
      <c r="U10" s="22"/>
      <c r="V10" s="22"/>
      <c r="W10" s="22"/>
      <c r="X10" s="22">
        <v>545.1882744020221</v>
      </c>
      <c r="Y10" s="22">
        <v>805.36148144139202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716.12160096482285</v>
      </c>
      <c r="AJ10" s="22">
        <v>710.62693707414496</v>
      </c>
      <c r="AK10" s="22">
        <v>662.83570665750699</v>
      </c>
      <c r="AL10" s="22">
        <v>668.98356613948738</v>
      </c>
      <c r="AM10" s="22">
        <v>567.25019766367825</v>
      </c>
      <c r="AN10" s="22">
        <v>478.92440406616015</v>
      </c>
      <c r="AO10" s="22">
        <v>624.85820863688809</v>
      </c>
      <c r="AP10" s="22">
        <v>362.6190105349508</v>
      </c>
      <c r="AQ10" s="22">
        <v>453.4691601241185</v>
      </c>
      <c r="AR10" s="22">
        <v>498.26645708282956</v>
      </c>
    </row>
    <row r="11" spans="1:44" x14ac:dyDescent="0.2">
      <c r="A11" s="21" t="s">
        <v>19</v>
      </c>
      <c r="B11" s="22">
        <v>37436</v>
      </c>
      <c r="C11" s="22">
        <v>36412</v>
      </c>
      <c r="D11" s="23">
        <v>36956</v>
      </c>
      <c r="E11" s="23">
        <v>36476</v>
      </c>
      <c r="F11" s="23">
        <v>36200</v>
      </c>
      <c r="G11" s="23">
        <v>36444</v>
      </c>
      <c r="H11" s="23">
        <v>37276</v>
      </c>
      <c r="I11" s="23">
        <v>36200</v>
      </c>
      <c r="J11" s="23">
        <v>36220</v>
      </c>
      <c r="K11" s="23">
        <v>36252</v>
      </c>
      <c r="L11" s="23">
        <v>36412</v>
      </c>
      <c r="M11" s="23">
        <v>36348</v>
      </c>
      <c r="N11" s="23">
        <v>36956</v>
      </c>
      <c r="P11" s="21" t="s">
        <v>19</v>
      </c>
      <c r="Q11" s="22"/>
      <c r="R11" s="22"/>
      <c r="S11" s="22"/>
      <c r="T11" s="22">
        <v>36200</v>
      </c>
      <c r="U11" s="23"/>
      <c r="V11" s="23"/>
      <c r="W11" s="23"/>
      <c r="X11" s="23">
        <v>36200</v>
      </c>
      <c r="Y11" s="23">
        <v>36200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36200</v>
      </c>
      <c r="AJ11" s="22">
        <v>36636</v>
      </c>
      <c r="AK11" s="22">
        <v>36636</v>
      </c>
      <c r="AL11" s="22">
        <v>36636</v>
      </c>
      <c r="AM11" s="22">
        <v>36636</v>
      </c>
      <c r="AN11" s="22">
        <v>36252</v>
      </c>
      <c r="AO11" s="22">
        <v>36764</v>
      </c>
      <c r="AP11" s="22">
        <v>36956</v>
      </c>
      <c r="AQ11" s="22">
        <v>36200</v>
      </c>
      <c r="AR11" s="22">
        <v>37244</v>
      </c>
    </row>
    <row r="12" spans="1:44" x14ac:dyDescent="0.2">
      <c r="A12" s="21" t="s">
        <v>20</v>
      </c>
      <c r="B12" s="22">
        <v>33724</v>
      </c>
      <c r="C12" s="22">
        <v>34236</v>
      </c>
      <c r="D12" s="23">
        <v>34012</v>
      </c>
      <c r="E12" s="23">
        <v>33788</v>
      </c>
      <c r="F12" s="23">
        <v>33788</v>
      </c>
      <c r="G12" s="23">
        <v>33724</v>
      </c>
      <c r="H12" s="23">
        <v>33724</v>
      </c>
      <c r="I12" s="23">
        <v>33724</v>
      </c>
      <c r="J12" s="23">
        <v>33500</v>
      </c>
      <c r="K12" s="23">
        <v>33404</v>
      </c>
      <c r="L12" s="23">
        <v>34108</v>
      </c>
      <c r="M12" s="23">
        <v>34108</v>
      </c>
      <c r="N12" s="23">
        <v>34012</v>
      </c>
      <c r="P12" s="21" t="s">
        <v>20</v>
      </c>
      <c r="Q12" s="22"/>
      <c r="R12" s="22"/>
      <c r="S12" s="22"/>
      <c r="T12" s="22">
        <v>34108</v>
      </c>
      <c r="U12" s="23"/>
      <c r="V12" s="23"/>
      <c r="W12" s="23"/>
      <c r="X12" s="23">
        <v>34108</v>
      </c>
      <c r="Y12" s="23">
        <v>34076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34076</v>
      </c>
      <c r="AJ12" s="22">
        <v>34012</v>
      </c>
      <c r="AK12" s="22">
        <v>34044</v>
      </c>
      <c r="AL12" s="22">
        <v>34044</v>
      </c>
      <c r="AM12" s="22">
        <v>34428</v>
      </c>
      <c r="AN12" s="22">
        <v>33724</v>
      </c>
      <c r="AO12" s="22">
        <v>33404</v>
      </c>
      <c r="AP12" s="22">
        <v>34940</v>
      </c>
      <c r="AQ12" s="22">
        <v>34396</v>
      </c>
      <c r="AR12" s="22">
        <v>34108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1.2308912021500813</v>
      </c>
      <c r="C13" s="25">
        <f>IFERROR(IF(C8="","",IF($C$25=0,((C9-$C$26)/3/C10),IF($C$26=0,(($C$25-C9)/3/C10),MIN(((($C$25)-C9)/(3*C10)),((C9-($C$26))/(3*C10)))))),"")</f>
        <v>1.3216310569662781</v>
      </c>
      <c r="D13" s="25">
        <f>IFERROR(IF(D8="","",IF($D$25=0,((D9-$D$26)/3/D10),IF($D$26=0,(($D$25-D9)/3/D10),MIN(((($D$25)-D9)/(3*D10)),((D9-($D$26))/(3*D10)))))),"")</f>
        <v>1.2940156601206485</v>
      </c>
      <c r="E13" s="25">
        <f>IFERROR(IF(E8="","",IF($E$25=0,((E9-$E$26)/3/E10),IF($E$26=0,(($E$25-E9)/3/E10),MIN(((($E$25)-E9)/(3*E10)),((E9-($E$26))/(3*E10)))))),"")</f>
        <v>1.3626746649051498</v>
      </c>
      <c r="F13" s="25">
        <f>IFERROR(IF(F8="","",IF($K$25=0,((F9-$K$26)/3/F10),IF($K$26=0,(($K$25-F9)/3/F10),MIN(((($K$25)-F9)/(3*F10)),((F9-($K$26))/(3*F10)))))),"")</f>
        <v>1.140944893635323</v>
      </c>
      <c r="G13" s="25">
        <f>IFERROR(IF(G8="","",IF($G$25=0,((G9-$G$26)/3/G10),IF($G$26=0,(($G$25-G9)/3/G10),MIN(((($G$25)-G9)/(3*G10)),((G9-($G$26))/(3*G10)))))),"")</f>
        <v>1.2487231794062956</v>
      </c>
      <c r="H13" s="25">
        <f>IFERROR(IF(H8="","",IF($H$25=0,((H9-$H$26)/3/H10),IF($H$26=0,(($H$25-H9)/3/H10),MIN(((($H$25)-H9)/(3*H10)),((H9-($H$26))/(3*H10)))))),"")</f>
        <v>1.1309262072550526</v>
      </c>
      <c r="I13" s="25">
        <f>IFERROR(IF(I8="","",IF($I$25=0,((I9-$I$26)/3/I10),IF($I$26=0,(($I$25-I9)/3/I10),MIN(((($I$25)-I9)/(3*I10)),((I9-($I$26))/(3*I10)))))),"")</f>
        <v>1.192180112156328</v>
      </c>
      <c r="J13" s="25">
        <f>IFERROR(IF(J8="","",IF($J$25=0,((J9-$J$26)/3/J10),IF($J$26=0,(($J$25-J9)/3/J10),MIN(((($J$25)-J9)/(3*J10)),((J9-($J$26))/(3*J10)))))),"")</f>
        <v>1.1699890617443685</v>
      </c>
      <c r="K13" s="25">
        <f>IFERROR(IF(K8="","",IF($K$25=0,((K9-$K$26)/3/K10),IF($K$26=0,(($K$25-K9)/3/K10),MIN(((($K$25)-K9)/(3*K10)),((K9-($K$26))/(3*K10)))))),"")</f>
        <v>0.95948722755758631</v>
      </c>
      <c r="L13" s="25">
        <f>IFERROR(IF(L8="","",IF($L$25=0,((L9-$L$26)/3/L10),IF($L$26=0,(($L$25-L9)/3/L10),MIN(((($L$25)-L9)/(3*L10)),((L9-($L$26))/(3*L10)))))),"")</f>
        <v>1.2749227410667048</v>
      </c>
      <c r="M13" s="25">
        <f>IFERROR(IF(M8="","",IF($M$25=0,((M9-$M$26)/3/M10),IF($M$26=0,(($M$25-M9)/3/M10),MIN(((($M$25)-M9)/(3*M10)),((M9-($M$26))/(3*M10)))))),"")</f>
        <v>1.2196377973201709</v>
      </c>
      <c r="N13" s="25">
        <f>IFERROR(IF(N8="","",IF($N$25=0,((N9-$N$26)/3/N10),IF($N$26=0,(($N$25-N9)/3/N10),MIN(((($N$25)-N9)/(3*N10)),((N9-($N$26))/(3*N10)))))),"")</f>
        <v>1.4831459431525362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1.1722081909569648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1.3606716377674739</v>
      </c>
      <c r="Y13" s="25">
        <f>IFERROR(IF(Y8="","",IF($J$25=0,((Y9-$J$26)/3/Y10),IF($J$26=0,(($J$25-Y9)/3/Y10),MIN(((($J$25)-Y9)/(3*Y10)),((Y9-($J$26))/(3*Y10)))))),"")</f>
        <v>1.0687540355081782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1.1973757885691643</v>
      </c>
      <c r="AJ13" s="25">
        <f t="shared" si="2"/>
        <v>1.2028398105617923</v>
      </c>
      <c r="AK13" s="25">
        <f t="shared" si="2"/>
        <v>1.3018705949638232</v>
      </c>
      <c r="AL13" s="25">
        <f t="shared" si="2"/>
        <v>1.2770559024264185</v>
      </c>
      <c r="AM13" s="25">
        <f t="shared" si="2"/>
        <v>1.388989841078748</v>
      </c>
      <c r="AN13" s="25">
        <f t="shared" si="2"/>
        <v>1.5365333799771801</v>
      </c>
      <c r="AO13" s="25">
        <f t="shared" si="2"/>
        <v>1.2330192859320277</v>
      </c>
      <c r="AP13" s="25">
        <f t="shared" si="2"/>
        <v>2.0105248877575757</v>
      </c>
      <c r="AQ13" s="25">
        <f>IFERROR(IF(AQ8="","",IF($M$25=0,((AQ9-$M$26)/3/AQ10),IF($M$26=0,(($M$25-AQ9)/3/AQ10),MIN(((($M$25)-AQ9)/(3*AQ10)),((AQ9-($M$26))/(3*AQ10)))))),"")</f>
        <v>1.6422138456549167</v>
      </c>
      <c r="AR13" s="25">
        <f>IFERROR(IF(AR8="","",IF($M$25=0,((AR9-$M$26)/3/AR10),IF($M$26=0,(($M$25-AR9)/3/AR10),MIN(((($M$25)-AR9)/(3*AR10)),((AR9-($M$26))/(3*AR10)))))),"")</f>
        <v>1.5148175940196866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-2.1970588235271862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36193</v>
      </c>
      <c r="C19" s="30">
        <v>36055.257142857146</v>
      </c>
      <c r="D19" s="30">
        <v>35938.00701754386</v>
      </c>
      <c r="E19" s="30">
        <v>36016.625</v>
      </c>
      <c r="F19" s="30">
        <v>35982.527999999998</v>
      </c>
      <c r="G19" s="30">
        <v>35943.880851063826</v>
      </c>
      <c r="H19" s="30">
        <v>35796.562162162161</v>
      </c>
      <c r="I19" s="30">
        <v>35709.633333333331</v>
      </c>
      <c r="J19" s="30">
        <v>35945.066666666666</v>
      </c>
      <c r="K19" s="30">
        <v>35849.284848484851</v>
      </c>
      <c r="L19" s="30">
        <v>35815.114285714284</v>
      </c>
      <c r="M19" s="30">
        <v>36134.285714285717</v>
      </c>
      <c r="N19" s="30">
        <v>35990.775000000001</v>
      </c>
      <c r="P19" s="30" t="s">
        <v>18</v>
      </c>
      <c r="Q19" s="30"/>
      <c r="R19" s="30"/>
      <c r="S19" s="30"/>
      <c r="T19" s="30">
        <v>35843.333333333336</v>
      </c>
      <c r="U19" s="30"/>
      <c r="V19" s="30"/>
      <c r="W19" s="30"/>
      <c r="X19" s="30">
        <v>35752.072727272731</v>
      </c>
      <c r="Y19" s="30">
        <v>35880.199999999997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35907.866666666669</v>
      </c>
      <c r="AJ19" s="30">
        <v>35618.080000000002</v>
      </c>
      <c r="AK19" s="30">
        <v>35751.105882352938</v>
      </c>
      <c r="AL19" s="30">
        <v>35383.919999999998</v>
      </c>
      <c r="AM19" s="30">
        <v>35343.626666666663</v>
      </c>
      <c r="AN19" s="30">
        <v>35552.746666666666</v>
      </c>
      <c r="AO19" s="30">
        <v>35322.050000000003</v>
      </c>
      <c r="AP19" s="30">
        <v>35427.127272727274</v>
      </c>
      <c r="AQ19" s="30">
        <v>35538.949999999997</v>
      </c>
      <c r="AR19" s="30">
        <v>35536.75294117647</v>
      </c>
      <c r="BD19" s="32"/>
      <c r="BE19" s="32"/>
      <c r="BF19" s="32"/>
      <c r="BG19" s="32">
        <f>I5/3</f>
        <v>1029.3333333333333</v>
      </c>
      <c r="BH19" s="32"/>
      <c r="BI19" s="32"/>
      <c r="BJ19" s="32"/>
    </row>
    <row r="20" spans="1:62" x14ac:dyDescent="0.2">
      <c r="A20" s="21" t="s">
        <v>8</v>
      </c>
      <c r="B20" s="22">
        <v>31.304951684997057</v>
      </c>
      <c r="C20" s="22">
        <v>506.73230343158485</v>
      </c>
      <c r="D20" s="22">
        <v>609.75290535132581</v>
      </c>
      <c r="E20" s="22">
        <v>476.82525509810307</v>
      </c>
      <c r="F20" s="22">
        <v>543.94770526633988</v>
      </c>
      <c r="G20" s="22">
        <v>579.65393692923703</v>
      </c>
      <c r="H20" s="22">
        <v>732.74566119172596</v>
      </c>
      <c r="I20" s="22">
        <v>843.69853962793366</v>
      </c>
      <c r="J20" s="22">
        <v>667.10176448507764</v>
      </c>
      <c r="K20" s="22">
        <v>718.21567354969795</v>
      </c>
      <c r="L20" s="22">
        <v>712.83130967532759</v>
      </c>
      <c r="M20" s="22">
        <v>485.29169951014575</v>
      </c>
      <c r="N20" s="22">
        <v>520.03018719828685</v>
      </c>
      <c r="P20" s="21" t="s">
        <v>8</v>
      </c>
      <c r="Q20" s="22"/>
      <c r="R20" s="22"/>
      <c r="S20" s="22"/>
      <c r="T20" s="22">
        <v>586.91956409089289</v>
      </c>
      <c r="U20" s="22"/>
      <c r="V20" s="22"/>
      <c r="W20" s="22"/>
      <c r="X20" s="22">
        <v>868.72865504383833</v>
      </c>
      <c r="Y20" s="22">
        <v>607.85382591887219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549.33939847114902</v>
      </c>
      <c r="AJ20" s="22">
        <v>722.65826397162766</v>
      </c>
      <c r="AK20" s="22">
        <v>643.37158824447977</v>
      </c>
      <c r="AL20" s="22">
        <v>821.87460784502161</v>
      </c>
      <c r="AM20" s="22">
        <v>892.59807203365483</v>
      </c>
      <c r="AN20" s="22">
        <v>862.44822944247983</v>
      </c>
      <c r="AO20" s="22">
        <v>1044.1777808279026</v>
      </c>
      <c r="AP20" s="22">
        <v>964.85184152504769</v>
      </c>
      <c r="AQ20" s="22">
        <v>890.44565573806142</v>
      </c>
      <c r="AR20" s="22">
        <v>893.42945341828442</v>
      </c>
      <c r="AS20" s="29"/>
      <c r="AT20" s="29"/>
      <c r="AU20" s="29"/>
      <c r="AV20" s="29"/>
      <c r="BD20" s="32">
        <f>F5</f>
        <v>33052</v>
      </c>
      <c r="BE20" s="32"/>
      <c r="BF20" s="32"/>
      <c r="BG20" s="32"/>
      <c r="BH20" s="32"/>
      <c r="BI20" s="32"/>
      <c r="BJ20" s="32">
        <f>E5</f>
        <v>38258</v>
      </c>
    </row>
    <row r="21" spans="1:62" x14ac:dyDescent="0.2">
      <c r="A21" s="21" t="s">
        <v>19</v>
      </c>
      <c r="B21" s="22">
        <v>36200</v>
      </c>
      <c r="C21" s="22">
        <v>37276</v>
      </c>
      <c r="D21" s="22">
        <v>36604</v>
      </c>
      <c r="E21" s="22">
        <v>37116</v>
      </c>
      <c r="F21" s="22">
        <v>36200</v>
      </c>
      <c r="G21" s="22">
        <v>36892</v>
      </c>
      <c r="H21" s="22">
        <v>36200</v>
      </c>
      <c r="I21" s="22">
        <v>37020</v>
      </c>
      <c r="J21" s="22">
        <v>36636</v>
      </c>
      <c r="K21" s="22">
        <v>36284</v>
      </c>
      <c r="L21" s="22">
        <v>36508</v>
      </c>
      <c r="M21" s="22">
        <v>37020</v>
      </c>
      <c r="N21" s="22">
        <v>36764</v>
      </c>
      <c r="P21" s="21" t="s">
        <v>19</v>
      </c>
      <c r="Q21" s="22"/>
      <c r="R21" s="22"/>
      <c r="S21" s="22"/>
      <c r="T21" s="22">
        <v>36200</v>
      </c>
      <c r="U21" s="22"/>
      <c r="V21" s="22"/>
      <c r="W21" s="22"/>
      <c r="X21" s="22">
        <v>36200</v>
      </c>
      <c r="Y21" s="22">
        <v>36200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36732</v>
      </c>
      <c r="AJ21" s="22">
        <v>36284</v>
      </c>
      <c r="AK21" s="22">
        <v>36892</v>
      </c>
      <c r="AL21" s="22">
        <v>36200</v>
      </c>
      <c r="AM21" s="22">
        <v>36412</v>
      </c>
      <c r="AN21" s="22">
        <v>36380</v>
      </c>
      <c r="AO21" s="22">
        <v>36348</v>
      </c>
      <c r="AP21" s="22">
        <v>36732</v>
      </c>
      <c r="AQ21" s="22">
        <v>36252</v>
      </c>
      <c r="AR21" s="22">
        <v>36380</v>
      </c>
      <c r="BD21" s="33">
        <f>BE21-$BG$22</f>
        <v>35533.94000000001</v>
      </c>
      <c r="BE21" s="32">
        <f>BF21-$BG$22</f>
        <v>35533.960000000006</v>
      </c>
      <c r="BF21" s="32">
        <f>BG21-$BG$22</f>
        <v>35533.980000000003</v>
      </c>
      <c r="BG21" s="33">
        <f>D5</f>
        <v>35534</v>
      </c>
      <c r="BH21" s="32">
        <f>BG21+$BG$22</f>
        <v>35534.019999999997</v>
      </c>
      <c r="BI21" s="32">
        <f>BH21+$BG$22</f>
        <v>35534.039999999994</v>
      </c>
      <c r="BJ21" s="33">
        <f>BI21+$BG$22</f>
        <v>35534.05999999999</v>
      </c>
    </row>
    <row r="22" spans="1:62" x14ac:dyDescent="0.2">
      <c r="A22" s="21" t="s">
        <v>20</v>
      </c>
      <c r="B22" s="22">
        <v>36060</v>
      </c>
      <c r="C22" s="22">
        <v>33084</v>
      </c>
      <c r="D22" s="22">
        <v>33628</v>
      </c>
      <c r="E22" s="22">
        <v>34428</v>
      </c>
      <c r="F22" s="22">
        <v>33692</v>
      </c>
      <c r="G22" s="22">
        <v>33628</v>
      </c>
      <c r="H22" s="22">
        <v>33564</v>
      </c>
      <c r="I22" s="22">
        <v>33564</v>
      </c>
      <c r="J22" s="22">
        <v>33564</v>
      </c>
      <c r="K22" s="22">
        <v>33340</v>
      </c>
      <c r="L22" s="22">
        <v>33564</v>
      </c>
      <c r="M22" s="22">
        <v>33788</v>
      </c>
      <c r="N22" s="22">
        <v>34108</v>
      </c>
      <c r="P22" s="21" t="s">
        <v>20</v>
      </c>
      <c r="Q22" s="22"/>
      <c r="R22" s="22"/>
      <c r="S22" s="22"/>
      <c r="T22" s="22">
        <v>34300</v>
      </c>
      <c r="U22" s="22"/>
      <c r="V22" s="22"/>
      <c r="W22" s="22"/>
      <c r="X22" s="22">
        <v>33340</v>
      </c>
      <c r="Y22" s="22">
        <v>34300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34300</v>
      </c>
      <c r="AJ22" s="22">
        <v>33788</v>
      </c>
      <c r="AK22" s="22">
        <v>34204</v>
      </c>
      <c r="AL22" s="22">
        <v>33916</v>
      </c>
      <c r="AM22" s="22">
        <v>33308</v>
      </c>
      <c r="AN22" s="22">
        <v>33852</v>
      </c>
      <c r="AO22" s="22">
        <v>33564</v>
      </c>
      <c r="AP22" s="22">
        <v>33596</v>
      </c>
      <c r="AQ22" s="22">
        <v>33628</v>
      </c>
      <c r="AR22" s="22">
        <v>33628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21.988001778747932</v>
      </c>
      <c r="C23" s="25">
        <f>IFERROR(IF(C18="","",IF($C$25=0,((C19-$C$26)/3/C20),IF($C$26=0,(($C$25-C19)/3/C20),MIN(((($C$25)-C19)/(3*C20)),((C19-($C$26))/(3*C20)))))),"")</f>
        <v>1.448985221734044</v>
      </c>
      <c r="D23" s="25">
        <f>IFERROR(IF(D18="","",IF($D$25=0,((D19-$D$26)/3/D20),IF($D$26=0,(($D$25-D19)/3/D20),MIN(((($D$25)-D19)/(3*D20)),((D19-($D$26))/(3*D20)))))),"")</f>
        <v>1.2682694700839039</v>
      </c>
      <c r="E23" s="25">
        <f>IFERROR(IF(E18="","",IF($E$25=0,((E19-$E$26)/3/E20),IF($E$26=0,(($E$25-E19)/3/E20),MIN(((($E$25)-E19)/(3*E20)),((E19-($E$26))/(3*E20)))))),"")</f>
        <v>1.5668738012760772</v>
      </c>
      <c r="F23" s="25">
        <f>IFERROR(IF(F18="","",IF($K$25=0,((F19-$K$26)/3/F20),IF($K$26=0,(($K$25-F19)/3/F20),MIN(((($K$25)-F19)/(3*F20)),((F19-($K$26))/(3*F20)))))),"")</f>
        <v>1.3944183591973753</v>
      </c>
      <c r="G23" s="25">
        <f>IFERROR(IF(G18="","",IF($G$25=0,((G19-$G$26)/3/G20),IF($G$26=0,(($G$25-G19)/3/G20),MIN(((($G$25)-G19)/(3*G20)),((G19-($G$26))/(3*G20)))))),"")</f>
        <v>1.3307475383188139</v>
      </c>
      <c r="H23" s="25">
        <f>IFERROR(IF(H18="","",IF($H$25=0,((H19-$H$26)/3/H20),IF($H$26=0,(($H$25-H19)/3/H20),MIN(((($H$25)-H19)/(3*H20)),((H19-($H$26))/(3*H20)))))),"")</f>
        <v>1.1197327022651558</v>
      </c>
      <c r="I23" s="25">
        <f>IFERROR(IF(I18="","",IF($I$25=0,((I19-$I$26)/3/I20),IF($I$26=0,(($I$25-I19)/3/I20),MIN(((($I$25)-I19)/(3*I20)),((I19-($I$26))/(3*I20)))))),"")</f>
        <v>1.0068235461568553</v>
      </c>
      <c r="J23" s="25">
        <f>IFERROR(IF(J18="","",IF($J$25=0,((J19-$J$26)/3/J20),IF($J$26=0,(($J$25-J19)/3/J20),MIN(((($J$25)-J19)/(3*J20)),((J19-($J$26))/(3*J20)))))),"")</f>
        <v>1.155712394754165</v>
      </c>
      <c r="K23" s="25">
        <f>IFERROR(IF(K18="","",IF($K$25=0,((K19-$K$26)/3/K20),IF($K$26=0,(($K$25-K19)/3/K20),MIN(((($K$25)-K19)/(3*K20)),((K19-($K$26))/(3*K20)))))),"")</f>
        <v>1.1179163586569814</v>
      </c>
      <c r="L23" s="25">
        <f>IFERROR(IF(L18="","",IF($L$25=0,((L19-$L$26)/3/L20),IF($L$26=0,(($L$25-L19)/3/L20),MIN(((($L$25)-L19)/(3*L20)),((L19-($L$26))/(3*L20)))))),"")</f>
        <v>1.1423393263493502</v>
      </c>
      <c r="M23" s="25">
        <f>IFERROR(IF(M18="","",IF($M$25=0,((M19-$M$26)/3/M20),IF($M$26=0,(($M$25-M19)/3/M20),MIN(((($M$25)-M19)/(3*M20)),((M19-($M$26))/(3*M20)))))),"")</f>
        <v>1.4587201112636401</v>
      </c>
      <c r="N23" s="25">
        <f>IFERROR(IF(N18="","",IF($N$25=0,((N19-$N$26)/3/N20),IF($N$26=0,(($N$25-N19)/3/N20),MIN(((($N$25)-N19)/(3*N20)),((N19-($N$26))/(3*N20)))))),"")</f>
        <v>1.4532649935925794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1.3713785297575112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0.96153049178162298</v>
      </c>
      <c r="Y23" s="25">
        <f>IFERROR(IF(Y18="","",IF($J$25=0,((Y19-$J$26)/3/Y20),IF($J$26=0,(($J$25-Y19)/3/Y20),MIN(((($J$25)-Y19)/(3*Y20)),((Y19-($J$26))/(3*Y20)))))),"")</f>
        <v>1.3039319096196429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1.4260360352051458</v>
      </c>
      <c r="AJ23" s="25">
        <f t="shared" si="4"/>
        <v>1.1836299986373406</v>
      </c>
      <c r="AK23" s="25">
        <f t="shared" si="4"/>
        <v>1.2988316360521077</v>
      </c>
      <c r="AL23" s="25">
        <f t="shared" si="4"/>
        <v>0.94577282136113938</v>
      </c>
      <c r="AM23" s="25">
        <f t="shared" si="4"/>
        <v>0.85578893736032291</v>
      </c>
      <c r="AN23" s="25">
        <f t="shared" si="4"/>
        <v>0.96653015655337593</v>
      </c>
      <c r="AO23" s="25">
        <f t="shared" si="4"/>
        <v>0.72466906232517125</v>
      </c>
      <c r="AP23" s="25">
        <f t="shared" si="4"/>
        <v>0.82054990915259429</v>
      </c>
      <c r="AQ23" s="25">
        <f>IFERROR(IF(AQ18="","",IF($M$25=0,((AQ19-$M$26)/3/AQ20),IF($M$26=0,(($M$25-AQ19)/3/AQ20),MIN(((($M$25)-AQ19)/(3*AQ20)),((AQ19-($M$26))/(3*AQ20)))))),"")</f>
        <v>0.93097577375029705</v>
      </c>
      <c r="AR23" s="25">
        <f>IFERROR(IF(AR18="","",IF($M$25=0,((AR19-$M$26)/3/AR20),IF($M$26=0,(($M$25-AR19)/3/AR20),MIN(((($M$25)-AR19)/(3*AR20)),((AR19-($M$26))/(3*AR20)))))),"")</f>
        <v>0.92704687227765636</v>
      </c>
    </row>
    <row r="24" spans="1:62" x14ac:dyDescent="0.2">
      <c r="A24" s="35" t="s">
        <v>10</v>
      </c>
      <c r="B24" s="32">
        <f t="shared" ref="B24:M24" si="5">$D$5</f>
        <v>35534</v>
      </c>
      <c r="C24" s="32">
        <f t="shared" si="5"/>
        <v>35534</v>
      </c>
      <c r="D24" s="32">
        <f t="shared" si="5"/>
        <v>35534</v>
      </c>
      <c r="E24" s="32">
        <f t="shared" si="5"/>
        <v>35534</v>
      </c>
      <c r="F24" s="32">
        <f t="shared" si="5"/>
        <v>35534</v>
      </c>
      <c r="G24" s="32">
        <f t="shared" si="5"/>
        <v>35534</v>
      </c>
      <c r="H24" s="32">
        <f t="shared" si="5"/>
        <v>35534</v>
      </c>
      <c r="I24" s="32">
        <f t="shared" si="5"/>
        <v>35534</v>
      </c>
      <c r="J24" s="32">
        <f t="shared" si="5"/>
        <v>35534</v>
      </c>
      <c r="K24" s="32">
        <f t="shared" si="5"/>
        <v>35534</v>
      </c>
      <c r="L24" s="32">
        <f t="shared" si="5"/>
        <v>35534</v>
      </c>
      <c r="M24" s="32">
        <f t="shared" si="5"/>
        <v>35534</v>
      </c>
      <c r="N24" s="32">
        <f>$D$5</f>
        <v>35534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38258</v>
      </c>
      <c r="C25" s="32">
        <f t="shared" si="6"/>
        <v>38258</v>
      </c>
      <c r="D25" s="32">
        <f t="shared" si="6"/>
        <v>38258</v>
      </c>
      <c r="E25" s="32">
        <f t="shared" si="6"/>
        <v>38258</v>
      </c>
      <c r="F25" s="32">
        <f t="shared" si="6"/>
        <v>38258</v>
      </c>
      <c r="G25" s="32">
        <f t="shared" si="6"/>
        <v>38258</v>
      </c>
      <c r="H25" s="32">
        <f t="shared" si="6"/>
        <v>38258</v>
      </c>
      <c r="I25" s="32">
        <f t="shared" si="6"/>
        <v>38258</v>
      </c>
      <c r="J25" s="32">
        <f t="shared" si="6"/>
        <v>38258</v>
      </c>
      <c r="K25" s="32">
        <f t="shared" si="6"/>
        <v>38258</v>
      </c>
      <c r="L25" s="32">
        <f t="shared" si="6"/>
        <v>38258</v>
      </c>
      <c r="M25" s="32">
        <f t="shared" si="6"/>
        <v>38258</v>
      </c>
      <c r="N25" s="32">
        <f>$E$5</f>
        <v>38258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33052</v>
      </c>
      <c r="C26" s="32">
        <f t="shared" si="7"/>
        <v>33052</v>
      </c>
      <c r="D26" s="32">
        <f t="shared" si="7"/>
        <v>33052</v>
      </c>
      <c r="E26" s="32">
        <f t="shared" si="7"/>
        <v>33052</v>
      </c>
      <c r="F26" s="32">
        <f t="shared" si="7"/>
        <v>33052</v>
      </c>
      <c r="G26" s="32">
        <f t="shared" si="7"/>
        <v>33052</v>
      </c>
      <c r="H26" s="32">
        <f t="shared" si="7"/>
        <v>33052</v>
      </c>
      <c r="I26" s="32">
        <f t="shared" si="7"/>
        <v>33052</v>
      </c>
      <c r="J26" s="32">
        <f t="shared" si="7"/>
        <v>33052</v>
      </c>
      <c r="K26" s="32">
        <f t="shared" si="7"/>
        <v>33052</v>
      </c>
      <c r="L26" s="32">
        <f t="shared" si="7"/>
        <v>33052</v>
      </c>
      <c r="M26" s="32">
        <f t="shared" si="7"/>
        <v>33052</v>
      </c>
      <c r="N26" s="32">
        <f>$F$5</f>
        <v>33052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866.76768732975165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1.4831459431525362</v>
      </c>
      <c r="Q37" s="40">
        <v>8</v>
      </c>
      <c r="R37" s="41">
        <f>ROUND(Q37/5,5)</f>
        <v>1.6</v>
      </c>
      <c r="T37" s="20">
        <v>36200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 t="s">
        <v>54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BJ85"/>
  <sheetViews>
    <sheetView showGridLines="0" topLeftCell="A13" zoomScale="85" zoomScaleNormal="85" workbookViewId="0">
      <selection activeCell="Q19" sqref="Q19:S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110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3.6744812178551891</v>
      </c>
      <c r="R2" s="7">
        <f>IF(N19="","",(ABS(N19-AVERAGE(B19:M19))/STDEV(B19:M19)))</f>
        <v>0.25164620260363091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0.8217385643622972</v>
      </c>
      <c r="V2" s="7">
        <f>IF(AR19="","",(ABS(AR19-AVERAGE(AF19:AQ19))/STDEV(AF19:AQ19)))</f>
        <v>0.72587142125030235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3.4100285308920695</v>
      </c>
      <c r="R3" s="7">
        <f>IF(N20="","",(ABS(N20-AVERAGE(B20:M20))/STDEV(B20:M20)))</f>
        <v>0.42519901157994433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0.39071664080170448</v>
      </c>
      <c r="V3" s="7">
        <f>IF(AR20="","",(ABS(AR20-AVERAGE(AF20:AQ20))/STDEV(AF20:AQ20)))</f>
        <v>1.9049234456053051E-2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5.3391399301898872</v>
      </c>
      <c r="R4" s="7">
        <f>IF(N23="","",(ABS(N23-AVERAGE(B23:M23))/STDEV(B23:M23)))</f>
        <v>0.54207017139710456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0.15372104543078857</v>
      </c>
      <c r="V4" s="7">
        <f>IF(AR23="","",(ABS(AR23-AVERAGE(AF23:AQ23))/STDEV(AF23:AQ23)))</f>
        <v>0.15883041036898882</v>
      </c>
    </row>
    <row r="5" spans="1:44" ht="25.5" customHeight="1" x14ac:dyDescent="0.2">
      <c r="C5" s="42" t="s">
        <v>54</v>
      </c>
      <c r="D5" s="12" t="s">
        <v>54</v>
      </c>
      <c r="E5" s="12">
        <v>12.2</v>
      </c>
      <c r="F5" s="12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5.8343225806451515E-2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0.8234712328767122</v>
      </c>
      <c r="C9" s="20">
        <v>0.76943571428571422</v>
      </c>
      <c r="D9" s="20">
        <v>0.5854892857142856</v>
      </c>
      <c r="E9" s="20">
        <v>0.59204999999999974</v>
      </c>
      <c r="F9" s="20">
        <v>0.72183428571428576</v>
      </c>
      <c r="G9" s="20">
        <v>0.67301538461538457</v>
      </c>
      <c r="H9" s="20">
        <v>0.58767999999999998</v>
      </c>
      <c r="I9" s="20">
        <v>0.54580833333333345</v>
      </c>
      <c r="J9" s="20">
        <v>0.71725263157894747</v>
      </c>
      <c r="K9" s="20">
        <v>0.83148484848484849</v>
      </c>
      <c r="L9" s="20">
        <v>0.62717000000000001</v>
      </c>
      <c r="M9" s="20">
        <v>0.4703142857142858</v>
      </c>
      <c r="N9" s="20">
        <v>0.24633103448275859</v>
      </c>
      <c r="P9" s="19" t="s">
        <v>18</v>
      </c>
      <c r="Q9" s="20"/>
      <c r="R9" s="20"/>
      <c r="S9" s="20"/>
      <c r="T9" s="20">
        <v>0.68156666666666665</v>
      </c>
      <c r="U9" s="20"/>
      <c r="V9" s="20"/>
      <c r="W9" s="20"/>
      <c r="X9" s="20">
        <v>0.23873333333333338</v>
      </c>
      <c r="Y9" s="20">
        <v>0.628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1.50075</v>
      </c>
      <c r="AJ9" s="30">
        <v>1.4266888888888885</v>
      </c>
      <c r="AK9" s="30">
        <v>1.101042105263158</v>
      </c>
      <c r="AL9" s="30">
        <v>0.99265882352941204</v>
      </c>
      <c r="AM9" s="30">
        <v>0.74421428571428583</v>
      </c>
      <c r="AN9" s="30">
        <v>0.2222375</v>
      </c>
      <c r="AO9" s="30">
        <v>0.52912000000000003</v>
      </c>
      <c r="AP9" s="30">
        <v>0.60803636363636382</v>
      </c>
      <c r="AQ9" s="30">
        <v>0.41196000000000005</v>
      </c>
      <c r="AR9" s="30">
        <v>0.47030322580645156</v>
      </c>
    </row>
    <row r="10" spans="1:44" x14ac:dyDescent="0.2">
      <c r="A10" s="21" t="s">
        <v>8</v>
      </c>
      <c r="B10" s="22">
        <v>1.2583444414680249</v>
      </c>
      <c r="C10" s="22">
        <v>1.2250736651508958</v>
      </c>
      <c r="D10" s="22">
        <v>1.0840724558305721</v>
      </c>
      <c r="E10" s="22">
        <v>0.98525512179477226</v>
      </c>
      <c r="F10" s="22">
        <v>1.1597940269826497</v>
      </c>
      <c r="G10" s="22">
        <v>1.120834301174767</v>
      </c>
      <c r="H10" s="22">
        <v>0.95849112145026683</v>
      </c>
      <c r="I10" s="22">
        <v>1.0514212893322372</v>
      </c>
      <c r="J10" s="22">
        <v>1.0952010225319107</v>
      </c>
      <c r="K10" s="22">
        <v>1.1655562087191103</v>
      </c>
      <c r="L10" s="22">
        <v>0.91584019000935069</v>
      </c>
      <c r="M10" s="22">
        <v>0.78195306473287418</v>
      </c>
      <c r="N10" s="22">
        <v>0.59936342452236147</v>
      </c>
      <c r="P10" s="21" t="s">
        <v>8</v>
      </c>
      <c r="Q10" s="22"/>
      <c r="R10" s="22"/>
      <c r="S10" s="22"/>
      <c r="T10" s="22">
        <v>1.1868250222056043</v>
      </c>
      <c r="U10" s="22"/>
      <c r="V10" s="22"/>
      <c r="W10" s="22"/>
      <c r="X10" s="22">
        <v>0.81887995568226113</v>
      </c>
      <c r="Y10" s="22">
        <v>0.92855711498511151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1.9755783397060691</v>
      </c>
      <c r="AJ10" s="22">
        <v>1.5375327868574618</v>
      </c>
      <c r="AK10" s="22">
        <v>1.2249556389344161</v>
      </c>
      <c r="AL10" s="22">
        <v>1.2063970418933709</v>
      </c>
      <c r="AM10" s="22">
        <v>1.031770462239292</v>
      </c>
      <c r="AN10" s="22">
        <v>0.5790151228594983</v>
      </c>
      <c r="AO10" s="22">
        <v>0.95167516545328645</v>
      </c>
      <c r="AP10" s="22">
        <v>1.0619306136856723</v>
      </c>
      <c r="AQ10" s="22">
        <v>0.90959881176667479</v>
      </c>
      <c r="AR10" s="22">
        <v>1.0077657451349735</v>
      </c>
    </row>
    <row r="11" spans="1:44" x14ac:dyDescent="0.2">
      <c r="A11" s="21" t="s">
        <v>19</v>
      </c>
      <c r="B11" s="22">
        <v>6.5789999999999997</v>
      </c>
      <c r="C11" s="22">
        <v>5.9329999999999998</v>
      </c>
      <c r="D11" s="23">
        <v>5.0679999999999996</v>
      </c>
      <c r="E11" s="23">
        <v>5.0679999999999996</v>
      </c>
      <c r="F11" s="23">
        <v>5.3090000000000002</v>
      </c>
      <c r="G11" s="23">
        <v>4.6420000000000003</v>
      </c>
      <c r="H11" s="23">
        <v>4.5979999999999999</v>
      </c>
      <c r="I11" s="23">
        <v>4.8600000000000003</v>
      </c>
      <c r="J11" s="23">
        <v>4.3380000000000001</v>
      </c>
      <c r="K11" s="23">
        <v>7.016</v>
      </c>
      <c r="L11" s="23">
        <v>3.6320000000000001</v>
      </c>
      <c r="M11" s="23">
        <v>2.774</v>
      </c>
      <c r="N11" s="23">
        <v>2.552</v>
      </c>
      <c r="P11" s="21" t="s">
        <v>19</v>
      </c>
      <c r="Q11" s="22"/>
      <c r="R11" s="22"/>
      <c r="S11" s="22"/>
      <c r="T11" s="22">
        <v>3.8929999999999998</v>
      </c>
      <c r="U11" s="23"/>
      <c r="V11" s="23"/>
      <c r="W11" s="23"/>
      <c r="X11" s="23">
        <v>4.1500000000000012</v>
      </c>
      <c r="Y11" s="23">
        <v>2.4969999999999999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6.181</v>
      </c>
      <c r="AJ11" s="22">
        <v>7.8550000000000004</v>
      </c>
      <c r="AK11" s="22">
        <v>5.86</v>
      </c>
      <c r="AL11" s="22">
        <v>5.86</v>
      </c>
      <c r="AM11" s="22">
        <v>3.476</v>
      </c>
      <c r="AN11" s="22">
        <v>2.2959999999999998</v>
      </c>
      <c r="AO11" s="22">
        <v>3.8439999999999999</v>
      </c>
      <c r="AP11" s="22">
        <v>4.1769999999999996</v>
      </c>
      <c r="AQ11" s="22">
        <v>4.8109999999999999</v>
      </c>
      <c r="AR11" s="22">
        <v>5.7640000000000002</v>
      </c>
    </row>
    <row r="12" spans="1:44" x14ac:dyDescent="0.2">
      <c r="A12" s="21" t="s">
        <v>20</v>
      </c>
      <c r="B12" s="22">
        <v>0</v>
      </c>
      <c r="C12" s="22">
        <v>0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P12" s="21" t="s">
        <v>20</v>
      </c>
      <c r="Q12" s="22"/>
      <c r="R12" s="22"/>
      <c r="S12" s="22"/>
      <c r="T12" s="22">
        <v>0</v>
      </c>
      <c r="U12" s="23"/>
      <c r="V12" s="23"/>
      <c r="W12" s="23"/>
      <c r="X12" s="23">
        <v>0</v>
      </c>
      <c r="Y12" s="23">
        <v>0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</v>
      </c>
      <c r="AJ12" s="22">
        <v>0</v>
      </c>
      <c r="AK12" s="22">
        <v>0</v>
      </c>
      <c r="AL12" s="22">
        <v>0</v>
      </c>
      <c r="AM12" s="22">
        <v>0</v>
      </c>
      <c r="AN12" s="22">
        <v>0</v>
      </c>
      <c r="AO12" s="22">
        <v>0</v>
      </c>
      <c r="AP12" s="22">
        <v>0</v>
      </c>
      <c r="AQ12" s="22">
        <v>0</v>
      </c>
      <c r="AR12" s="22">
        <v>0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3.0136234013031342</v>
      </c>
      <c r="C13" s="25">
        <f>IFERROR(IF(C8="","",IF($C$25=0,((C9-$C$26)/3/C10),IF($C$26=0,(($C$25-C9)/3/C10),MIN(((($C$25)-C9)/(3*C10)),((C9-($C$26))/(3*C10)))))),"")</f>
        <v>3.1101705992257886</v>
      </c>
      <c r="D13" s="25">
        <f>IFERROR(IF(D8="","",IF($D$25=0,((D9-$D$26)/3/D10),IF($D$26=0,(($D$25-D9)/3/D10),MIN(((($D$25)-D9)/(3*D10)),((D9-($D$26))/(3*D10)))))),"")</f>
        <v>3.5712590524794612</v>
      </c>
      <c r="E13" s="25">
        <f>IFERROR(IF(E8="","",IF($E$25=0,((E9-$E$26)/3/E10),IF($E$26=0,(($E$25-E9)/3/E10),MIN(((($E$25)-E9)/(3*E10)),((E9-($E$26))/(3*E10)))))),"")</f>
        <v>3.9272230928555798</v>
      </c>
      <c r="F13" s="25">
        <f>IFERROR(IF(F8="","",IF($K$25=0,((F9-$K$26)/3/F10),IF($K$26=0,(($K$25-F9)/3/F10),MIN(((($K$25)-F9)/(3*F10)),((F9-($K$26))/(3*F10)))))),"")</f>
        <v>3.2989092451607145</v>
      </c>
      <c r="G13" s="25">
        <f>IFERROR(IF(G8="","",IF($G$25=0,((G9-$G$26)/3/G10),IF($G$26=0,(($G$25-G9)/3/G10),MIN(((($G$25)-G9)/(3*G10)),((G9-($G$26))/(3*G10)))))),"")</f>
        <v>3.4280965537019967</v>
      </c>
      <c r="H13" s="25">
        <f>IFERROR(IF(H8="","",IF($H$25=0,((H9-$H$26)/3/H10),IF($H$26=0,(($H$25-H9)/3/H10),MIN(((($H$25)-H9)/(3*H10)),((H9-($H$26))/(3*H10)))))),"")</f>
        <v>4.0384029092273392</v>
      </c>
      <c r="I13" s="25">
        <f>IFERROR(IF(I8="","",IF($I$25=0,((I9-$I$26)/3/I10),IF($I$26=0,(($I$25-I9)/3/I10),MIN(((($I$25)-I9)/(3*I10)),((I9-($I$26))/(3*I10)))))),"")</f>
        <v>3.694742150430268</v>
      </c>
      <c r="J13" s="25">
        <f>IFERROR(IF(J8="","",IF($J$25=0,((J9-$J$26)/3/J10),IF($J$26=0,(($J$25-J9)/3/J10),MIN(((($J$25)-J9)/(3*J10)),((J9-($J$26))/(3*J10)))))),"")</f>
        <v>3.4948674968287174</v>
      </c>
      <c r="K13" s="25">
        <f>IFERROR(IF(K8="","",IF($K$25=0,((K9-$K$26)/3/K10),IF($K$26=0,(($K$25-K9)/3/K10),MIN(((($K$25)-K9)/(3*K10)),((K9-($K$26))/(3*K10)))))),"")</f>
        <v>3.2512417866741345</v>
      </c>
      <c r="L13" s="25">
        <f>IFERROR(IF(L8="","",IF($L$25=0,((L9-$L$26)/3/L10),IF($L$26=0,(($L$25-L9)/3/L10),MIN(((($L$25)-L9)/(3*L10)),((L9-($L$26))/(3*L10)))))),"")</f>
        <v>4.2120994929919089</v>
      </c>
      <c r="M13" s="25">
        <f>IFERROR(IF(M8="","",IF($M$25=0,((M9-$M$26)/3/M10),IF($M$26=0,(($M$25-M9)/3/M10),MIN(((($M$25)-M9)/(3*M10)),((M9-($M$26))/(3*M10)))))),"")</f>
        <v>5.0001661409574645</v>
      </c>
      <c r="N13" s="25">
        <f>IFERROR(IF(N8="","",IF($N$25=0,((N9-$N$26)/3/N10),IF($N$26=0,(($N$25-N9)/3/N10),MIN(((($N$25)-N9)/(3*N10)),((N9-($N$26))/(3*N10)))))),"")</f>
        <v>6.6479804386035255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3.235083273389757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4.8689540649056307</v>
      </c>
      <c r="Y13" s="25">
        <f>IFERROR(IF(Y8="","",IF($J$25=0,((Y9-$J$26)/3/Y10),IF($J$26=0,(($J$25-Y9)/3/Y10),MIN(((($J$25)-Y9)/(3*Y10)),((Y9-($J$26))/(3*Y10)))))),"")</f>
        <v>4.1541153162077507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1.8052519583694595</v>
      </c>
      <c r="AJ13" s="25">
        <f t="shared" si="2"/>
        <v>2.3356273989080272</v>
      </c>
      <c r="AK13" s="25">
        <f t="shared" si="2"/>
        <v>3.0202339692866431</v>
      </c>
      <c r="AL13" s="25">
        <f t="shared" si="2"/>
        <v>3.0966425334513166</v>
      </c>
      <c r="AM13" s="25">
        <f t="shared" si="2"/>
        <v>3.7010123645210684</v>
      </c>
      <c r="AN13" s="25">
        <f t="shared" si="2"/>
        <v>6.8954805192002322</v>
      </c>
      <c r="AO13" s="25">
        <f t="shared" si="2"/>
        <v>4.087837399308798</v>
      </c>
      <c r="AP13" s="25">
        <f t="shared" si="2"/>
        <v>3.6386443982220529</v>
      </c>
      <c r="AQ13" s="25">
        <f>IFERROR(IF(AQ8="","",IF($M$25=0,((AQ9-$M$26)/3/AQ10),IF($M$26=0,(($M$25-AQ9)/3/AQ10),MIN(((($M$25)-AQ9)/(3*AQ10)),((AQ9-($M$26))/(3*AQ10)))))),"")</f>
        <v>4.3198678536473292</v>
      </c>
      <c r="AR13" s="25">
        <f>IFERROR(IF(AR8="","",IF($M$25=0,((AR9-$M$26)/3/AR10),IF($M$26=0,(($M$25-AR9)/3/AR10),MIN(((($M$25)-AR9)/(3*AR10)),((AR9-($M$26))/(3*AR10)))))),"")</f>
        <v>3.8797696226591984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5.4937500000000306E-2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9.7199999999999995E-2</v>
      </c>
      <c r="C19" s="30">
        <v>0.28520952380952375</v>
      </c>
      <c r="D19" s="30">
        <v>0.33230877192982455</v>
      </c>
      <c r="E19" s="30">
        <v>0.40526875000000001</v>
      </c>
      <c r="F19" s="30">
        <v>0.29206399999999999</v>
      </c>
      <c r="G19" s="30">
        <v>0.37874042553191495</v>
      </c>
      <c r="H19" s="30">
        <v>0.58441081081081081</v>
      </c>
      <c r="I19" s="30">
        <v>0.58247500000000008</v>
      </c>
      <c r="J19" s="30">
        <v>0.21036296296296297</v>
      </c>
      <c r="K19" s="30">
        <v>0.49820000000000003</v>
      </c>
      <c r="L19" s="30">
        <v>0.60572857142857139</v>
      </c>
      <c r="M19" s="30">
        <v>0.23768571428571431</v>
      </c>
      <c r="N19" s="30">
        <v>0.41709374999999993</v>
      </c>
      <c r="P19" s="30" t="s">
        <v>18</v>
      </c>
      <c r="Q19" s="30"/>
      <c r="R19" s="30"/>
      <c r="S19" s="30"/>
      <c r="T19" s="30">
        <v>0.43340000000000001</v>
      </c>
      <c r="U19" s="30"/>
      <c r="V19" s="30"/>
      <c r="W19" s="30"/>
      <c r="X19" s="30">
        <v>0.46669090909090899</v>
      </c>
      <c r="Y19" s="30">
        <v>0.37839999999999996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1.2116</v>
      </c>
      <c r="AJ19" s="30">
        <v>1.1273466666666665</v>
      </c>
      <c r="AK19" s="30">
        <v>1.0676117647058823</v>
      </c>
      <c r="AL19" s="30">
        <v>0.97826000000000013</v>
      </c>
      <c r="AM19" s="30">
        <v>1.1330266666666666</v>
      </c>
      <c r="AN19" s="30">
        <v>0.78158666666666665</v>
      </c>
      <c r="AO19" s="30">
        <v>0.93627499999999997</v>
      </c>
      <c r="AP19" s="30">
        <v>0.74019999999999997</v>
      </c>
      <c r="AQ19" s="30">
        <v>0.79386250000000003</v>
      </c>
      <c r="AR19" s="30">
        <v>0.84880000000000033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0.43469161482595908</v>
      </c>
      <c r="C20" s="22">
        <v>0.6835586196601825</v>
      </c>
      <c r="D20" s="22">
        <v>0.72938695276197674</v>
      </c>
      <c r="E20" s="22">
        <v>0.81847955159294372</v>
      </c>
      <c r="F20" s="22">
        <v>0.72071121620333511</v>
      </c>
      <c r="G20" s="22">
        <v>0.75867381808500634</v>
      </c>
      <c r="H20" s="22">
        <v>1.124721305524121</v>
      </c>
      <c r="I20" s="22">
        <v>1.0211394028446932</v>
      </c>
      <c r="J20" s="22">
        <v>0.52130375605850721</v>
      </c>
      <c r="K20" s="22">
        <v>0.98146351770474172</v>
      </c>
      <c r="L20" s="22">
        <v>0.98159909062578554</v>
      </c>
      <c r="M20" s="22">
        <v>0.64169150419389365</v>
      </c>
      <c r="N20" s="22">
        <v>0.87365616336439322</v>
      </c>
      <c r="P20" s="21" t="s">
        <v>8</v>
      </c>
      <c r="Q20" s="22"/>
      <c r="R20" s="22"/>
      <c r="S20" s="22"/>
      <c r="T20" s="22">
        <v>0.69457005306929942</v>
      </c>
      <c r="U20" s="22"/>
      <c r="V20" s="22"/>
      <c r="W20" s="22"/>
      <c r="X20" s="22">
        <v>0.96448456533408389</v>
      </c>
      <c r="Y20" s="22">
        <v>0.71314967794839157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1.7800464077638829</v>
      </c>
      <c r="AJ20" s="22">
        <v>1.33424215247512</v>
      </c>
      <c r="AK20" s="22">
        <v>1.365706760114282</v>
      </c>
      <c r="AL20" s="22">
        <v>0.99531106428788219</v>
      </c>
      <c r="AM20" s="22">
        <v>1.1735197919004097</v>
      </c>
      <c r="AN20" s="22">
        <v>0.99934712597685393</v>
      </c>
      <c r="AO20" s="22">
        <v>1.1680549013345416</v>
      </c>
      <c r="AP20" s="22">
        <v>0.88374840143393574</v>
      </c>
      <c r="AQ20" s="22">
        <v>1.1384499982765819</v>
      </c>
      <c r="AR20" s="22">
        <v>1.2093519397949106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12.2</v>
      </c>
    </row>
    <row r="21" spans="1:62" x14ac:dyDescent="0.2">
      <c r="A21" s="21" t="s">
        <v>19</v>
      </c>
      <c r="B21" s="22">
        <v>1.944</v>
      </c>
      <c r="C21" s="22">
        <v>4.1989999999999998</v>
      </c>
      <c r="D21" s="22">
        <v>4.4790000000000001</v>
      </c>
      <c r="E21" s="22">
        <v>4.2549999999999999</v>
      </c>
      <c r="F21" s="22">
        <v>2.952</v>
      </c>
      <c r="G21" s="22">
        <v>3.722</v>
      </c>
      <c r="H21" s="22">
        <v>4.5410000000000004</v>
      </c>
      <c r="I21" s="22">
        <v>4.4139999999999997</v>
      </c>
      <c r="J21" s="22">
        <v>2.1880000000000002</v>
      </c>
      <c r="K21" s="22">
        <v>5.1139999999999999</v>
      </c>
      <c r="L21" s="22">
        <v>4.46</v>
      </c>
      <c r="M21" s="22">
        <v>2.8820000000000001</v>
      </c>
      <c r="N21" s="22">
        <v>3.79</v>
      </c>
      <c r="P21" s="21" t="s">
        <v>19</v>
      </c>
      <c r="Q21" s="22"/>
      <c r="R21" s="22"/>
      <c r="S21" s="22"/>
      <c r="T21" s="22">
        <v>2.0219999999999998</v>
      </c>
      <c r="U21" s="22"/>
      <c r="V21" s="22"/>
      <c r="W21" s="22"/>
      <c r="X21" s="22">
        <v>4.226</v>
      </c>
      <c r="Y21" s="22">
        <v>2.3719999999999999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6.984</v>
      </c>
      <c r="AJ21" s="22">
        <v>4.4610000000000003</v>
      </c>
      <c r="AK21" s="22">
        <v>6.782</v>
      </c>
      <c r="AL21" s="22">
        <v>3.133</v>
      </c>
      <c r="AM21" s="22">
        <v>5.52</v>
      </c>
      <c r="AN21" s="22">
        <v>3.33</v>
      </c>
      <c r="AO21" s="22">
        <v>3.8029999999999999</v>
      </c>
      <c r="AP21" s="22">
        <v>2.915</v>
      </c>
      <c r="AQ21" s="22">
        <v>4.1230000000000002</v>
      </c>
      <c r="AR21" s="22">
        <v>6.0359999999999996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P22" s="21" t="s">
        <v>20</v>
      </c>
      <c r="Q22" s="22"/>
      <c r="R22" s="22"/>
      <c r="S22" s="22"/>
      <c r="T22" s="22">
        <v>0</v>
      </c>
      <c r="U22" s="22"/>
      <c r="V22" s="22"/>
      <c r="W22" s="22"/>
      <c r="X22" s="22">
        <v>0</v>
      </c>
      <c r="Y22" s="22">
        <v>0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</v>
      </c>
      <c r="AJ22" s="22">
        <v>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9.2807556646380167</v>
      </c>
      <c r="C23" s="25">
        <f>IFERROR(IF(C18="","",IF($C$25=0,((C19-$C$26)/3/C20),IF($C$26=0,(($C$25-C19)/3/C20),MIN(((($C$25)-C19)/(3*C20)),((C19-($C$26))/(3*C20)))))),"")</f>
        <v>5.8101773734800171</v>
      </c>
      <c r="D23" s="25">
        <f>IFERROR(IF(D18="","",IF($D$25=0,((D19-$D$26)/3/D20),IF($D$26=0,(($D$25-D19)/3/D20),MIN(((($D$25)-D19)/(3*D20)),((D19-($D$26))/(3*D20)))))),"")</f>
        <v>5.4235917725749792</v>
      </c>
      <c r="E23" s="25">
        <f>IFERROR(IF(E18="","",IF($E$25=0,((E19-$E$26)/3/E20),IF($E$26=0,(($E$25-E19)/3/E20),MIN(((($E$25)-E19)/(3*E20)),((E19-($E$26))/(3*E20)))))),"")</f>
        <v>4.8035128986198954</v>
      </c>
      <c r="F23" s="25">
        <f>IFERROR(IF(F18="","",IF($K$25=0,((F19-$K$26)/3/F20),IF($K$26=0,(($K$25-F19)/3/F20),MIN(((($K$25)-F19)/(3*F20)),((F19-($K$26))/(3*F20)))))),"")</f>
        <v>5.5074930301627676</v>
      </c>
      <c r="G23" s="25">
        <f>IFERROR(IF(G18="","",IF($G$25=0,((G19-$G$26)/3/G20),IF($G$26=0,(($G$25-G19)/3/G20),MIN(((($G$25)-G19)/(3*G20)),((G19-($G$26))/(3*G20)))))),"")</f>
        <v>5.1938260741647477</v>
      </c>
      <c r="H23" s="25">
        <f>IFERROR(IF(H18="","",IF($H$25=0,((H19-$H$26)/3/H20),IF($H$26=0,(($H$25-H19)/3/H20),MIN(((($H$25)-H19)/(3*H20)),((H19-($H$26))/(3*H20)))))),"")</f>
        <v>3.4425088633479493</v>
      </c>
      <c r="I23" s="25">
        <f>IFERROR(IF(I18="","",IF($I$25=0,((I19-$I$26)/3/I20),IF($I$26=0,(($I$25-I19)/3/I20),MIN(((($I$25)-I19)/(3*I20)),((I19-($I$26))/(3*I20)))))),"")</f>
        <v>3.7923405193701152</v>
      </c>
      <c r="J23" s="25">
        <f>IFERROR(IF(J18="","",IF($J$25=0,((J19-$J$26)/3/J20),IF($J$26=0,(($J$25-J19)/3/J20),MIN(((($J$25)-J19)/(3*J20)),((J19-($J$26))/(3*J20)))))),"")</f>
        <v>7.6664432829519136</v>
      </c>
      <c r="K23" s="25">
        <f>IFERROR(IF(K18="","",IF($K$25=0,((K19-$K$26)/3/K20),IF($K$26=0,(($K$25-K19)/3/K20),MIN(((($K$25)-K19)/(3*K20)),((K19-($K$26))/(3*K20)))))),"")</f>
        <v>3.974268966330988</v>
      </c>
      <c r="L23" s="25">
        <f>IFERROR(IF(L18="","",IF($L$25=0,((L19-$L$26)/3/L20),IF($L$26=0,(($L$25-L19)/3/L20),MIN(((($L$25)-L19)/(3*L20)),((L19-($L$26))/(3*L20)))))),"")</f>
        <v>3.937205300784556</v>
      </c>
      <c r="M23" s="25">
        <f>IFERROR(IF(M18="","",IF($M$25=0,((M19-$M$26)/3/M20),IF($M$26=0,(($M$25-M19)/3/M20),MIN(((($M$25)-M19)/(3*M20)),((M19-($M$26))/(3*M20)))))),"")</f>
        <v>6.2139487108329394</v>
      </c>
      <c r="N23" s="25">
        <f>IFERROR(IF(N18="","",IF($N$25=0,((N19-$N$26)/3/N20),IF($N$26=0,(($N$25-N19)/3/N20),MIN(((($N$25)-N19)/(3*N20)),((N19-($N$26))/(3*N20)))))),"")</f>
        <v>4.4956306397949479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5.6469466005161459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4.0551224673546526</v>
      </c>
      <c r="Y23" s="25">
        <f>IFERROR(IF(Y18="","",IF($J$25=0,((Y19-$J$26)/3/Y20),IF($J$26=0,(($J$25-Y19)/3/Y20),MIN(((($J$25)-Y19)/(3*Y20)),((Y19-($J$26))/(3*Y20)))))),"")</f>
        <v>5.5255347582425713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2.0576991611141509</v>
      </c>
      <c r="AJ23" s="25">
        <f t="shared" si="4"/>
        <v>2.7662777986721339</v>
      </c>
      <c r="AK23" s="25">
        <f t="shared" si="4"/>
        <v>2.7171250716521707</v>
      </c>
      <c r="AL23" s="25">
        <f t="shared" si="4"/>
        <v>3.7582019674183789</v>
      </c>
      <c r="AM23" s="25">
        <f t="shared" si="4"/>
        <v>3.1435269661171388</v>
      </c>
      <c r="AN23" s="25">
        <f t="shared" si="4"/>
        <v>3.8086243296665394</v>
      </c>
      <c r="AO23" s="25">
        <f t="shared" si="4"/>
        <v>3.2143822997619997</v>
      </c>
      <c r="AP23" s="25">
        <f t="shared" si="4"/>
        <v>4.3224217742688511</v>
      </c>
      <c r="AQ23" s="25">
        <f>IFERROR(IF(AQ18="","",IF($M$25=0,((AQ19-$M$26)/3/AQ20),IF($M$26=0,(($M$25-AQ19)/3/AQ20),MIN(((($M$25)-AQ19)/(3*AQ20)),((AQ19-($M$26))/(3*AQ20)))))),"")</f>
        <v>3.3396687066528865</v>
      </c>
      <c r="AR23" s="25">
        <f>IFERROR(IF(AR18="","",IF($M$25=0,((AR19-$M$26)/3/AR20),IF($M$26=0,(($M$25-AR19)/3/AR20),MIN(((($M$25)-AR19)/(3*AR20)),((AR19-($M$26))/(3*AR20)))))),"")</f>
        <v>3.1287280474987305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12.2</v>
      </c>
      <c r="C25" s="32">
        <f t="shared" si="5"/>
        <v>12.2</v>
      </c>
      <c r="D25" s="32">
        <f t="shared" si="5"/>
        <v>12.2</v>
      </c>
      <c r="E25" s="32">
        <f t="shared" si="5"/>
        <v>12.2</v>
      </c>
      <c r="F25" s="32">
        <f t="shared" si="5"/>
        <v>12.2</v>
      </c>
      <c r="G25" s="32">
        <f t="shared" si="5"/>
        <v>12.2</v>
      </c>
      <c r="H25" s="32">
        <f t="shared" si="5"/>
        <v>12.2</v>
      </c>
      <c r="I25" s="32">
        <f t="shared" si="5"/>
        <v>12.2</v>
      </c>
      <c r="J25" s="32">
        <f t="shared" si="5"/>
        <v>12.2</v>
      </c>
      <c r="K25" s="32">
        <f t="shared" si="5"/>
        <v>12.2</v>
      </c>
      <c r="L25" s="32">
        <f t="shared" si="5"/>
        <v>12.2</v>
      </c>
      <c r="M25" s="32">
        <f t="shared" si="5"/>
        <v>12.2</v>
      </c>
      <c r="N25" s="32">
        <f>$E$5</f>
        <v>12.2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1.2583444414680249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6.6479804386035255</v>
      </c>
      <c r="Q37" s="40">
        <v>8</v>
      </c>
      <c r="R37" s="41">
        <f>ROUND(Q37/5,5)</f>
        <v>1.6</v>
      </c>
      <c r="T37" s="20">
        <v>0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 t="s">
        <v>54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BJ85"/>
  <sheetViews>
    <sheetView showGridLines="0" topLeftCell="A22" zoomScale="85" zoomScaleNormal="85" workbookViewId="0">
      <selection activeCell="W52" sqref="W52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108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0.1328322742905825</v>
      </c>
      <c r="R2" s="7">
        <f>IF(N19="","",(ABS(N19-AVERAGE(B19:M19))/STDEV(B19:M19)))</f>
        <v>0.17469700381105527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1.618402151192877</v>
      </c>
      <c r="V2" s="7">
        <f>IF(AR19="","",(ABS(AR19-AVERAGE(AF19:AQ19))/STDEV(AF19:AQ19)))</f>
        <v>0.45973360149315123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0.91938309602578228</v>
      </c>
      <c r="R3" s="7">
        <f>IF(N20="","",(ABS(N20-AVERAGE(B20:M20))/STDEV(B20:M20)))</f>
        <v>9.4877002921028547E-2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1.0352873721421842</v>
      </c>
      <c r="V3" s="7">
        <f>IF(AR20="","",(ABS(AR20-AVERAGE(AF20:AQ20))/STDEV(AF20:AQ20)))</f>
        <v>0.74444847617200705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0.23806082586724706</v>
      </c>
      <c r="R4" s="7">
        <f>IF(N23="","",(ABS(N23-AVERAGE(B23:M23))/STDEV(B23:M23)))</f>
        <v>0.13148632566968774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1.569626294231907</v>
      </c>
      <c r="V4" s="7">
        <f>IF(AR23="","",(ABS(AR23-AVERAGE(AF23:AQ23))/STDEV(AF23:AQ23)))</f>
        <v>0.26037948296574831</v>
      </c>
    </row>
    <row r="5" spans="1:44" ht="25.5" customHeight="1" x14ac:dyDescent="0.2">
      <c r="C5" s="42" t="s">
        <v>109</v>
      </c>
      <c r="D5" s="12">
        <v>40057</v>
      </c>
      <c r="E5" s="12">
        <v>44060</v>
      </c>
      <c r="F5" s="12">
        <v>38268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-86.647741935485101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39697.830136986304</v>
      </c>
      <c r="C9" s="20">
        <v>39739.085714285713</v>
      </c>
      <c r="D9" s="20">
        <v>39474.400000000001</v>
      </c>
      <c r="E9" s="20">
        <v>39526.327272727271</v>
      </c>
      <c r="F9" s="20">
        <v>39281.211428571427</v>
      </c>
      <c r="G9" s="20">
        <v>39356.820512820515</v>
      </c>
      <c r="H9" s="20">
        <v>39124.639999999999</v>
      </c>
      <c r="I9" s="20">
        <v>39111.466666666667</v>
      </c>
      <c r="J9" s="20">
        <v>39187.242105263154</v>
      </c>
      <c r="K9" s="20">
        <v>39272.024242424246</v>
      </c>
      <c r="L9" s="20">
        <v>39284.639999999999</v>
      </c>
      <c r="M9" s="20">
        <v>38974.285714285717</v>
      </c>
      <c r="N9" s="20">
        <v>39367.034482758623</v>
      </c>
      <c r="P9" s="19" t="s">
        <v>18</v>
      </c>
      <c r="Q9" s="20"/>
      <c r="R9" s="20"/>
      <c r="S9" s="20"/>
      <c r="T9" s="20">
        <v>38984.800000000003</v>
      </c>
      <c r="U9" s="20"/>
      <c r="V9" s="20"/>
      <c r="W9" s="20"/>
      <c r="X9" s="20">
        <v>39208.088888888888</v>
      </c>
      <c r="Y9" s="20">
        <v>39367.199999999997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39272.800000000003</v>
      </c>
      <c r="AJ9" s="30">
        <v>39663.199999999997</v>
      </c>
      <c r="AK9" s="30">
        <v>39535.536842105263</v>
      </c>
      <c r="AL9" s="30">
        <v>39504.705882352944</v>
      </c>
      <c r="AM9" s="30">
        <v>39818.62857142857</v>
      </c>
      <c r="AN9" s="30">
        <v>39838.400000000001</v>
      </c>
      <c r="AO9" s="30">
        <v>39765.173333333332</v>
      </c>
      <c r="AP9" s="30">
        <v>39556.727272727272</v>
      </c>
      <c r="AQ9" s="30">
        <v>39354.080000000002</v>
      </c>
      <c r="AR9" s="30">
        <v>39267.432258064517</v>
      </c>
    </row>
    <row r="10" spans="1:44" x14ac:dyDescent="0.2">
      <c r="A10" s="21" t="s">
        <v>8</v>
      </c>
      <c r="B10" s="22">
        <v>576.80806382700757</v>
      </c>
      <c r="C10" s="22">
        <v>462.59383626287871</v>
      </c>
      <c r="D10" s="22">
        <v>515.61732913811841</v>
      </c>
      <c r="E10" s="22">
        <v>608.12721135373965</v>
      </c>
      <c r="F10" s="22">
        <v>538.13256911062581</v>
      </c>
      <c r="G10" s="22">
        <v>498.89872904738564</v>
      </c>
      <c r="H10" s="22">
        <v>504.58991290157621</v>
      </c>
      <c r="I10" s="22">
        <v>476.53283737643847</v>
      </c>
      <c r="J10" s="22">
        <v>484.06192956781848</v>
      </c>
      <c r="K10" s="22">
        <v>514.036820731023</v>
      </c>
      <c r="L10" s="22">
        <v>532.32107573979067</v>
      </c>
      <c r="M10" s="22">
        <v>442.94695409358735</v>
      </c>
      <c r="N10" s="22">
        <v>555.84975505218222</v>
      </c>
      <c r="P10" s="21" t="s">
        <v>8</v>
      </c>
      <c r="Q10" s="22"/>
      <c r="R10" s="22"/>
      <c r="S10" s="22"/>
      <c r="T10" s="22">
        <v>372.2904316756493</v>
      </c>
      <c r="U10" s="22"/>
      <c r="V10" s="22"/>
      <c r="W10" s="22"/>
      <c r="X10" s="22">
        <v>482.23908735578175</v>
      </c>
      <c r="Y10" s="22">
        <v>492.39026028248435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431.87834544366518</v>
      </c>
      <c r="AJ10" s="22">
        <v>523.52863265869541</v>
      </c>
      <c r="AK10" s="22">
        <v>487.17015705612732</v>
      </c>
      <c r="AL10" s="22">
        <v>458.29546571350397</v>
      </c>
      <c r="AM10" s="22">
        <v>415.54260568906426</v>
      </c>
      <c r="AN10" s="22">
        <v>424.03228919326534</v>
      </c>
      <c r="AO10" s="22">
        <v>386.0949460785356</v>
      </c>
      <c r="AP10" s="22">
        <v>403.80786843843765</v>
      </c>
      <c r="AQ10" s="22">
        <v>459.66890657675481</v>
      </c>
      <c r="AR10" s="22">
        <v>488.10227557366761</v>
      </c>
    </row>
    <row r="11" spans="1:44" x14ac:dyDescent="0.2">
      <c r="A11" s="21" t="s">
        <v>19</v>
      </c>
      <c r="B11" s="22">
        <v>41436</v>
      </c>
      <c r="C11" s="22">
        <v>40988</v>
      </c>
      <c r="D11" s="23">
        <v>41244</v>
      </c>
      <c r="E11" s="23">
        <v>41116</v>
      </c>
      <c r="F11" s="23">
        <v>40668</v>
      </c>
      <c r="G11" s="23">
        <v>40476</v>
      </c>
      <c r="H11" s="23">
        <v>40604</v>
      </c>
      <c r="I11" s="23">
        <v>40508</v>
      </c>
      <c r="J11" s="23">
        <v>40508</v>
      </c>
      <c r="K11" s="23">
        <v>40764</v>
      </c>
      <c r="L11" s="23">
        <v>40796</v>
      </c>
      <c r="M11" s="23">
        <v>40668</v>
      </c>
      <c r="N11" s="23">
        <v>40604</v>
      </c>
      <c r="P11" s="21" t="s">
        <v>19</v>
      </c>
      <c r="Q11" s="22"/>
      <c r="R11" s="22"/>
      <c r="S11" s="22"/>
      <c r="T11" s="22">
        <v>39676</v>
      </c>
      <c r="U11" s="23"/>
      <c r="V11" s="23"/>
      <c r="W11" s="23"/>
      <c r="X11" s="23">
        <v>40188</v>
      </c>
      <c r="Y11" s="23">
        <v>40540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39964</v>
      </c>
      <c r="AJ11" s="22">
        <v>41372</v>
      </c>
      <c r="AK11" s="22">
        <v>40668</v>
      </c>
      <c r="AL11" s="22">
        <v>40668</v>
      </c>
      <c r="AM11" s="22">
        <v>40860</v>
      </c>
      <c r="AN11" s="22">
        <v>40796</v>
      </c>
      <c r="AO11" s="22">
        <v>40828</v>
      </c>
      <c r="AP11" s="22">
        <v>40508</v>
      </c>
      <c r="AQ11" s="22">
        <v>40188</v>
      </c>
      <c r="AR11" s="22">
        <v>41116</v>
      </c>
    </row>
    <row r="12" spans="1:44" x14ac:dyDescent="0.2">
      <c r="A12" s="21" t="s">
        <v>20</v>
      </c>
      <c r="B12" s="22">
        <v>38268</v>
      </c>
      <c r="C12" s="22">
        <v>38396</v>
      </c>
      <c r="D12" s="23">
        <v>38268</v>
      </c>
      <c r="E12" s="23">
        <v>38268</v>
      </c>
      <c r="F12" s="23">
        <v>38268</v>
      </c>
      <c r="G12" s="23">
        <v>38268</v>
      </c>
      <c r="H12" s="23">
        <v>38268</v>
      </c>
      <c r="I12" s="23">
        <v>38268</v>
      </c>
      <c r="J12" s="23">
        <v>38332</v>
      </c>
      <c r="K12" s="23">
        <v>38268</v>
      </c>
      <c r="L12" s="23">
        <v>38332</v>
      </c>
      <c r="M12" s="23">
        <v>38268</v>
      </c>
      <c r="N12" s="23">
        <v>38268</v>
      </c>
      <c r="P12" s="21" t="s">
        <v>20</v>
      </c>
      <c r="Q12" s="22"/>
      <c r="R12" s="22"/>
      <c r="S12" s="22"/>
      <c r="T12" s="22">
        <v>38268</v>
      </c>
      <c r="U12" s="23"/>
      <c r="V12" s="23"/>
      <c r="W12" s="23"/>
      <c r="X12" s="23">
        <v>38268</v>
      </c>
      <c r="Y12" s="23">
        <v>38588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38652</v>
      </c>
      <c r="AJ12" s="22">
        <v>38332</v>
      </c>
      <c r="AK12" s="22">
        <v>38524</v>
      </c>
      <c r="AL12" s="22">
        <v>38524</v>
      </c>
      <c r="AM12" s="22">
        <v>38588</v>
      </c>
      <c r="AN12" s="22">
        <v>38844</v>
      </c>
      <c r="AO12" s="22">
        <v>38844</v>
      </c>
      <c r="AP12" s="22">
        <v>38524</v>
      </c>
      <c r="AQ12" s="22">
        <v>38364</v>
      </c>
      <c r="AR12" s="22">
        <v>38332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0.82628880480603506</v>
      </c>
      <c r="C13" s="25">
        <f>IFERROR(IF(C8="","",IF($C$25=0,((C9-$C$26)/3/C10),IF($C$26=0,(($C$25-C9)/3/C10),MIN(((($C$25)-C9)/(3*C10)),((C9-($C$26))/(3*C10)))))),"")</f>
        <v>1.0600268882165691</v>
      </c>
      <c r="D13" s="25">
        <f>IFERROR(IF(D8="","",IF($D$25=0,((D9-$D$26)/3/D10),IF($D$26=0,(($D$25-D9)/3/D10),MIN(((($D$25)-D9)/(3*D10)),((D9-($D$26))/(3*D10)))))),"")</f>
        <v>0.77990655202671499</v>
      </c>
      <c r="E13" s="25">
        <f>IFERROR(IF(E8="","",IF($E$25=0,((E9-$E$26)/3/E10),IF($E$26=0,(($E$25-E9)/3/E10),MIN(((($E$25)-E9)/(3*E10)),((E9-($E$26))/(3*E10)))))),"")</f>
        <v>0.6897280970353411</v>
      </c>
      <c r="F13" s="25">
        <f>IFERROR(IF(F8="","",IF($K$25=0,((F9-$K$26)/3/F10),IF($K$26=0,(($K$25-F9)/3/F10),MIN(((($K$25)-F9)/(3*F10)),((F9-($K$26))/(3*F10)))))),"")</f>
        <v>0.62760955616442626</v>
      </c>
      <c r="G13" s="25">
        <f>IFERROR(IF(G8="","",IF($G$25=0,((G9-$G$26)/3/G10),IF($G$26=0,(($G$25-G9)/3/G10),MIN(((($G$25)-G9)/(3*G10)),((G9-($G$26))/(3*G10)))))),"")</f>
        <v>0.72748265290870195</v>
      </c>
      <c r="H13" s="25">
        <f>IFERROR(IF(H8="","",IF($H$25=0,((H9-$H$26)/3/H10),IF($H$26=0,(($H$25-H9)/3/H10),MIN(((($H$25)-H9)/(3*H10)),((H9-($H$26))/(3*H10)))))),"")</f>
        <v>0.56589848382950991</v>
      </c>
      <c r="I13" s="25">
        <f>IFERROR(IF(I8="","",IF($I$25=0,((I9-$I$26)/3/I10),IF($I$26=0,(($I$25-I9)/3/I10),MIN(((($I$25)-I9)/(3*I10)),((I9-($I$26))/(3*I10)))))),"")</f>
        <v>0.5900024793746923</v>
      </c>
      <c r="J13" s="25">
        <f>IFERROR(IF(J8="","",IF($J$25=0,((J9-$J$26)/3/J10),IF($J$26=0,(($J$25-J9)/3/J10),MIN(((($J$25)-J9)/(3*J10)),((J9-($J$26))/(3*J10)))))),"")</f>
        <v>0.63300585394371245</v>
      </c>
      <c r="K13" s="25">
        <f>IFERROR(IF(K8="","",IF($K$25=0,((K9-$K$26)/3/K10),IF($K$26=0,(($K$25-K9)/3/K10),MIN(((($K$25)-K9)/(3*K10)),((K9-($K$26))/(3*K10)))))),"")</f>
        <v>0.65107154580638871</v>
      </c>
      <c r="L13" s="25">
        <f>IFERROR(IF(L8="","",IF($L$25=0,((L9-$L$26)/3/L10),IF($L$26=0,(($L$25-L9)/3/L10),MIN(((($L$25)-L9)/(3*L10)),((L9-($L$26))/(3*L10)))))),"")</f>
        <v>0.63660827166958012</v>
      </c>
      <c r="M13" s="25">
        <f>IFERROR(IF(M8="","",IF($M$25=0,((M9-$M$26)/3/M10),IF($M$26=0,(($M$25-M9)/3/M10),MIN(((($M$25)-M9)/(3*M10)),((M9-($M$26))/(3*M10)))))),"")</f>
        <v>0.53150511421923075</v>
      </c>
      <c r="N13" s="25">
        <f>IFERROR(IF(N8="","",IF($N$25=0,((N9-$N$26)/3/N10),IF($N$26=0,(($N$25-N9)/3/N10),MIN(((($N$25)-N9)/(3*N10)),((N9-($N$26))/(3*N10)))))),"")</f>
        <v>0.65907167225757957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0.64179283968678591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0.64980830293371183</v>
      </c>
      <c r="Y13" s="25">
        <f>IFERROR(IF(Y8="","",IF($J$25=0,((Y9-$J$26)/3/Y10),IF($J$26=0,(($J$25-Y9)/3/Y10),MIN(((($J$25)-Y9)/(3*Y10)),((Y9-($J$26))/(3*Y10)))))),"")</f>
        <v>0.74412519815033573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0.77552703641406229</v>
      </c>
      <c r="AJ13" s="25">
        <f t="shared" si="2"/>
        <v>0.88833091001129083</v>
      </c>
      <c r="AK13" s="25">
        <f t="shared" si="2"/>
        <v>0.86727865938035309</v>
      </c>
      <c r="AL13" s="25">
        <f t="shared" si="2"/>
        <v>0.89949677655189875</v>
      </c>
      <c r="AM13" s="25">
        <f t="shared" si="2"/>
        <v>1.2438584717903749</v>
      </c>
      <c r="AN13" s="25">
        <f t="shared" si="2"/>
        <v>1.2344971833691694</v>
      </c>
      <c r="AO13" s="25">
        <f t="shared" si="2"/>
        <v>1.2925778564225598</v>
      </c>
      <c r="AP13" s="25">
        <f t="shared" si="2"/>
        <v>1.0638122511999741</v>
      </c>
      <c r="AQ13" s="25">
        <f>IFERROR(IF(AQ8="","",IF($M$25=0,((AQ9-$M$26)/3/AQ10),IF($M$26=0,(($M$25-AQ9)/3/AQ10),MIN(((($M$25)-AQ9)/(3*AQ10)),((AQ9-($M$26))/(3*AQ10)))))),"")</f>
        <v>0.78758136886558494</v>
      </c>
      <c r="AR13" s="25">
        <f>IFERROR(IF(AR8="","",IF($M$25=0,((AR9-$M$26)/3/AR10),IF($M$26=0,(($M$25-AR9)/3/AR10),MIN(((($M$25)-AR9)/(3*AR10)),((AR9-($M$26))/(3*AR10)))))),"")</f>
        <v>0.68252926219194654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63.058823529412621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39261.599999999999</v>
      </c>
      <c r="C19" s="30">
        <v>39720.038095238095</v>
      </c>
      <c r="D19" s="30">
        <v>39490.624561403507</v>
      </c>
      <c r="E19" s="30">
        <v>39613.599999999999</v>
      </c>
      <c r="F19" s="30">
        <v>39282.784</v>
      </c>
      <c r="G19" s="30">
        <v>39544.051063829786</v>
      </c>
      <c r="H19" s="30">
        <v>39417.751351351355</v>
      </c>
      <c r="I19" s="30">
        <v>39473.066666666666</v>
      </c>
      <c r="J19" s="30">
        <v>39328.029629629629</v>
      </c>
      <c r="K19" s="30">
        <v>39316.630303030302</v>
      </c>
      <c r="L19" s="30">
        <v>39288.571428571428</v>
      </c>
      <c r="M19" s="30">
        <v>39393.485714285714</v>
      </c>
      <c r="N19" s="30">
        <v>39402.199999999997</v>
      </c>
      <c r="P19" s="30" t="s">
        <v>18</v>
      </c>
      <c r="Q19" s="30"/>
      <c r="R19" s="30"/>
      <c r="S19" s="30"/>
      <c r="T19" s="30">
        <v>38935.73333333333</v>
      </c>
      <c r="U19" s="30"/>
      <c r="V19" s="30"/>
      <c r="W19" s="30"/>
      <c r="X19" s="30">
        <v>39104.654545454548</v>
      </c>
      <c r="Y19" s="30">
        <v>39472.800000000003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39388</v>
      </c>
      <c r="AJ19" s="30">
        <v>39780.106666666667</v>
      </c>
      <c r="AK19" s="30">
        <v>39484.75294117647</v>
      </c>
      <c r="AL19" s="30">
        <v>39638.879999999997</v>
      </c>
      <c r="AM19" s="30">
        <v>39638.026666666665</v>
      </c>
      <c r="AN19" s="30">
        <v>39364.959999999999</v>
      </c>
      <c r="AO19" s="30">
        <v>39951.199999999997</v>
      </c>
      <c r="AP19" s="30">
        <v>39607.927272727269</v>
      </c>
      <c r="AQ19" s="30">
        <v>39436</v>
      </c>
      <c r="AR19" s="30">
        <v>39499.058823529413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532.4824089014337</v>
      </c>
      <c r="C20" s="22">
        <v>493.83707914935417</v>
      </c>
      <c r="D20" s="22">
        <v>526.79601855866497</v>
      </c>
      <c r="E20" s="22">
        <v>475.31194920452356</v>
      </c>
      <c r="F20" s="22">
        <v>507.57468199906464</v>
      </c>
      <c r="G20" s="22">
        <v>540.99692475560073</v>
      </c>
      <c r="H20" s="22">
        <v>518.36310382111003</v>
      </c>
      <c r="I20" s="22">
        <v>607.16433799535184</v>
      </c>
      <c r="J20" s="22">
        <v>461.69977873364621</v>
      </c>
      <c r="K20" s="22">
        <v>505.28059367486065</v>
      </c>
      <c r="L20" s="22">
        <v>450.47123436547014</v>
      </c>
      <c r="M20" s="22">
        <v>668.74216307353379</v>
      </c>
      <c r="N20" s="22">
        <v>518.23557451396937</v>
      </c>
      <c r="P20" s="21" t="s">
        <v>8</v>
      </c>
      <c r="Q20" s="22"/>
      <c r="R20" s="22"/>
      <c r="S20" s="22"/>
      <c r="T20" s="22">
        <v>426.74573979921757</v>
      </c>
      <c r="U20" s="22"/>
      <c r="V20" s="22"/>
      <c r="W20" s="22"/>
      <c r="X20" s="22">
        <v>424.72528019457906</v>
      </c>
      <c r="Y20" s="22">
        <v>361.4837260659549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481.43234566060875</v>
      </c>
      <c r="AJ20" s="22">
        <v>484.36482713525515</v>
      </c>
      <c r="AK20" s="22">
        <v>545.67755841623477</v>
      </c>
      <c r="AL20" s="22">
        <v>590.9483433345049</v>
      </c>
      <c r="AM20" s="22">
        <v>419.10503016106401</v>
      </c>
      <c r="AN20" s="22">
        <v>374.34936132485171</v>
      </c>
      <c r="AO20" s="22">
        <v>408.42489664873716</v>
      </c>
      <c r="AP20" s="22">
        <v>325.46763248897685</v>
      </c>
      <c r="AQ20" s="22">
        <v>360.20809737944751</v>
      </c>
      <c r="AR20" s="22">
        <v>377.39036102401661</v>
      </c>
      <c r="AS20" s="29"/>
      <c r="AT20" s="29"/>
      <c r="AU20" s="29"/>
      <c r="AV20" s="29"/>
      <c r="BD20" s="32">
        <f>F5</f>
        <v>38268</v>
      </c>
      <c r="BE20" s="32"/>
      <c r="BF20" s="32"/>
      <c r="BG20" s="32"/>
      <c r="BH20" s="32"/>
      <c r="BI20" s="32"/>
      <c r="BJ20" s="32">
        <f>E5</f>
        <v>44060</v>
      </c>
    </row>
    <row r="21" spans="1:62" x14ac:dyDescent="0.2">
      <c r="A21" s="21" t="s">
        <v>19</v>
      </c>
      <c r="B21" s="22">
        <v>40284</v>
      </c>
      <c r="C21" s="22">
        <v>40988</v>
      </c>
      <c r="D21" s="22">
        <v>41212</v>
      </c>
      <c r="E21" s="22">
        <v>40540</v>
      </c>
      <c r="F21" s="22">
        <v>40540</v>
      </c>
      <c r="G21" s="22">
        <v>40924</v>
      </c>
      <c r="H21" s="22">
        <v>40700</v>
      </c>
      <c r="I21" s="22">
        <v>42428</v>
      </c>
      <c r="J21" s="22">
        <v>40508</v>
      </c>
      <c r="K21" s="22">
        <v>40508</v>
      </c>
      <c r="L21" s="22">
        <v>40316</v>
      </c>
      <c r="M21" s="22">
        <v>40892</v>
      </c>
      <c r="N21" s="22">
        <v>40732</v>
      </c>
      <c r="P21" s="21" t="s">
        <v>19</v>
      </c>
      <c r="Q21" s="22"/>
      <c r="R21" s="22"/>
      <c r="S21" s="22"/>
      <c r="T21" s="22">
        <v>39676</v>
      </c>
      <c r="U21" s="22"/>
      <c r="V21" s="22"/>
      <c r="W21" s="22"/>
      <c r="X21" s="22">
        <v>40092</v>
      </c>
      <c r="Y21" s="22">
        <v>40412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40316</v>
      </c>
      <c r="AJ21" s="22">
        <v>41084</v>
      </c>
      <c r="AK21" s="22">
        <v>40988</v>
      </c>
      <c r="AL21" s="22">
        <v>42684</v>
      </c>
      <c r="AM21" s="22">
        <v>41212</v>
      </c>
      <c r="AN21" s="22">
        <v>40220</v>
      </c>
      <c r="AO21" s="22">
        <v>40988</v>
      </c>
      <c r="AP21" s="22">
        <v>40796</v>
      </c>
      <c r="AQ21" s="22">
        <v>40220</v>
      </c>
      <c r="AR21" s="22">
        <v>40700</v>
      </c>
      <c r="BD21" s="33">
        <f>BE21-$BG$22</f>
        <v>40056.94000000001</v>
      </c>
      <c r="BE21" s="32">
        <f>BF21-$BG$22</f>
        <v>40056.960000000006</v>
      </c>
      <c r="BF21" s="32">
        <f>BG21-$BG$22</f>
        <v>40056.980000000003</v>
      </c>
      <c r="BG21" s="33">
        <f>D5</f>
        <v>40057</v>
      </c>
      <c r="BH21" s="32">
        <f>BG21+$BG$22</f>
        <v>40057.019999999997</v>
      </c>
      <c r="BI21" s="32">
        <f>BH21+$BG$22</f>
        <v>40057.039999999994</v>
      </c>
      <c r="BJ21" s="33">
        <f>BI21+$BG$22</f>
        <v>40057.05999999999</v>
      </c>
    </row>
    <row r="22" spans="1:62" x14ac:dyDescent="0.2">
      <c r="A22" s="21" t="s">
        <v>20</v>
      </c>
      <c r="B22" s="22">
        <v>38524</v>
      </c>
      <c r="C22" s="22">
        <v>38332</v>
      </c>
      <c r="D22" s="22">
        <v>38300</v>
      </c>
      <c r="E22" s="22">
        <v>38364</v>
      </c>
      <c r="F22" s="22">
        <v>38268</v>
      </c>
      <c r="G22" s="22">
        <v>38396</v>
      </c>
      <c r="H22" s="22">
        <v>38332</v>
      </c>
      <c r="I22" s="22">
        <v>38332</v>
      </c>
      <c r="J22" s="22">
        <v>38332</v>
      </c>
      <c r="K22" s="22">
        <v>38268</v>
      </c>
      <c r="L22" s="22">
        <v>38364</v>
      </c>
      <c r="M22" s="22">
        <v>38268</v>
      </c>
      <c r="N22" s="22">
        <v>38268</v>
      </c>
      <c r="P22" s="21" t="s">
        <v>20</v>
      </c>
      <c r="Q22" s="22"/>
      <c r="R22" s="22"/>
      <c r="S22" s="22"/>
      <c r="T22" s="22">
        <v>38300</v>
      </c>
      <c r="U22" s="22"/>
      <c r="V22" s="22"/>
      <c r="W22" s="22"/>
      <c r="X22" s="22">
        <v>38332</v>
      </c>
      <c r="Y22" s="22">
        <v>39004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38332</v>
      </c>
      <c r="AJ22" s="22">
        <v>38812</v>
      </c>
      <c r="AK22" s="22">
        <v>38268</v>
      </c>
      <c r="AL22" s="22">
        <v>38620</v>
      </c>
      <c r="AM22" s="22">
        <v>38908</v>
      </c>
      <c r="AN22" s="22">
        <v>38396</v>
      </c>
      <c r="AO22" s="22">
        <v>38972</v>
      </c>
      <c r="AP22" s="22">
        <v>39004</v>
      </c>
      <c r="AQ22" s="22">
        <v>38300</v>
      </c>
      <c r="AR22" s="22">
        <v>38428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0.62199237845866007</v>
      </c>
      <c r="C23" s="25">
        <f>IFERROR(IF(C18="","",IF($C$25=0,((C19-$C$26)/3/C20),IF($C$26=0,(($C$25-C19)/3/C20),MIN(((($C$25)-C19)/(3*C20)),((C19-($C$26))/(3*C20)))))),"")</f>
        <v>0.98010602858420703</v>
      </c>
      <c r="D23" s="25">
        <f>IFERROR(IF(D18="","",IF($D$25=0,((D19-$D$26)/3/D20),IF($D$26=0,(($D$25-D19)/3/D20),MIN(((($D$25)-D19)/(3*D20)),((D19-($D$26))/(3*D20)))))),"")</f>
        <v>0.77362300797732975</v>
      </c>
      <c r="E23" s="25">
        <f>IFERROR(IF(E18="","",IF($E$25=0,((E19-$E$26)/3/E20),IF($E$26=0,(($E$25-E19)/3/E20),MIN(((($E$25)-E19)/(3*E20)),((E19-($E$26))/(3*E20)))))),"")</f>
        <v>0.94366096641162267</v>
      </c>
      <c r="F23" s="25">
        <f>IFERROR(IF(F18="","",IF($K$25=0,((F19-$K$26)/3/F20),IF($K$26=0,(($K$25-F19)/3/F20),MIN(((($K$25)-F19)/(3*F20)),((F19-($K$26))/(3*F20)))))),"")</f>
        <v>0.66642672562213523</v>
      </c>
      <c r="G23" s="25">
        <f>IFERROR(IF(G18="","",IF($G$25=0,((G19-$G$26)/3/G20),IF($G$26=0,(($G$25-G19)/3/G20),MIN(((($G$25)-G19)/(3*G20)),((G19-($G$26))/(3*G20)))))),"")</f>
        <v>0.786234329893989</v>
      </c>
      <c r="H23" s="25">
        <f>IFERROR(IF(H18="","",IF($H$25=0,((H19-$H$26)/3/H20),IF($H$26=0,(($H$25-H19)/3/H20),MIN(((($H$25)-H19)/(3*H20)),((H19-($H$26))/(3*H20)))))),"")</f>
        <v>0.73934747212007113</v>
      </c>
      <c r="I23" s="25">
        <f>IFERROR(IF(I18="","",IF($I$25=0,((I19-$I$26)/3/I20),IF($I$26=0,(($I$25-I19)/3/I20),MIN(((($I$25)-I19)/(3*I20)),((I19-($I$26))/(3*I20)))))),"")</f>
        <v>0.66158182184271119</v>
      </c>
      <c r="J23" s="25">
        <f>IFERROR(IF(J18="","",IF($J$25=0,((J19-$J$26)/3/J20),IF($J$26=0,(($J$25-J19)/3/J20),MIN(((($J$25)-J19)/(3*J20)),((J19-($J$26))/(3*J20)))))),"")</f>
        <v>0.76530946331769023</v>
      </c>
      <c r="K23" s="25">
        <f>IFERROR(IF(K18="","",IF($K$25=0,((K19-$K$26)/3/K20),IF($K$26=0,(($K$25-K19)/3/K20),MIN(((($K$25)-K19)/(3*K20)),((K19-($K$26))/(3*K20)))))),"")</f>
        <v>0.69178084161363884</v>
      </c>
      <c r="L23" s="25">
        <f>IFERROR(IF(L18="","",IF($L$25=0,((L19-$L$26)/3/L20),IF($L$26=0,(($L$25-L19)/3/L20),MIN(((($L$25)-L19)/(3*L20)),((L19-($L$26))/(3*L20)))))),"")</f>
        <v>0.7551880125479381</v>
      </c>
      <c r="M23" s="25">
        <f>IFERROR(IF(M18="","",IF($M$25=0,((M19-$M$26)/3/M20),IF($M$26=0,(($M$25-M19)/3/M20),MIN(((($M$25)-M19)/(3*M20)),((M19-($M$26))/(3*M20)))))),"")</f>
        <v>0.560996338316196</v>
      </c>
      <c r="N23" s="25">
        <f>IFERROR(IF(N18="","",IF($N$25=0,((N19-$N$26)/3/N20),IF($N$26=0,(($N$25-N19)/3/N20),MIN(((($N$25)-N19)/(3*N20)),((N19-($N$26))/(3*N20)))))),"")</f>
        <v>0.72952665787414928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0.52157000532096398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0.65662408500168434</v>
      </c>
      <c r="Y23" s="25">
        <f>IFERROR(IF(Y18="","",IF($J$25=0,((Y19-$J$26)/3/Y20),IF($J$26=0,(($J$25-Y19)/3/Y20),MIN(((($J$25)-Y19)/(3*Y20)),((Y19-($J$26))/(3*Y20)))))),"")</f>
        <v>1.1109767080544217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0.77546375248438115</v>
      </c>
      <c r="AJ23" s="25">
        <f t="shared" si="4"/>
        <v>1.0406113890156756</v>
      </c>
      <c r="AK23" s="25">
        <f t="shared" si="4"/>
        <v>0.74326735169877778</v>
      </c>
      <c r="AL23" s="25">
        <f t="shared" si="4"/>
        <v>0.77326555722542745</v>
      </c>
      <c r="AM23" s="25">
        <f t="shared" si="4"/>
        <v>1.089644653942837</v>
      </c>
      <c r="AN23" s="25">
        <f t="shared" si="4"/>
        <v>0.97677028762452611</v>
      </c>
      <c r="AO23" s="25">
        <f t="shared" si="4"/>
        <v>1.3737327750350317</v>
      </c>
      <c r="AP23" s="25">
        <f t="shared" si="4"/>
        <v>1.3723098079731484</v>
      </c>
      <c r="AQ23" s="25">
        <f>IFERROR(IF(AQ18="","",IF($M$25=0,((AQ19-$M$26)/3/AQ20),IF($M$26=0,(($M$25-AQ19)/3/AQ20),MIN(((($M$25)-AQ19)/(3*AQ20)),((AQ19-($M$26))/(3*AQ20)))))),"")</f>
        <v>1.0808566941325723</v>
      </c>
      <c r="AR23" s="25">
        <f>IFERROR(IF(AR18="","",IF($M$25=0,((AR19-$M$26)/3/AR20),IF($M$26=0,(($M$25-AR19)/3/AR20),MIN(((($M$25)-AR19)/(3*AR20)),((AR19-($M$26))/(3*AR20)))))),"")</f>
        <v>1.087343460662358</v>
      </c>
    </row>
    <row r="24" spans="1:62" x14ac:dyDescent="0.2">
      <c r="A24" s="35" t="s">
        <v>10</v>
      </c>
      <c r="B24" s="32">
        <f t="shared" ref="B24:M24" si="5">$D$5</f>
        <v>40057</v>
      </c>
      <c r="C24" s="32">
        <f t="shared" si="5"/>
        <v>40057</v>
      </c>
      <c r="D24" s="32">
        <f t="shared" si="5"/>
        <v>40057</v>
      </c>
      <c r="E24" s="32">
        <f t="shared" si="5"/>
        <v>40057</v>
      </c>
      <c r="F24" s="32">
        <f t="shared" si="5"/>
        <v>40057</v>
      </c>
      <c r="G24" s="32">
        <f t="shared" si="5"/>
        <v>40057</v>
      </c>
      <c r="H24" s="32">
        <f t="shared" si="5"/>
        <v>40057</v>
      </c>
      <c r="I24" s="32">
        <f t="shared" si="5"/>
        <v>40057</v>
      </c>
      <c r="J24" s="32">
        <f t="shared" si="5"/>
        <v>40057</v>
      </c>
      <c r="K24" s="32">
        <f t="shared" si="5"/>
        <v>40057</v>
      </c>
      <c r="L24" s="32">
        <f t="shared" si="5"/>
        <v>40057</v>
      </c>
      <c r="M24" s="32">
        <f t="shared" si="5"/>
        <v>40057</v>
      </c>
      <c r="N24" s="32">
        <f>$D$5</f>
        <v>40057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44060</v>
      </c>
      <c r="C25" s="32">
        <f t="shared" si="6"/>
        <v>44060</v>
      </c>
      <c r="D25" s="32">
        <f t="shared" si="6"/>
        <v>44060</v>
      </c>
      <c r="E25" s="32">
        <f t="shared" si="6"/>
        <v>44060</v>
      </c>
      <c r="F25" s="32">
        <f t="shared" si="6"/>
        <v>44060</v>
      </c>
      <c r="G25" s="32">
        <f t="shared" si="6"/>
        <v>44060</v>
      </c>
      <c r="H25" s="32">
        <f t="shared" si="6"/>
        <v>44060</v>
      </c>
      <c r="I25" s="32">
        <f t="shared" si="6"/>
        <v>44060</v>
      </c>
      <c r="J25" s="32">
        <f t="shared" si="6"/>
        <v>44060</v>
      </c>
      <c r="K25" s="32">
        <f t="shared" si="6"/>
        <v>44060</v>
      </c>
      <c r="L25" s="32">
        <f t="shared" si="6"/>
        <v>44060</v>
      </c>
      <c r="M25" s="32">
        <f t="shared" si="6"/>
        <v>44060</v>
      </c>
      <c r="N25" s="32">
        <f>$E$5</f>
        <v>44060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38268</v>
      </c>
      <c r="C26" s="32">
        <f t="shared" si="7"/>
        <v>38268</v>
      </c>
      <c r="D26" s="32">
        <f t="shared" si="7"/>
        <v>38268</v>
      </c>
      <c r="E26" s="32">
        <f t="shared" si="7"/>
        <v>38268</v>
      </c>
      <c r="F26" s="32">
        <f t="shared" si="7"/>
        <v>38268</v>
      </c>
      <c r="G26" s="32">
        <f t="shared" si="7"/>
        <v>38268</v>
      </c>
      <c r="H26" s="32">
        <f t="shared" si="7"/>
        <v>38268</v>
      </c>
      <c r="I26" s="32">
        <f t="shared" si="7"/>
        <v>38268</v>
      </c>
      <c r="J26" s="32">
        <f t="shared" si="7"/>
        <v>38268</v>
      </c>
      <c r="K26" s="32">
        <f t="shared" si="7"/>
        <v>38268</v>
      </c>
      <c r="L26" s="32">
        <f t="shared" si="7"/>
        <v>38268</v>
      </c>
      <c r="M26" s="32">
        <f t="shared" si="7"/>
        <v>38268</v>
      </c>
      <c r="N26" s="32">
        <f>$F$5</f>
        <v>38268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608.12721135373965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1.0600268882165691</v>
      </c>
      <c r="Q37" s="40">
        <v>8</v>
      </c>
      <c r="R37" s="41">
        <f>ROUND(Q37/5,5)</f>
        <v>1.6</v>
      </c>
      <c r="T37" s="20">
        <v>39554.400000000001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495.94838441111995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0.86460610313137687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BJ85"/>
  <sheetViews>
    <sheetView showGridLines="0" topLeftCell="A22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107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0.99828762877418542</v>
      </c>
      <c r="R2" s="7">
        <f>IF(N19="","",(ABS(N19-AVERAGE(B19:M19))/STDEV(B19:M19)))</f>
        <v>0.58076777938677504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1.5965236209091342</v>
      </c>
      <c r="V2" s="7">
        <f>IF(AR19="","",(ABS(AR19-AVERAGE(AF19:AQ19))/STDEV(AF19:AQ19)))</f>
        <v>1.4097300557729782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0.82672287847899473</v>
      </c>
      <c r="R3" s="7">
        <f>IF(N20="","",(ABS(N20-AVERAGE(B20:M20))/STDEV(B20:M20)))</f>
        <v>0.88082534936339008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1.6817494681221381</v>
      </c>
      <c r="V3" s="7">
        <f>IF(AR20="","",(ABS(AR20-AVERAGE(AF20:AQ20))/STDEV(AF20:AQ20)))</f>
        <v>1.5563772091032313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0.24030181938432682</v>
      </c>
      <c r="R4" s="7">
        <f>IF(N23="","",(ABS(N23-AVERAGE(B23:M23))/STDEV(B23:M23)))</f>
        <v>0.2757891579081288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0.10438708923801145</v>
      </c>
      <c r="V4" s="7">
        <f>IF(AR23="","",(ABS(AR23-AVERAGE(AF23:AQ23))/STDEV(AF23:AQ23)))</f>
        <v>3.0941351723039672</v>
      </c>
    </row>
    <row r="5" spans="1:44" ht="25.5" customHeight="1" x14ac:dyDescent="0.2">
      <c r="C5" s="42" t="s">
        <v>54</v>
      </c>
      <c r="D5" s="12" t="s">
        <v>54</v>
      </c>
      <c r="E5" s="12">
        <v>46.3</v>
      </c>
      <c r="F5" s="12">
        <v>13.5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0.33273354838709324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20.91105479452056</v>
      </c>
      <c r="C9" s="20">
        <v>21.717364285714286</v>
      </c>
      <c r="D9" s="20">
        <v>20.289013319696696</v>
      </c>
      <c r="E9" s="20">
        <v>20.50106363636365</v>
      </c>
      <c r="F9" s="20">
        <v>20.346554285714291</v>
      </c>
      <c r="G9" s="20">
        <v>21.319471794871788</v>
      </c>
      <c r="H9" s="20">
        <v>21.523349999999997</v>
      </c>
      <c r="I9" s="20">
        <v>21.469566666666658</v>
      </c>
      <c r="J9" s="20">
        <v>22.136669211859445</v>
      </c>
      <c r="K9" s="20">
        <v>22.172127272727266</v>
      </c>
      <c r="L9" s="20">
        <v>21.77038000000001</v>
      </c>
      <c r="M9" s="20">
        <v>21.504057142857143</v>
      </c>
      <c r="N9" s="20">
        <v>21.957399999999986</v>
      </c>
      <c r="P9" s="19" t="s">
        <v>18</v>
      </c>
      <c r="Q9" s="20"/>
      <c r="R9" s="20"/>
      <c r="S9" s="20"/>
      <c r="T9" s="20">
        <v>20.992166666666659</v>
      </c>
      <c r="U9" s="20"/>
      <c r="V9" s="20"/>
      <c r="W9" s="20"/>
      <c r="X9" s="20">
        <v>20.936133333333327</v>
      </c>
      <c r="Y9" s="20">
        <v>21.406576277160639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20.263850000000009</v>
      </c>
      <c r="AJ9" s="30">
        <v>19.461100000000002</v>
      </c>
      <c r="AK9" s="30">
        <v>20.256305263157888</v>
      </c>
      <c r="AL9" s="30">
        <v>20.736035294117642</v>
      </c>
      <c r="AM9" s="30">
        <v>21.532585714285705</v>
      </c>
      <c r="AN9" s="30">
        <v>22.215074999999995</v>
      </c>
      <c r="AO9" s="30">
        <v>21.930786666666663</v>
      </c>
      <c r="AP9" s="30">
        <v>20.843690909090906</v>
      </c>
      <c r="AQ9" s="30">
        <v>22.312259999999995</v>
      </c>
      <c r="AR9" s="30">
        <v>22.644993548387088</v>
      </c>
    </row>
    <row r="10" spans="1:44" x14ac:dyDescent="0.2">
      <c r="A10" s="21" t="s">
        <v>8</v>
      </c>
      <c r="B10" s="22">
        <v>2.678309876338488</v>
      </c>
      <c r="C10" s="22">
        <v>2.9588544575348243</v>
      </c>
      <c r="D10" s="22">
        <v>2.7139052510514561</v>
      </c>
      <c r="E10" s="22">
        <v>2.7336459464084082</v>
      </c>
      <c r="F10" s="22">
        <v>2.88307400325463</v>
      </c>
      <c r="G10" s="22">
        <v>2.7037225965980927</v>
      </c>
      <c r="H10" s="22">
        <v>2.7319200351187525</v>
      </c>
      <c r="I10" s="22">
        <v>2.5256267438598443</v>
      </c>
      <c r="J10" s="22">
        <v>2.4316130927222814</v>
      </c>
      <c r="K10" s="22">
        <v>2.5563557501857974</v>
      </c>
      <c r="L10" s="22">
        <v>2.577514176273012</v>
      </c>
      <c r="M10" s="22">
        <v>2.5550633327510077</v>
      </c>
      <c r="N10" s="22">
        <v>2.7959806901058677</v>
      </c>
      <c r="P10" s="21" t="s">
        <v>8</v>
      </c>
      <c r="Q10" s="22"/>
      <c r="R10" s="22"/>
      <c r="S10" s="22"/>
      <c r="T10" s="22">
        <v>2.0804805327439229</v>
      </c>
      <c r="U10" s="22"/>
      <c r="V10" s="22"/>
      <c r="W10" s="22"/>
      <c r="X10" s="22">
        <v>2.312950738382046</v>
      </c>
      <c r="Y10" s="22">
        <v>2.1457808013952109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2.2272432872333634</v>
      </c>
      <c r="AJ10" s="22">
        <v>2.2533935459732026</v>
      </c>
      <c r="AK10" s="22">
        <v>3.0730944868279155</v>
      </c>
      <c r="AL10" s="22">
        <v>2.8749349286510109</v>
      </c>
      <c r="AM10" s="22">
        <v>2.883706202712284</v>
      </c>
      <c r="AN10" s="22">
        <v>2.736356145739991</v>
      </c>
      <c r="AO10" s="22">
        <v>2.5316784694729599</v>
      </c>
      <c r="AP10" s="22">
        <v>2.8307120480525922</v>
      </c>
      <c r="AQ10" s="22">
        <v>2.1625292713366346</v>
      </c>
      <c r="AR10" s="22">
        <v>3.1844657842607438</v>
      </c>
    </row>
    <row r="11" spans="1:44" x14ac:dyDescent="0.2">
      <c r="A11" s="21" t="s">
        <v>19</v>
      </c>
      <c r="B11" s="22">
        <v>28.710999999999999</v>
      </c>
      <c r="C11" s="22">
        <v>32.267000000000003</v>
      </c>
      <c r="D11" s="23">
        <v>30.050999999999998</v>
      </c>
      <c r="E11" s="23">
        <v>26.861999999999998</v>
      </c>
      <c r="F11" s="23">
        <v>28.651</v>
      </c>
      <c r="G11" s="23">
        <v>29.297000000000001</v>
      </c>
      <c r="H11" s="23">
        <v>26.363</v>
      </c>
      <c r="I11" s="23">
        <v>27.539000000000001</v>
      </c>
      <c r="J11" s="23">
        <v>27.15</v>
      </c>
      <c r="K11" s="23">
        <v>28.596</v>
      </c>
      <c r="L11" s="23">
        <v>27.047000000000001</v>
      </c>
      <c r="M11" s="23">
        <v>26.238</v>
      </c>
      <c r="N11" s="23">
        <v>26.803999999999998</v>
      </c>
      <c r="P11" s="21" t="s">
        <v>19</v>
      </c>
      <c r="Q11" s="22"/>
      <c r="R11" s="22"/>
      <c r="S11" s="22"/>
      <c r="T11" s="22">
        <v>25.178999999999998</v>
      </c>
      <c r="U11" s="23"/>
      <c r="V11" s="23"/>
      <c r="W11" s="23"/>
      <c r="X11" s="23">
        <v>26.352</v>
      </c>
      <c r="Y11" s="23">
        <v>25.975000000000001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23.228999999999999</v>
      </c>
      <c r="AJ11" s="22">
        <v>23.863</v>
      </c>
      <c r="AK11" s="22">
        <v>28.954999999999998</v>
      </c>
      <c r="AL11" s="22">
        <v>28.954999999999998</v>
      </c>
      <c r="AM11" s="22">
        <v>27.129000000000001</v>
      </c>
      <c r="AN11" s="22">
        <v>28.78</v>
      </c>
      <c r="AO11" s="22">
        <v>28.484000000000002</v>
      </c>
      <c r="AP11" s="22">
        <v>27.803999999999998</v>
      </c>
      <c r="AQ11" s="22">
        <v>26.324999999999999</v>
      </c>
      <c r="AR11" s="22">
        <v>31.664999999999999</v>
      </c>
    </row>
    <row r="12" spans="1:44" x14ac:dyDescent="0.2">
      <c r="A12" s="21" t="s">
        <v>20</v>
      </c>
      <c r="B12" s="22">
        <v>14.428000000000001</v>
      </c>
      <c r="C12" s="22">
        <v>14.661</v>
      </c>
      <c r="D12" s="23">
        <v>13.643000000000001</v>
      </c>
      <c r="E12" s="23">
        <v>13.904999999999999</v>
      </c>
      <c r="F12" s="23">
        <v>14.186999999999999</v>
      </c>
      <c r="G12" s="23">
        <v>13.648999999999999</v>
      </c>
      <c r="H12" s="23">
        <v>14.603999999999999</v>
      </c>
      <c r="I12" s="23">
        <v>14.978</v>
      </c>
      <c r="J12" s="23">
        <v>15.493</v>
      </c>
      <c r="K12" s="23">
        <v>14.113</v>
      </c>
      <c r="L12" s="23">
        <v>15.093</v>
      </c>
      <c r="M12" s="23">
        <v>15.629</v>
      </c>
      <c r="N12" s="23">
        <v>13.545</v>
      </c>
      <c r="P12" s="21" t="s">
        <v>20</v>
      </c>
      <c r="Q12" s="22"/>
      <c r="R12" s="22"/>
      <c r="S12" s="22"/>
      <c r="T12" s="22">
        <v>16.395</v>
      </c>
      <c r="U12" s="23"/>
      <c r="V12" s="23"/>
      <c r="W12" s="23"/>
      <c r="X12" s="23">
        <v>16.395</v>
      </c>
      <c r="Y12" s="23">
        <v>18.757999999999999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15.661</v>
      </c>
      <c r="AJ12" s="22">
        <v>13.718</v>
      </c>
      <c r="AK12" s="22">
        <v>14.08</v>
      </c>
      <c r="AL12" s="22">
        <v>14.737</v>
      </c>
      <c r="AM12" s="22">
        <v>15.675000000000001</v>
      </c>
      <c r="AN12" s="22">
        <v>15.705</v>
      </c>
      <c r="AO12" s="22">
        <v>15.781000000000001</v>
      </c>
      <c r="AP12" s="22">
        <v>16.195</v>
      </c>
      <c r="AQ12" s="22">
        <v>17.777999999999999</v>
      </c>
      <c r="AR12" s="22">
        <v>14.898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0.92235466104868069</v>
      </c>
      <c r="C13" s="25">
        <f>IFERROR(IF(C8="","",IF($C$25=0,((C9-$C$26)/3/C10),IF($C$26=0,(($C$25-C9)/3/C10),MIN(((($C$25)-C9)/(3*C10)),((C9-($C$26))/(3*C10)))))),"")</f>
        <v>0.92573712829847443</v>
      </c>
      <c r="D13" s="25">
        <f>IFERROR(IF(D8="","",IF($D$25=0,((D9-$D$26)/3/D10),IF($D$26=0,(($D$25-D9)/3/D10),MIN(((($D$25)-D9)/(3*D10)),((D9-($D$26))/(3*D10)))))),"")</f>
        <v>0.83385535991801352</v>
      </c>
      <c r="E13" s="25">
        <f>IFERROR(IF(E8="","",IF($E$25=0,((E9-$E$26)/3/E10),IF($E$26=0,(($E$25-E9)/3/E10),MIN(((($E$25)-E9)/(3*E10)),((E9-($E$26))/(3*E10)))))),"")</f>
        <v>0.85369061119783696</v>
      </c>
      <c r="F13" s="25">
        <f>IFERROR(IF(F8="","",IF($K$25=0,((F9-$K$26)/3/F10),IF($K$26=0,(($K$25-F9)/3/F10),MIN(((($K$25)-F9)/(3*F10)),((F9-($K$26))/(3*F10)))))),"")</f>
        <v>0.79158036156146616</v>
      </c>
      <c r="G13" s="25">
        <f>IFERROR(IF(G8="","",IF($G$25=0,((G9-$G$26)/3/G10),IF($G$26=0,(($G$25-G9)/3/G10),MIN(((($G$25)-G9)/(3*G10)),((G9-($G$26))/(3*G10)))))),"")</f>
        <v>0.96403773137457338</v>
      </c>
      <c r="H13" s="25">
        <f>IFERROR(IF(H8="","",IF($H$25=0,((H9-$H$26)/3/H10),IF($H$26=0,(($H$25-H9)/3/H10),MIN(((($H$25)-H9)/(3*H10)),((H9-($H$26))/(3*H10)))))),"")</f>
        <v>0.97896350025623824</v>
      </c>
      <c r="I13" s="25">
        <f>IFERROR(IF(I8="","",IF($I$25=0,((I9-$I$26)/3/I10),IF($I$26=0,(($I$25-I9)/3/I10),MIN(((($I$25)-I9)/(3*I10)),((I9-($I$26))/(3*I10)))))),"")</f>
        <v>1.0518269291694033</v>
      </c>
      <c r="J13" s="25">
        <f>IFERROR(IF(J8="","",IF($J$25=0,((J9-$J$26)/3/J10),IF($J$26=0,(($J$25-J9)/3/J10),MIN(((($J$25)-J9)/(3*J10)),((J9-($J$26))/(3*J10)))))),"")</f>
        <v>1.1839423574017105</v>
      </c>
      <c r="K13" s="25">
        <f>IFERROR(IF(K8="","",IF($K$25=0,((K9-$K$26)/3/K10),IF($K$26=0,(($K$25-K9)/3/K10),MIN(((($K$25)-K9)/(3*K10)),((K9-($K$26))/(3*K10)))))),"")</f>
        <v>1.1307929620902688</v>
      </c>
      <c r="L13" s="25">
        <f>IFERROR(IF(L8="","",IF($L$25=0,((L9-$L$26)/3/L10),IF($L$26=0,(($L$25-L9)/3/L10),MIN(((($L$25)-L9)/(3*L10)),((L9-($L$26))/(3*L10)))))),"")</f>
        <v>1.0695550615048626</v>
      </c>
      <c r="M13" s="25">
        <f>IFERROR(IF(M8="","",IF($M$25=0,((M9-$M$26)/3/M10),IF($M$26=0,(($M$25-M9)/3/M10),MIN(((($M$25)-M9)/(3*M10)),((M9-($M$26))/(3*M10)))))),"")</f>
        <v>1.0442085773061529</v>
      </c>
      <c r="N13" s="25">
        <f>IFERROR(IF(N8="","",IF($N$25=0,((N9-$N$26)/3/N10),IF($N$26=0,(($N$25-N9)/3/N10),MIN(((($N$25)-N9)/(3*N10)),((N9-($N$26))/(3*N10)))))),"")</f>
        <v>1.0082806878135429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1.2003904144179172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1.0716661924434308</v>
      </c>
      <c r="Y13" s="25">
        <f>IFERROR(IF(Y8="","",IF($J$25=0,((Y9-$J$26)/3/Y10),IF($J$26=0,(($J$25-Y9)/3/Y10),MIN(((($J$25)-Y9)/(3*Y10)),((Y9-($J$26))/(3*Y10)))))),"")</f>
        <v>1.2282360919654816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1.0122902511774134</v>
      </c>
      <c r="AJ13" s="25">
        <f t="shared" si="2"/>
        <v>0.88179596364077084</v>
      </c>
      <c r="AK13" s="25">
        <f t="shared" si="2"/>
        <v>0.73284494311484993</v>
      </c>
      <c r="AL13" s="25">
        <f t="shared" si="2"/>
        <v>0.83897960286623086</v>
      </c>
      <c r="AM13" s="25">
        <f t="shared" si="2"/>
        <v>0.92850255303754803</v>
      </c>
      <c r="AN13" s="25">
        <f t="shared" si="2"/>
        <v>1.0616399493620721</v>
      </c>
      <c r="AO13" s="25">
        <f t="shared" si="2"/>
        <v>1.110039152328556</v>
      </c>
      <c r="AP13" s="25">
        <f t="shared" si="2"/>
        <v>0.86476368070748011</v>
      </c>
      <c r="AQ13" s="25">
        <f>IFERROR(IF(AQ8="","",IF($M$25=0,((AQ9-$M$26)/3/AQ10),IF($M$26=0,(($M$25-AQ9)/3/AQ10),MIN(((($M$25)-AQ9)/(3*AQ10)),((AQ9-($M$26))/(3*AQ10)))))),"")</f>
        <v>1.3583261225335519</v>
      </c>
      <c r="AR13" s="25">
        <f>IFERROR(IF(AR8="","",IF($M$25=0,((AR9-$M$26)/3/AR10),IF($M$26=0,(($M$25-AR9)/3/AR10),MIN(((($M$25)-AR9)/(3*AR10)),((AR9-($M$26))/(3*AR10)))))),"")</f>
        <v>0.95725041162700064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0.44928529411764728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20.8445</v>
      </c>
      <c r="C19" s="30">
        <v>20.73494761904762</v>
      </c>
      <c r="D19" s="30">
        <v>20.433522807017543</v>
      </c>
      <c r="E19" s="30">
        <v>21.207468750000007</v>
      </c>
      <c r="F19" s="30">
        <v>20.355199999999993</v>
      </c>
      <c r="G19" s="30">
        <v>20.620093617021279</v>
      </c>
      <c r="H19" s="30">
        <v>20.581086486486491</v>
      </c>
      <c r="I19" s="30">
        <v>22.25373333333334</v>
      </c>
      <c r="J19" s="30">
        <v>21.565192592592581</v>
      </c>
      <c r="K19" s="30">
        <v>20.628436363636361</v>
      </c>
      <c r="L19" s="30">
        <v>19.907878571428569</v>
      </c>
      <c r="M19" s="30">
        <v>22.995571428571434</v>
      </c>
      <c r="N19" s="30">
        <v>21.518056250000004</v>
      </c>
      <c r="P19" s="30" t="s">
        <v>18</v>
      </c>
      <c r="Q19" s="30"/>
      <c r="R19" s="30"/>
      <c r="S19" s="30"/>
      <c r="T19" s="30">
        <v>22.38526666666667</v>
      </c>
      <c r="U19" s="30"/>
      <c r="V19" s="30"/>
      <c r="W19" s="30"/>
      <c r="X19" s="30">
        <v>21.310890909090908</v>
      </c>
      <c r="Y19" s="30">
        <v>20.845750000000002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21.252066666666661</v>
      </c>
      <c r="AJ19" s="30">
        <v>20.282893333333327</v>
      </c>
      <c r="AK19" s="30">
        <v>20.616529411764709</v>
      </c>
      <c r="AL19" s="30">
        <v>19.837179999999993</v>
      </c>
      <c r="AM19" s="30">
        <v>19.40928000000001</v>
      </c>
      <c r="AN19" s="30">
        <v>20.753706666666663</v>
      </c>
      <c r="AO19" s="30">
        <v>22.047024999999998</v>
      </c>
      <c r="AP19" s="30">
        <v>22.283745454545453</v>
      </c>
      <c r="AQ19" s="30">
        <v>21.910550000000001</v>
      </c>
      <c r="AR19" s="30">
        <v>22.359835294117648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2.2652178819335553</v>
      </c>
      <c r="C20" s="22">
        <v>2.9336831957348193</v>
      </c>
      <c r="D20" s="22">
        <v>2.5027226477912752</v>
      </c>
      <c r="E20" s="22">
        <v>2.936568662308261</v>
      </c>
      <c r="F20" s="22">
        <v>2.4444855385924154</v>
      </c>
      <c r="G20" s="22">
        <v>2.3861372281451745</v>
      </c>
      <c r="H20" s="22">
        <v>2.617373837971265</v>
      </c>
      <c r="I20" s="22">
        <v>2.9830618237404023</v>
      </c>
      <c r="J20" s="22">
        <v>2.5824098675124989</v>
      </c>
      <c r="K20" s="22">
        <v>2.9892813849936903</v>
      </c>
      <c r="L20" s="22">
        <v>2.4943414363267422</v>
      </c>
      <c r="M20" s="22">
        <v>3.0917184664244814</v>
      </c>
      <c r="N20" s="22">
        <v>2.9347229032445714</v>
      </c>
      <c r="P20" s="21" t="s">
        <v>8</v>
      </c>
      <c r="Q20" s="22"/>
      <c r="R20" s="22"/>
      <c r="S20" s="22"/>
      <c r="T20" s="22">
        <v>2.6714440229613579</v>
      </c>
      <c r="U20" s="22"/>
      <c r="V20" s="22"/>
      <c r="W20" s="22"/>
      <c r="X20" s="22">
        <v>2.0888818351482019</v>
      </c>
      <c r="Y20" s="22">
        <v>2.183798787603108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2.5711261980768798</v>
      </c>
      <c r="AJ20" s="22">
        <v>2.4558535620428312</v>
      </c>
      <c r="AK20" s="22">
        <v>2.5081960819350084</v>
      </c>
      <c r="AL20" s="22">
        <v>2.4358675753189121</v>
      </c>
      <c r="AM20" s="22">
        <v>2.1741771264772609</v>
      </c>
      <c r="AN20" s="22">
        <v>2.2781961378517801</v>
      </c>
      <c r="AO20" s="22">
        <v>2.6459478212513798</v>
      </c>
      <c r="AP20" s="22">
        <v>2.4850230211183724</v>
      </c>
      <c r="AQ20" s="22">
        <v>2.562707033439513</v>
      </c>
      <c r="AR20" s="22">
        <v>2.2267958555001917</v>
      </c>
      <c r="AS20" s="29"/>
      <c r="AT20" s="29"/>
      <c r="AU20" s="29"/>
      <c r="AV20" s="29"/>
      <c r="BD20" s="32">
        <f>F5</f>
        <v>13.5</v>
      </c>
      <c r="BE20" s="32"/>
      <c r="BF20" s="32"/>
      <c r="BG20" s="32"/>
      <c r="BH20" s="32"/>
      <c r="BI20" s="32"/>
      <c r="BJ20" s="32">
        <f>E5</f>
        <v>46.3</v>
      </c>
    </row>
    <row r="21" spans="1:62" x14ac:dyDescent="0.2">
      <c r="A21" s="21" t="s">
        <v>19</v>
      </c>
      <c r="B21" s="22">
        <v>24.798999999999999</v>
      </c>
      <c r="C21" s="22">
        <v>29.614999999999998</v>
      </c>
      <c r="D21" s="22">
        <v>27.698</v>
      </c>
      <c r="E21" s="22">
        <v>27.22</v>
      </c>
      <c r="F21" s="22">
        <v>26.766999999999999</v>
      </c>
      <c r="G21" s="22">
        <v>27.189</v>
      </c>
      <c r="H21" s="22">
        <v>26.605</v>
      </c>
      <c r="I21" s="22">
        <v>30.463000000000001</v>
      </c>
      <c r="J21" s="22">
        <v>28.236000000000001</v>
      </c>
      <c r="K21" s="22">
        <v>30.91</v>
      </c>
      <c r="L21" s="22">
        <v>27.14</v>
      </c>
      <c r="M21" s="22">
        <v>28.724</v>
      </c>
      <c r="N21" s="22">
        <v>27.321999999999999</v>
      </c>
      <c r="P21" s="21" t="s">
        <v>19</v>
      </c>
      <c r="Q21" s="22"/>
      <c r="R21" s="22"/>
      <c r="S21" s="22"/>
      <c r="T21" s="22">
        <v>26.344999999999999</v>
      </c>
      <c r="U21" s="22"/>
      <c r="V21" s="22"/>
      <c r="W21" s="22"/>
      <c r="X21" s="22">
        <v>27.234000000000002</v>
      </c>
      <c r="Y21" s="22">
        <v>25.827000000000002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27.867999999999999</v>
      </c>
      <c r="AJ21" s="22">
        <v>25.747</v>
      </c>
      <c r="AK21" s="22">
        <v>26.076000000000001</v>
      </c>
      <c r="AL21" s="22">
        <v>24.683</v>
      </c>
      <c r="AM21" s="22">
        <v>24.395</v>
      </c>
      <c r="AN21" s="22">
        <v>26.26</v>
      </c>
      <c r="AO21" s="22">
        <v>30.091000000000001</v>
      </c>
      <c r="AP21" s="22">
        <v>26.09</v>
      </c>
      <c r="AQ21" s="22">
        <v>26.576000000000001</v>
      </c>
      <c r="AR21" s="22">
        <v>26.824000000000002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16.902000000000001</v>
      </c>
      <c r="C22" s="22">
        <v>14.214</v>
      </c>
      <c r="D22" s="22">
        <v>13.606999999999999</v>
      </c>
      <c r="E22" s="22">
        <v>13.507999999999999</v>
      </c>
      <c r="F22" s="22">
        <v>14.348000000000001</v>
      </c>
      <c r="G22" s="22">
        <v>14.58</v>
      </c>
      <c r="H22" s="22">
        <v>14.061999999999999</v>
      </c>
      <c r="I22" s="22">
        <v>15.063000000000001</v>
      </c>
      <c r="J22" s="22">
        <v>15.871</v>
      </c>
      <c r="K22" s="22">
        <v>14.332000000000001</v>
      </c>
      <c r="L22" s="22">
        <v>14.17</v>
      </c>
      <c r="M22" s="22">
        <v>17.382999999999999</v>
      </c>
      <c r="N22" s="22">
        <v>13.71</v>
      </c>
      <c r="P22" s="21" t="s">
        <v>20</v>
      </c>
      <c r="Q22" s="22"/>
      <c r="R22" s="22"/>
      <c r="S22" s="22"/>
      <c r="T22" s="22">
        <v>15.744999999999999</v>
      </c>
      <c r="U22" s="22"/>
      <c r="V22" s="22"/>
      <c r="W22" s="22"/>
      <c r="X22" s="22">
        <v>15.744999999999999</v>
      </c>
      <c r="Y22" s="22">
        <v>16.727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16.745000000000001</v>
      </c>
      <c r="AJ22" s="22">
        <v>14.003</v>
      </c>
      <c r="AK22" s="22">
        <v>15.007999999999999</v>
      </c>
      <c r="AL22" s="22">
        <v>13.702999999999999</v>
      </c>
      <c r="AM22" s="22">
        <v>13.742000000000001</v>
      </c>
      <c r="AN22" s="22">
        <v>15.69</v>
      </c>
      <c r="AO22" s="22">
        <v>14.173</v>
      </c>
      <c r="AP22" s="22">
        <v>15.489000000000001</v>
      </c>
      <c r="AQ22" s="22">
        <v>15.680999999999999</v>
      </c>
      <c r="AR22" s="22">
        <v>17.193000000000001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1.0807643212567919</v>
      </c>
      <c r="C23" s="25">
        <f>IFERROR(IF(C18="","",IF($C$25=0,((C19-$C$26)/3/C20),IF($C$26=0,(($C$25-C19)/3/C20),MIN(((($C$25)-C19)/(3*C20)),((C19-($C$26))/(3*C20)))))),"")</f>
        <v>0.82205509097077023</v>
      </c>
      <c r="D23" s="25">
        <f>IFERROR(IF(D18="","",IF($D$25=0,((D19-$D$26)/3/D20),IF($D$26=0,(($D$25-D19)/3/D20),MIN(((($D$25)-D19)/(3*D20)),((D19-($D$26))/(3*D20)))))),"")</f>
        <v>0.92346400071359303</v>
      </c>
      <c r="E23" s="25">
        <f>IFERROR(IF(E18="","",IF($E$25=0,((E19-$E$26)/3/E20),IF($E$26=0,(($E$25-E19)/3/E20),MIN(((($E$25)-E19)/(3*E20)),((E19-($E$26))/(3*E20)))))),"")</f>
        <v>0.87488376586452521</v>
      </c>
      <c r="F23" s="25">
        <f>IFERROR(IF(F18="","",IF($K$25=0,((F19-$K$26)/3/F20),IF($K$26=0,(($K$25-F19)/3/F20),MIN(((($K$25)-F19)/(3*F20)),((F19-($K$26))/(3*F20)))))),"")</f>
        <v>0.93478428511483536</v>
      </c>
      <c r="G23" s="25">
        <f>IFERROR(IF(G18="","",IF($G$25=0,((G19-$G$26)/3/G20),IF($G$26=0,(($G$25-G19)/3/G20),MIN(((($G$25)-G19)/(3*G20)),((G19-($G$26))/(3*G20)))))),"")</f>
        <v>0.99464712716962633</v>
      </c>
      <c r="H23" s="25">
        <f>IFERROR(IF(H18="","",IF($H$25=0,((H19-$H$26)/3/H20),IF($H$26=0,(($H$25-H19)/3/H20),MIN(((($H$25)-H19)/(3*H20)),((H19-($H$26))/(3*H20)))))),"")</f>
        <v>0.90180551510046725</v>
      </c>
      <c r="I23" s="25">
        <f>IFERROR(IF(I18="","",IF($I$25=0,((I19-$I$26)/3/I20),IF($I$26=0,(($I$25-I19)/3/I20),MIN(((($I$25)-I19)/(3*I20)),((I19-($I$26))/(3*I20)))))),"")</f>
        <v>0.97815978465119524</v>
      </c>
      <c r="J23" s="25">
        <f>IFERROR(IF(J18="","",IF($J$25=0,((J19-$J$26)/3/J20),IF($J$26=0,(($J$25-J19)/3/J20),MIN(((($J$25)-J19)/(3*J20)),((J19-($J$26))/(3*J20)))))),"")</f>
        <v>1.0410421539528065</v>
      </c>
      <c r="K23" s="25">
        <f>IFERROR(IF(K18="","",IF($K$25=0,((K19-$K$26)/3/K20),IF($K$26=0,(($K$25-K19)/3/K20),MIN(((($K$25)-K19)/(3*K20)),((K19-($K$26))/(3*K20)))))),"")</f>
        <v>0.79488851951970696</v>
      </c>
      <c r="L23" s="25">
        <f>IFERROR(IF(L18="","",IF($L$25=0,((L19-$L$26)/3/L20),IF($L$26=0,(($L$25-L19)/3/L20),MIN(((($L$25)-L19)/(3*L20)),((L19-($L$26))/(3*L20)))))),"")</f>
        <v>0.85632203061783496</v>
      </c>
      <c r="M23" s="25">
        <f>IFERROR(IF(M18="","",IF($M$25=0,((M19-$M$26)/3/M20),IF($M$26=0,(($M$25-M19)/3/M20),MIN(((($M$25)-M19)/(3*M20)),((M19-($M$26))/(3*M20)))))),"")</f>
        <v>1.0237641333012335</v>
      </c>
      <c r="N23" s="25">
        <f>IFERROR(IF(N18="","",IF($N$25=0,((N19-$N$26)/3/N20),IF($N$26=0,(($N$25-N19)/3/N20),MIN(((($N$25)-N19)/(3*N20)),((N19-($N$26))/(3*N20)))))),"")</f>
        <v>0.91071133622591771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1.1086721376524977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1.2464229709985393</v>
      </c>
      <c r="Y23" s="25">
        <f>IFERROR(IF(Y18="","",IF($J$25=0,((Y19-$J$26)/3/Y20),IF($J$26=0,(($J$25-Y19)/3/Y20),MIN(((($J$25)-Y19)/(3*Y20)),((Y19-($J$26))/(3*Y20)))))),"")</f>
        <v>1.1212495158589442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1.0050157102965176</v>
      </c>
      <c r="AJ23" s="25">
        <f t="shared" si="4"/>
        <v>0.92064302179472135</v>
      </c>
      <c r="AK23" s="25">
        <f t="shared" si="4"/>
        <v>0.94576994505077272</v>
      </c>
      <c r="AL23" s="25">
        <f t="shared" si="4"/>
        <v>0.86720368329414188</v>
      </c>
      <c r="AM23" s="25">
        <f t="shared" si="4"/>
        <v>0.90597954325438645</v>
      </c>
      <c r="AN23" s="25">
        <f t="shared" si="4"/>
        <v>1.0613231152705651</v>
      </c>
      <c r="AO23" s="25">
        <f t="shared" si="4"/>
        <v>1.0767439593672399</v>
      </c>
      <c r="AP23" s="25">
        <f t="shared" si="4"/>
        <v>1.1782245583372735</v>
      </c>
      <c r="AQ23" s="25">
        <f>IFERROR(IF(AQ18="","",IF($M$25=0,((AQ19-$M$26)/3/AQ20),IF($M$26=0,(($M$25-AQ19)/3/AQ20),MIN(((($M$25)-AQ19)/(3*AQ20)),((AQ19-($M$26))/(3*AQ20)))))),"")</f>
        <v>1.0939668990973008</v>
      </c>
      <c r="AR23" s="25">
        <f>IFERROR(IF(AR18="","",IF($M$25=0,((AR19-$M$26)/3/AR20),IF($M$26=0,(($M$25-AR19)/3/AR20),MIN(((($M$25)-AR19)/(3*AR20)),((AR19-($M$26))/(3*AR20)))))),"")</f>
        <v>1.3262457014539271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46.3</v>
      </c>
      <c r="C25" s="32">
        <f t="shared" si="5"/>
        <v>46.3</v>
      </c>
      <c r="D25" s="32">
        <f t="shared" si="5"/>
        <v>46.3</v>
      </c>
      <c r="E25" s="32">
        <f t="shared" si="5"/>
        <v>46.3</v>
      </c>
      <c r="F25" s="32">
        <f t="shared" si="5"/>
        <v>46.3</v>
      </c>
      <c r="G25" s="32">
        <f t="shared" si="5"/>
        <v>46.3</v>
      </c>
      <c r="H25" s="32">
        <f t="shared" si="5"/>
        <v>46.3</v>
      </c>
      <c r="I25" s="32">
        <f t="shared" si="5"/>
        <v>46.3</v>
      </c>
      <c r="J25" s="32">
        <f t="shared" si="5"/>
        <v>46.3</v>
      </c>
      <c r="K25" s="32">
        <f t="shared" si="5"/>
        <v>46.3</v>
      </c>
      <c r="L25" s="32">
        <f t="shared" si="5"/>
        <v>46.3</v>
      </c>
      <c r="M25" s="32">
        <f t="shared" si="5"/>
        <v>46.3</v>
      </c>
      <c r="N25" s="32">
        <f>$E$5</f>
        <v>46.3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6">$F$5</f>
        <v>13.5</v>
      </c>
      <c r="C26" s="32">
        <f t="shared" si="6"/>
        <v>13.5</v>
      </c>
      <c r="D26" s="32">
        <f t="shared" si="6"/>
        <v>13.5</v>
      </c>
      <c r="E26" s="32">
        <f t="shared" si="6"/>
        <v>13.5</v>
      </c>
      <c r="F26" s="32">
        <f t="shared" si="6"/>
        <v>13.5</v>
      </c>
      <c r="G26" s="32">
        <f t="shared" si="6"/>
        <v>13.5</v>
      </c>
      <c r="H26" s="32">
        <f t="shared" si="6"/>
        <v>13.5</v>
      </c>
      <c r="I26" s="32">
        <f t="shared" si="6"/>
        <v>13.5</v>
      </c>
      <c r="J26" s="32">
        <f t="shared" si="6"/>
        <v>13.5</v>
      </c>
      <c r="K26" s="32">
        <f t="shared" si="6"/>
        <v>13.5</v>
      </c>
      <c r="L26" s="32">
        <f t="shared" si="6"/>
        <v>13.5</v>
      </c>
      <c r="M26" s="32">
        <f t="shared" si="6"/>
        <v>13.5</v>
      </c>
      <c r="N26" s="32">
        <f>$F$5</f>
        <v>13.5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2.9588544575348243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1.1839423574017105</v>
      </c>
      <c r="Q37" s="40">
        <v>8</v>
      </c>
      <c r="R37" s="41">
        <f>ROUND(Q37/5,5)</f>
        <v>1.6</v>
      </c>
      <c r="T37" s="20">
        <v>19.891400000000001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2.1251191260727014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1.0025163486264641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BJ85"/>
  <sheetViews>
    <sheetView showGridLines="0" topLeftCell="A22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105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0.27522323090304956</v>
      </c>
      <c r="R2" s="7">
        <f>IF(N19="","",(ABS(N19-AVERAGE(B19:M19))/STDEV(B19:M19)))</f>
        <v>0.4672430086847047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1.2418524351772862</v>
      </c>
      <c r="V2" s="7">
        <f>IF(AR19="","",(ABS(AR19-AVERAGE(AF19:AQ19))/STDEV(AF19:AQ19)))</f>
        <v>2.4420230883241989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0.59157560803529874</v>
      </c>
      <c r="R3" s="7">
        <f>IF(N20="","",(ABS(N20-AVERAGE(B20:M20))/STDEV(B20:M20)))</f>
        <v>1.6271053290657753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1.2526537076736231</v>
      </c>
      <c r="V3" s="7">
        <f>IF(AR20="","",(ABS(AR20-AVERAGE(AF20:AQ20))/STDEV(AF20:AQ20)))</f>
        <v>1.7971116357309372E-2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0.23166634591591678</v>
      </c>
      <c r="R4" s="7">
        <f>IF(N23="","",(ABS(N23-AVERAGE(B23:M23))/STDEV(B23:M23)))</f>
        <v>0.89665297114018516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1.2805530173925324</v>
      </c>
      <c r="V4" s="7">
        <f>IF(AR23="","",(ABS(AR23-AVERAGE(AF23:AQ23))/STDEV(AF23:AQ23)))</f>
        <v>1.2971967691886783</v>
      </c>
    </row>
    <row r="5" spans="1:44" ht="25.5" customHeight="1" x14ac:dyDescent="0.2">
      <c r="C5" s="45" t="s">
        <v>106</v>
      </c>
      <c r="D5" s="46">
        <v>7142</v>
      </c>
      <c r="E5" s="46">
        <v>7620</v>
      </c>
      <c r="F5" s="46">
        <v>6588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-7.2877419354836093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7225.2821917808224</v>
      </c>
      <c r="C9" s="20">
        <v>7228</v>
      </c>
      <c r="D9" s="20">
        <v>7213.8285714285712</v>
      </c>
      <c r="E9" s="20">
        <v>7204.4363636363632</v>
      </c>
      <c r="F9" s="20">
        <v>7231.6571428571433</v>
      </c>
      <c r="G9" s="20">
        <v>7211.0974358974363</v>
      </c>
      <c r="H9" s="20">
        <v>7221.28</v>
      </c>
      <c r="I9" s="20">
        <v>7220.2666666666664</v>
      </c>
      <c r="J9" s="20">
        <v>7254.9473684210525</v>
      </c>
      <c r="K9" s="20">
        <v>7243.1272727272726</v>
      </c>
      <c r="L9" s="20">
        <v>7164.32</v>
      </c>
      <c r="M9" s="20">
        <v>7178.6285714285714</v>
      </c>
      <c r="N9" s="20">
        <v>7209.4620689655176</v>
      </c>
      <c r="P9" s="19" t="s">
        <v>18</v>
      </c>
      <c r="Q9" s="20"/>
      <c r="R9" s="20"/>
      <c r="S9" s="20"/>
      <c r="T9" s="20">
        <v>7225.8666666666668</v>
      </c>
      <c r="U9" s="20"/>
      <c r="V9" s="20"/>
      <c r="W9" s="20"/>
      <c r="X9" s="20">
        <v>7216.6222222222223</v>
      </c>
      <c r="Y9" s="20">
        <v>7204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7216.8</v>
      </c>
      <c r="AJ9" s="30">
        <v>7220.1777777777779</v>
      </c>
      <c r="AK9" s="30">
        <v>7191.2842105263162</v>
      </c>
      <c r="AL9" s="30">
        <v>7198.6352941176474</v>
      </c>
      <c r="AM9" s="30">
        <v>7164.4571428571426</v>
      </c>
      <c r="AN9" s="30">
        <v>7226.4</v>
      </c>
      <c r="AO9" s="30">
        <v>7222.4533333333329</v>
      </c>
      <c r="AP9" s="30">
        <v>7204.727272727273</v>
      </c>
      <c r="AQ9" s="30">
        <v>7185.12</v>
      </c>
      <c r="AR9" s="30">
        <v>7177.8322580645163</v>
      </c>
    </row>
    <row r="10" spans="1:44" x14ac:dyDescent="0.2">
      <c r="A10" s="21" t="s">
        <v>8</v>
      </c>
      <c r="B10" s="22">
        <v>90.328702772891802</v>
      </c>
      <c r="C10" s="22">
        <v>90.509667991878089</v>
      </c>
      <c r="D10" s="22">
        <v>85.956556740584915</v>
      </c>
      <c r="E10" s="22">
        <v>85.425769776851496</v>
      </c>
      <c r="F10" s="22">
        <v>97.391124845574979</v>
      </c>
      <c r="G10" s="22">
        <v>83.679344675674074</v>
      </c>
      <c r="H10" s="22">
        <v>82.409923889999803</v>
      </c>
      <c r="I10" s="22">
        <v>85.01860728942917</v>
      </c>
      <c r="J10" s="22">
        <v>94.241765914978444</v>
      </c>
      <c r="K10" s="22">
        <v>93.800070442817997</v>
      </c>
      <c r="L10" s="22">
        <v>84.296120667536925</v>
      </c>
      <c r="M10" s="22">
        <v>76.986385287716558</v>
      </c>
      <c r="N10" s="22">
        <v>90.953973455568871</v>
      </c>
      <c r="P10" s="21" t="s">
        <v>8</v>
      </c>
      <c r="Q10" s="22"/>
      <c r="R10" s="22"/>
      <c r="S10" s="22"/>
      <c r="T10" s="22">
        <v>97.978088096912941</v>
      </c>
      <c r="U10" s="22"/>
      <c r="V10" s="22"/>
      <c r="W10" s="22"/>
      <c r="X10" s="22">
        <v>79.315047548852718</v>
      </c>
      <c r="Y10" s="22">
        <v>80.336135934223933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107.0295581406813</v>
      </c>
      <c r="AJ10" s="22">
        <v>95.255372643637017</v>
      </c>
      <c r="AK10" s="22">
        <v>94.624865514156653</v>
      </c>
      <c r="AL10" s="22">
        <v>94.620148747608752</v>
      </c>
      <c r="AM10" s="22">
        <v>81.810081536408433</v>
      </c>
      <c r="AN10" s="22">
        <v>103.96026504804986</v>
      </c>
      <c r="AO10" s="22">
        <v>97.199473546196032</v>
      </c>
      <c r="AP10" s="22">
        <v>101.27802850193646</v>
      </c>
      <c r="AQ10" s="22">
        <v>92.927147238455333</v>
      </c>
      <c r="AR10" s="22">
        <v>87.371116163599766</v>
      </c>
    </row>
    <row r="11" spans="1:44" x14ac:dyDescent="0.2">
      <c r="A11" s="21" t="s">
        <v>19</v>
      </c>
      <c r="B11" s="22">
        <v>7420</v>
      </c>
      <c r="C11" s="22">
        <v>7420</v>
      </c>
      <c r="D11" s="22">
        <v>7420</v>
      </c>
      <c r="E11" s="22">
        <v>7420</v>
      </c>
      <c r="F11" s="23">
        <v>7548</v>
      </c>
      <c r="G11" s="23">
        <v>7420</v>
      </c>
      <c r="H11" s="23">
        <v>7420</v>
      </c>
      <c r="I11" s="23">
        <v>7420</v>
      </c>
      <c r="J11" s="23">
        <v>7420</v>
      </c>
      <c r="K11" s="23">
        <v>7420</v>
      </c>
      <c r="L11" s="23">
        <v>7388</v>
      </c>
      <c r="M11" s="23">
        <v>7292</v>
      </c>
      <c r="N11" s="23">
        <v>7420</v>
      </c>
      <c r="P11" s="21" t="s">
        <v>19</v>
      </c>
      <c r="Q11" s="22"/>
      <c r="R11" s="22"/>
      <c r="S11" s="22"/>
      <c r="T11" s="22">
        <v>7420</v>
      </c>
      <c r="U11" s="23"/>
      <c r="V11" s="23"/>
      <c r="W11" s="23"/>
      <c r="X11" s="23">
        <v>7356</v>
      </c>
      <c r="Y11" s="23">
        <v>7292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7516</v>
      </c>
      <c r="AJ11" s="22">
        <v>7516</v>
      </c>
      <c r="AK11" s="22">
        <v>7420</v>
      </c>
      <c r="AL11" s="22">
        <v>7420</v>
      </c>
      <c r="AM11" s="22">
        <v>7420</v>
      </c>
      <c r="AN11" s="22">
        <v>7452</v>
      </c>
      <c r="AO11" s="22">
        <v>7420</v>
      </c>
      <c r="AP11" s="22">
        <v>7516</v>
      </c>
      <c r="AQ11" s="22">
        <v>7356</v>
      </c>
      <c r="AR11" s="22">
        <v>7420</v>
      </c>
    </row>
    <row r="12" spans="1:44" x14ac:dyDescent="0.2">
      <c r="A12" s="21" t="s">
        <v>20</v>
      </c>
      <c r="B12" s="22">
        <v>6972</v>
      </c>
      <c r="C12" s="22">
        <v>6940</v>
      </c>
      <c r="D12" s="22">
        <v>7004</v>
      </c>
      <c r="E12" s="22">
        <v>7036</v>
      </c>
      <c r="F12" s="23">
        <v>6940</v>
      </c>
      <c r="G12" s="23">
        <v>7004</v>
      </c>
      <c r="H12" s="23">
        <v>7004</v>
      </c>
      <c r="I12" s="23">
        <v>7068</v>
      </c>
      <c r="J12" s="23">
        <v>7036</v>
      </c>
      <c r="K12" s="23">
        <v>7036</v>
      </c>
      <c r="L12" s="23">
        <v>6908</v>
      </c>
      <c r="M12" s="23">
        <v>7004</v>
      </c>
      <c r="N12" s="23">
        <v>6812</v>
      </c>
      <c r="P12" s="21" t="s">
        <v>20</v>
      </c>
      <c r="Q12" s="22"/>
      <c r="R12" s="22"/>
      <c r="S12" s="22"/>
      <c r="T12" s="22">
        <v>7068</v>
      </c>
      <c r="U12" s="23"/>
      <c r="V12" s="23"/>
      <c r="W12" s="23"/>
      <c r="X12" s="23">
        <v>7068</v>
      </c>
      <c r="Y12" s="23">
        <v>7068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7100</v>
      </c>
      <c r="AJ12" s="22">
        <v>6908</v>
      </c>
      <c r="AK12" s="22">
        <v>7036</v>
      </c>
      <c r="AL12" s="22">
        <v>7036</v>
      </c>
      <c r="AM12" s="22">
        <v>7004</v>
      </c>
      <c r="AN12" s="22">
        <v>6972</v>
      </c>
      <c r="AO12" s="22">
        <v>7004</v>
      </c>
      <c r="AP12" s="22">
        <v>7036</v>
      </c>
      <c r="AQ12" s="22">
        <v>6876</v>
      </c>
      <c r="AR12" s="22">
        <v>6972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1.4565979439617462</v>
      </c>
      <c r="C13" s="25">
        <f>IFERROR(IF(C8="","",IF($C$25=0,((C9-$C$26)/3/C10),IF($C$26=0,(($C$25-C9)/3/C10),MIN(((($C$25)-C9)/(3*C10)),((C9-($C$26))/(3*C10)))))),"")</f>
        <v>1.4436763449225343</v>
      </c>
      <c r="D13" s="25">
        <f>IFERROR(IF(D8="","",IF($D$25=0,((D9-$D$26)/3/D10),IF($D$26=0,(($D$25-D9)/3/D10),MIN(((($D$25)-D9)/(3*D10)),((D9-($D$26))/(3*D10)))))),"")</f>
        <v>1.5751035328123006</v>
      </c>
      <c r="E13" s="25">
        <f>IFERROR(IF(E8="","",IF($E$25=0,((E9-$E$26)/3/E10),IF($E$26=0,(($E$25-E9)/3/E10),MIN(((($E$25)-E9)/(3*E10)),((E9-($E$26))/(3*E10)))))),"")</f>
        <v>1.6215389393979855</v>
      </c>
      <c r="F13" s="25">
        <f>IFERROR(IF(F8="","",IF($K$25=0,((F9-$K$26)/3/F10),IF($K$26=0,(($K$25-F9)/3/F10),MIN(((($K$25)-F9)/(3*F10)),((F9-($K$26))/(3*F10)))))),"")</f>
        <v>1.329152109628811</v>
      </c>
      <c r="G13" s="25">
        <f>IFERROR(IF(G8="","",IF($G$25=0,((G9-$G$26)/3/G10),IF($G$26=0,(($G$25-G9)/3/G10),MIN(((($G$25)-G9)/(3*G10)),((G9-($G$26))/(3*G10)))))),"")</f>
        <v>1.6288470617107711</v>
      </c>
      <c r="H13" s="25">
        <f>IFERROR(IF(H8="","",IF($H$25=0,((H9-$H$26)/3/H10),IF($H$26=0,(($H$25-H9)/3/H10),MIN(((($H$25)-H9)/(3*H10)),((H9-($H$26))/(3*H10)))))),"")</f>
        <v>1.6127507512817223</v>
      </c>
      <c r="I13" s="25">
        <f>IFERROR(IF(I8="","",IF($I$25=0,((I9-$I$26)/3/I10),IF($I$26=0,(($I$25-I9)/3/I10),MIN(((($I$25)-I9)/(3*I10)),((I9-($I$26))/(3*I10)))))),"")</f>
        <v>1.5672386162577323</v>
      </c>
      <c r="J13" s="25">
        <f>IFERROR(IF(J8="","",IF($J$25=0,((J9-$J$26)/3/J10),IF($J$26=0,(($J$25-J9)/3/J10),MIN(((($J$25)-J9)/(3*J10)),((J9-($J$26))/(3*J10)))))),"")</f>
        <v>1.2911919608562406</v>
      </c>
      <c r="K13" s="25">
        <f>IFERROR(IF(K8="","",IF($K$25=0,((K9-$K$26)/3/K10),IF($K$26=0,(($K$25-K9)/3/K10),MIN(((($K$25)-K9)/(3*K10)),((K9-($K$26))/(3*K10)))))),"")</f>
        <v>1.3392766320023712</v>
      </c>
      <c r="L13" s="25">
        <f>IFERROR(IF(L8="","",IF($L$25=0,((L9-$L$26)/3/L10),IF($L$26=0,(($L$25-L9)/3/L10),MIN(((($L$25)-L9)/(3*L10)),((L9-($L$26))/(3*L10)))))),"")</f>
        <v>1.8019018209912558</v>
      </c>
      <c r="M13" s="25">
        <f>IFERROR(IF(M8="","",IF($M$25=0,((M9-$M$26)/3/M10),IF($M$26=0,(($M$25-M9)/3/M10),MIN(((($M$25)-M9)/(3*M10)),((M9-($M$26))/(3*M10)))))),"")</f>
        <v>1.9110367238827051</v>
      </c>
      <c r="N13" s="25">
        <f>IFERROR(IF(N8="","",IF($N$25=0,((N9-$N$26)/3/N10),IF($N$26=0,(($N$25-N9)/3/N10),MIN(((($N$25)-N9)/(3*N10)),((N9-($N$26))/(3*N10)))))),"")</f>
        <v>1.5045629323532916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1.3408893797542589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1.6952553571431879</v>
      </c>
      <c r="Y13" s="25">
        <f>IFERROR(IF(Y8="","",IF($J$25=0,((Y9-$J$26)/3/Y10),IF($J$26=0,(($J$25-Y9)/3/Y10),MIN(((($J$25)-Y9)/(3*Y10)),((Y9-($J$26))/(3*Y10)))))),"")</f>
        <v>1.7260808607996965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1.2557278786794812</v>
      </c>
      <c r="AJ13" s="25">
        <f t="shared" si="2"/>
        <v>1.399123958841356</v>
      </c>
      <c r="AK13" s="25">
        <f t="shared" si="2"/>
        <v>1.5102294981493507</v>
      </c>
      <c r="AL13" s="25">
        <f t="shared" si="2"/>
        <v>1.4844079598250874</v>
      </c>
      <c r="AM13" s="25">
        <f t="shared" si="2"/>
        <v>1.8560991041188668</v>
      </c>
      <c r="AN13" s="25">
        <f t="shared" si="2"/>
        <v>1.2620206377827163</v>
      </c>
      <c r="AO13" s="25">
        <f t="shared" si="2"/>
        <v>1.3633361449491286</v>
      </c>
      <c r="AP13" s="25">
        <f t="shared" si="2"/>
        <v>1.3667746545993993</v>
      </c>
      <c r="AQ13" s="25">
        <f>IFERROR(IF(AQ8="","",IF($M$25=0,((AQ9-$M$26)/3/AQ10),IF($M$26=0,(($M$25-AQ9)/3/AQ10),MIN(((($M$25)-AQ9)/(3*AQ10)),((AQ9-($M$26))/(3*AQ10)))))),"")</f>
        <v>1.5599316702150128</v>
      </c>
      <c r="AR13" s="25">
        <f>IFERROR(IF(AR8="","",IF($M$25=0,((AR9-$M$26)/3/AR10),IF($M$26=0,(($M$25-AR9)/3/AR10),MIN(((($M$25)-AR9)/(3*AR10)),((AR9-($M$26))/(3*AR10)))))),"")</f>
        <v>1.6869333228597654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-28.941176470588289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7210.4</v>
      </c>
      <c r="C19" s="30">
        <v>7231.6571428571433</v>
      </c>
      <c r="D19" s="30">
        <v>7224.182456140351</v>
      </c>
      <c r="E19" s="30">
        <v>7212.8</v>
      </c>
      <c r="F19" s="30">
        <v>7259.4880000000003</v>
      </c>
      <c r="G19" s="30">
        <v>7234.8085106382978</v>
      </c>
      <c r="H19" s="30">
        <v>7211.9135135135139</v>
      </c>
      <c r="I19" s="30">
        <v>7210.666666666667</v>
      </c>
      <c r="J19" s="30">
        <v>7250.5185185185182</v>
      </c>
      <c r="K19" s="30">
        <v>7227.2242424242422</v>
      </c>
      <c r="L19" s="30">
        <v>7178.6285714285714</v>
      </c>
      <c r="M19" s="30">
        <v>7198.7428571428572</v>
      </c>
      <c r="N19" s="30">
        <v>7210.6</v>
      </c>
      <c r="P19" s="30" t="s">
        <v>18</v>
      </c>
      <c r="Q19" s="30"/>
      <c r="R19" s="30"/>
      <c r="S19" s="30"/>
      <c r="T19" s="30">
        <v>7219.4666666666662</v>
      </c>
      <c r="U19" s="30"/>
      <c r="V19" s="30"/>
      <c r="W19" s="30"/>
      <c r="X19" s="30">
        <v>7190.181818181818</v>
      </c>
      <c r="Y19" s="30">
        <v>7172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7192.8</v>
      </c>
      <c r="AJ19" s="30">
        <v>7176.373333333333</v>
      </c>
      <c r="AK19" s="30">
        <v>7194.4941176470584</v>
      </c>
      <c r="AL19" s="30">
        <v>7165.92</v>
      </c>
      <c r="AM19" s="30">
        <v>7185.333333333333</v>
      </c>
      <c r="AN19" s="30">
        <v>7182.3466666666664</v>
      </c>
      <c r="AO19" s="30">
        <v>7155.6</v>
      </c>
      <c r="AP19" s="30">
        <v>7136.0727272727272</v>
      </c>
      <c r="AQ19" s="30">
        <v>7150.4</v>
      </c>
      <c r="AR19" s="30">
        <v>7121.4588235294113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66.862309420574391</v>
      </c>
      <c r="C20" s="22">
        <v>90.705879234385009</v>
      </c>
      <c r="D20" s="22">
        <v>97.08204952006615</v>
      </c>
      <c r="E20" s="22">
        <v>95.154346645513812</v>
      </c>
      <c r="F20" s="22">
        <v>101.84235255626001</v>
      </c>
      <c r="G20" s="22">
        <v>89.179028210441089</v>
      </c>
      <c r="H20" s="22">
        <v>86.749972316002896</v>
      </c>
      <c r="I20" s="22">
        <v>92.753702350471571</v>
      </c>
      <c r="J20" s="22">
        <v>106.71176492734159</v>
      </c>
      <c r="K20" s="22">
        <v>103.44778060045746</v>
      </c>
      <c r="L20" s="22">
        <v>88.648716072224389</v>
      </c>
      <c r="M20" s="22">
        <v>87.934582254665415</v>
      </c>
      <c r="N20" s="22">
        <v>109.08534538890339</v>
      </c>
      <c r="P20" s="21" t="s">
        <v>8</v>
      </c>
      <c r="Q20" s="22"/>
      <c r="R20" s="22"/>
      <c r="S20" s="22"/>
      <c r="T20" s="22">
        <v>102.8999290684831</v>
      </c>
      <c r="U20" s="22"/>
      <c r="V20" s="22"/>
      <c r="W20" s="22"/>
      <c r="X20" s="22">
        <v>87.763379460973226</v>
      </c>
      <c r="Y20" s="22">
        <v>86.16263691415206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93.333070607183572</v>
      </c>
      <c r="AJ20" s="22">
        <v>101.72389409883323</v>
      </c>
      <c r="AK20" s="22">
        <v>89.549085173787148</v>
      </c>
      <c r="AL20" s="22">
        <v>108.64430636771746</v>
      </c>
      <c r="AM20" s="22">
        <v>84.555009015134956</v>
      </c>
      <c r="AN20" s="22">
        <v>94.572936722724037</v>
      </c>
      <c r="AO20" s="22">
        <v>90.042127974224229</v>
      </c>
      <c r="AP20" s="22">
        <v>90.939103463364631</v>
      </c>
      <c r="AQ20" s="22">
        <v>92.601446252751671</v>
      </c>
      <c r="AR20" s="22">
        <v>93.866870384296433</v>
      </c>
      <c r="AS20" s="29"/>
      <c r="AT20" s="29"/>
      <c r="AU20" s="29"/>
      <c r="AV20" s="29"/>
      <c r="BD20" s="32">
        <f>F5</f>
        <v>6588</v>
      </c>
      <c r="BE20" s="32"/>
      <c r="BF20" s="32"/>
      <c r="BG20" s="32"/>
      <c r="BH20" s="32"/>
      <c r="BI20" s="32"/>
      <c r="BJ20" s="32">
        <f>E5</f>
        <v>7620</v>
      </c>
    </row>
    <row r="21" spans="1:62" x14ac:dyDescent="0.2">
      <c r="A21" s="21" t="s">
        <v>19</v>
      </c>
      <c r="B21" s="22">
        <v>7356</v>
      </c>
      <c r="C21" s="22">
        <v>7452</v>
      </c>
      <c r="D21" s="22">
        <v>7484</v>
      </c>
      <c r="E21" s="22">
        <v>7420</v>
      </c>
      <c r="F21" s="22">
        <v>7516</v>
      </c>
      <c r="G21" s="22">
        <v>7420</v>
      </c>
      <c r="H21" s="22">
        <v>7420</v>
      </c>
      <c r="I21" s="22">
        <v>7452</v>
      </c>
      <c r="J21" s="22">
        <v>7516</v>
      </c>
      <c r="K21" s="22">
        <v>7420</v>
      </c>
      <c r="L21" s="22">
        <v>7420</v>
      </c>
      <c r="M21" s="22">
        <v>7420</v>
      </c>
      <c r="N21" s="22">
        <v>7548</v>
      </c>
      <c r="P21" s="21" t="s">
        <v>19</v>
      </c>
      <c r="Q21" s="22"/>
      <c r="R21" s="22"/>
      <c r="S21" s="22"/>
      <c r="T21" s="22">
        <v>7452</v>
      </c>
      <c r="U21" s="22"/>
      <c r="V21" s="22"/>
      <c r="W21" s="22"/>
      <c r="X21" s="22">
        <v>7388</v>
      </c>
      <c r="Y21" s="22">
        <v>7292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7420</v>
      </c>
      <c r="AJ21" s="22">
        <v>7420</v>
      </c>
      <c r="AK21" s="22">
        <v>7420</v>
      </c>
      <c r="AL21" s="22">
        <v>7452</v>
      </c>
      <c r="AM21" s="22">
        <v>7388</v>
      </c>
      <c r="AN21" s="22">
        <v>7388</v>
      </c>
      <c r="AO21" s="22">
        <v>7388</v>
      </c>
      <c r="AP21" s="22">
        <v>7388</v>
      </c>
      <c r="AQ21" s="22">
        <v>7388</v>
      </c>
      <c r="AR21" s="22">
        <v>7388</v>
      </c>
      <c r="BD21" s="33">
        <f>BE21-$BG$22</f>
        <v>7141.9399999999987</v>
      </c>
      <c r="BE21" s="32">
        <f>BF21-$BG$22</f>
        <v>7141.9599999999991</v>
      </c>
      <c r="BF21" s="32">
        <f>BG21-$BG$22</f>
        <v>7141.98</v>
      </c>
      <c r="BG21" s="33">
        <f>D5</f>
        <v>7142</v>
      </c>
      <c r="BH21" s="32">
        <f>BG21+$BG$22</f>
        <v>7142.02</v>
      </c>
      <c r="BI21" s="32">
        <f>BH21+$BG$22</f>
        <v>7142.0400000000009</v>
      </c>
      <c r="BJ21" s="33">
        <f>BI21+$BG$22</f>
        <v>7142.0600000000013</v>
      </c>
    </row>
    <row r="22" spans="1:62" x14ac:dyDescent="0.2">
      <c r="A22" s="21" t="s">
        <v>20</v>
      </c>
      <c r="B22" s="22">
        <v>7068</v>
      </c>
      <c r="C22" s="22">
        <v>6972</v>
      </c>
      <c r="D22" s="22">
        <v>6940</v>
      </c>
      <c r="E22" s="22">
        <v>6972</v>
      </c>
      <c r="F22" s="22">
        <v>7036</v>
      </c>
      <c r="G22" s="22">
        <v>7036</v>
      </c>
      <c r="H22" s="22">
        <v>6908</v>
      </c>
      <c r="I22" s="22">
        <v>7004</v>
      </c>
      <c r="J22" s="22">
        <v>6940</v>
      </c>
      <c r="K22" s="22">
        <v>6972</v>
      </c>
      <c r="L22" s="22">
        <v>6908</v>
      </c>
      <c r="M22" s="22">
        <v>7068</v>
      </c>
      <c r="N22" s="22">
        <v>6844</v>
      </c>
      <c r="P22" s="21" t="s">
        <v>20</v>
      </c>
      <c r="Q22" s="22"/>
      <c r="R22" s="22"/>
      <c r="S22" s="22"/>
      <c r="T22" s="22">
        <v>7036</v>
      </c>
      <c r="U22" s="22"/>
      <c r="V22" s="22"/>
      <c r="W22" s="22"/>
      <c r="X22" s="22">
        <v>7036</v>
      </c>
      <c r="Y22" s="22">
        <v>7068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6940</v>
      </c>
      <c r="AJ22" s="22">
        <v>6876</v>
      </c>
      <c r="AK22" s="22">
        <v>7004</v>
      </c>
      <c r="AL22" s="22">
        <v>6972</v>
      </c>
      <c r="AM22" s="22">
        <v>7004</v>
      </c>
      <c r="AN22" s="22">
        <v>6908</v>
      </c>
      <c r="AO22" s="22">
        <v>6908</v>
      </c>
      <c r="AP22" s="22">
        <v>6812</v>
      </c>
      <c r="AQ22" s="22">
        <v>6940</v>
      </c>
      <c r="AR22" s="22">
        <v>6876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2.0420074406122799</v>
      </c>
      <c r="C23" s="25">
        <f>IFERROR(IF(C18="","",IF($C$25=0,((C19-$C$26)/3/C20),IF($C$26=0,(($C$25-C19)/3/C20),MIN(((($C$25)-C19)/(3*C20)),((C19-($C$26))/(3*C20)))))),"")</f>
        <v>1.4271138777358059</v>
      </c>
      <c r="D23" s="25">
        <f>IFERROR(IF(D18="","",IF($D$25=0,((D19-$D$26)/3/D20),IF($D$26=0,(($D$25-D19)/3/D20),MIN(((($D$25)-D19)/(3*D20)),((D19-($D$26))/(3*D20)))))),"")</f>
        <v>1.359048165328224</v>
      </c>
      <c r="E23" s="25">
        <f>IFERROR(IF(E18="","",IF($E$25=0,((E19-$E$26)/3/E20),IF($E$26=0,(($E$25-E19)/3/E20),MIN(((($E$25)-E19)/(3*E20)),((E19-($E$26))/(3*E20)))))),"")</f>
        <v>1.4264543672291885</v>
      </c>
      <c r="F23" s="25">
        <f>IFERROR(IF(F18="","",IF($K$25=0,((F19-$K$26)/3/F20),IF($K$26=0,(($K$25-F19)/3/F20),MIN(((($K$25)-F19)/(3*F20)),((F19-($K$26))/(3*F20)))))),"")</f>
        <v>1.1799675051720904</v>
      </c>
      <c r="G23" s="25">
        <f>IFERROR(IF(G18="","",IF($G$25=0,((G19-$G$26)/3/G20),IF($G$26=0,(($G$25-G19)/3/G20),MIN(((($G$25)-G19)/(3*G20)),((G19-($G$26))/(3*G20)))))),"")</f>
        <v>1.4397685834564258</v>
      </c>
      <c r="H23" s="25">
        <f>IFERROR(IF(H18="","",IF($H$25=0,((H19-$H$26)/3/H20),IF($H$26=0,(($H$25-H19)/3/H20),MIN(((($H$25)-H19)/(3*H20)),((H19-($H$26))/(3*H20)))))),"")</f>
        <v>1.5680561641370721</v>
      </c>
      <c r="I23" s="25">
        <f>IFERROR(IF(I18="","",IF($I$25=0,((I19-$I$26)/3/I20),IF($I$26=0,(($I$25-I19)/3/I20),MIN(((($I$25)-I19)/(3*I20)),((I19-($I$26))/(3*I20)))))),"")</f>
        <v>1.4710404111836584</v>
      </c>
      <c r="J23" s="25">
        <f>IFERROR(IF(J18="","",IF($J$25=0,((J19-$J$26)/3/J20),IF($J$26=0,(($J$25-J19)/3/J20),MIN(((($J$25)-J19)/(3*J20)),((J19-($J$26))/(3*J20)))))),"")</f>
        <v>1.1541416629274073</v>
      </c>
      <c r="K23" s="25">
        <f>IFERROR(IF(K18="","",IF($K$25=0,((K19-$K$26)/3/K20),IF($K$26=0,(($K$25-K19)/3/K20),MIN(((($K$25)-K19)/(3*K20)),((K19-($K$26))/(3*K20)))))),"")</f>
        <v>1.2656168335879563</v>
      </c>
      <c r="L23" s="25">
        <f>IFERROR(IF(L18="","",IF($L$25=0,((L19-$L$26)/3/L20),IF($L$26=0,(($L$25-L19)/3/L20),MIN(((($L$25)-L19)/(3*L20)),((L19-($L$26))/(3*L20)))))),"")</f>
        <v>1.659627076876601</v>
      </c>
      <c r="M23" s="25">
        <f>IFERROR(IF(M18="","",IF($M$25=0,((M19-$M$26)/3/M20),IF($M$26=0,(($M$25-M19)/3/M20),MIN(((($M$25)-M19)/(3*M20)),((M19-($M$26))/(3*M20)))))),"")</f>
        <v>1.5968580735663596</v>
      </c>
      <c r="N23" s="25">
        <f>IFERROR(IF(N18="","",IF($N$25=0,((N19-$N$26)/3/N20),IF($N$26=0,(($N$25-N19)/3/N20),MIN(((($N$25)-N19)/(3*N20)),((N19-($N$26))/(3*N20)))))),"")</f>
        <v>1.2510082466177763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1.2974849673827809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1.6324887231175742</v>
      </c>
      <c r="Y23" s="25">
        <f>IFERROR(IF(Y18="","",IF($J$25=0,((Y19-$J$26)/3/Y20),IF($J$26=0,(($J$25-Y19)/3/Y20),MIN(((($J$25)-Y19)/(3*Y20)),((Y19-($J$26))/(3*Y20)))))),"")</f>
        <v>1.7331564896524843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1.5257185804946594</v>
      </c>
      <c r="AJ23" s="25">
        <f t="shared" si="4"/>
        <v>1.4536953865714408</v>
      </c>
      <c r="AK23" s="25">
        <f t="shared" si="4"/>
        <v>1.5838832283142665</v>
      </c>
      <c r="AL23" s="25">
        <f t="shared" si="4"/>
        <v>1.3931701076695819</v>
      </c>
      <c r="AM23" s="25">
        <f t="shared" si="4"/>
        <v>1.7135458984216363</v>
      </c>
      <c r="AN23" s="25">
        <f t="shared" si="4"/>
        <v>1.5425601604416641</v>
      </c>
      <c r="AO23" s="25">
        <f t="shared" si="4"/>
        <v>1.7191952642913266</v>
      </c>
      <c r="AP23" s="25">
        <f t="shared" si="4"/>
        <v>1.7738143962907582</v>
      </c>
      <c r="AQ23" s="25">
        <f>IFERROR(IF(AQ18="","",IF($M$25=0,((AQ19-$M$26)/3/AQ20),IF($M$26=0,(($M$25-AQ19)/3/AQ20),MIN(((($M$25)-AQ19)/(3*AQ20)),((AQ19-($M$26))/(3*AQ20)))))),"")</f>
        <v>1.690398364903313</v>
      </c>
      <c r="AR23" s="25">
        <f>IFERROR(IF(AR18="","",IF($M$25=0,((AR19-$M$26)/3/AR20),IF($M$26=0,(($M$25-AR19)/3/AR20),MIN(((($M$25)-AR19)/(3*AR20)),((AR19-($M$26))/(3*AR20)))))),"")</f>
        <v>1.7703838582932474</v>
      </c>
    </row>
    <row r="24" spans="1:62" x14ac:dyDescent="0.2">
      <c r="A24" s="35" t="s">
        <v>10</v>
      </c>
      <c r="B24" s="32">
        <f t="shared" ref="B24:M24" si="5">$D$5</f>
        <v>7142</v>
      </c>
      <c r="C24" s="32">
        <f t="shared" si="5"/>
        <v>7142</v>
      </c>
      <c r="D24" s="32">
        <f t="shared" si="5"/>
        <v>7142</v>
      </c>
      <c r="E24" s="32">
        <f t="shared" si="5"/>
        <v>7142</v>
      </c>
      <c r="F24" s="32">
        <f t="shared" si="5"/>
        <v>7142</v>
      </c>
      <c r="G24" s="32">
        <f t="shared" si="5"/>
        <v>7142</v>
      </c>
      <c r="H24" s="32">
        <f t="shared" si="5"/>
        <v>7142</v>
      </c>
      <c r="I24" s="32">
        <f t="shared" si="5"/>
        <v>7142</v>
      </c>
      <c r="J24" s="32">
        <f t="shared" si="5"/>
        <v>7142</v>
      </c>
      <c r="K24" s="32">
        <f t="shared" si="5"/>
        <v>7142</v>
      </c>
      <c r="L24" s="32">
        <f t="shared" si="5"/>
        <v>7142</v>
      </c>
      <c r="M24" s="32">
        <f t="shared" si="5"/>
        <v>7142</v>
      </c>
      <c r="N24" s="32">
        <f>$D$5</f>
        <v>7142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7620</v>
      </c>
      <c r="C25" s="32">
        <f t="shared" si="6"/>
        <v>7620</v>
      </c>
      <c r="D25" s="32">
        <f t="shared" si="6"/>
        <v>7620</v>
      </c>
      <c r="E25" s="32">
        <f t="shared" si="6"/>
        <v>7620</v>
      </c>
      <c r="F25" s="32">
        <f t="shared" si="6"/>
        <v>7620</v>
      </c>
      <c r="G25" s="32">
        <f t="shared" si="6"/>
        <v>7620</v>
      </c>
      <c r="H25" s="32">
        <f t="shared" si="6"/>
        <v>7620</v>
      </c>
      <c r="I25" s="32">
        <f t="shared" si="6"/>
        <v>7620</v>
      </c>
      <c r="J25" s="32">
        <f t="shared" si="6"/>
        <v>7620</v>
      </c>
      <c r="K25" s="32">
        <f t="shared" si="6"/>
        <v>7620</v>
      </c>
      <c r="L25" s="32">
        <f t="shared" si="6"/>
        <v>7620</v>
      </c>
      <c r="M25" s="32">
        <f t="shared" si="6"/>
        <v>7620</v>
      </c>
      <c r="N25" s="32">
        <f>$E$5</f>
        <v>7620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6588</v>
      </c>
      <c r="C26" s="32">
        <f t="shared" si="7"/>
        <v>6588</v>
      </c>
      <c r="D26" s="32">
        <f t="shared" si="7"/>
        <v>6588</v>
      </c>
      <c r="E26" s="32">
        <f t="shared" si="7"/>
        <v>6588</v>
      </c>
      <c r="F26" s="32">
        <f t="shared" si="7"/>
        <v>6588</v>
      </c>
      <c r="G26" s="32">
        <f t="shared" si="7"/>
        <v>6588</v>
      </c>
      <c r="H26" s="32">
        <f t="shared" si="7"/>
        <v>6588</v>
      </c>
      <c r="I26" s="32">
        <f t="shared" si="7"/>
        <v>6588</v>
      </c>
      <c r="J26" s="32">
        <f t="shared" si="7"/>
        <v>6588</v>
      </c>
      <c r="K26" s="32">
        <f t="shared" si="7"/>
        <v>6588</v>
      </c>
      <c r="L26" s="32">
        <f t="shared" si="7"/>
        <v>6588</v>
      </c>
      <c r="M26" s="32">
        <f t="shared" si="7"/>
        <v>6588</v>
      </c>
      <c r="N26" s="32">
        <f>$F$5</f>
        <v>6588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97.391124845574979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1.9110367238827051</v>
      </c>
      <c r="Q37" s="40">
        <v>8</v>
      </c>
      <c r="R37" s="41">
        <f>ROUND(Q37/5,5)</f>
        <v>1.6</v>
      </c>
      <c r="T37" s="20">
        <v>7247.2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94.927340634824475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1.3090713996161292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BJ85"/>
  <sheetViews>
    <sheetView showGridLines="0" topLeftCell="A16" zoomScale="85" zoomScaleNormal="85" workbookViewId="0">
      <selection activeCell="Y48" sqref="Y48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104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2.9877772654471886</v>
      </c>
      <c r="R2" s="7">
        <f>IF(N19="","",(ABS(N19-AVERAGE(B19:M19))/STDEV(B19:M19)))</f>
        <v>0.13689744200487691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0.22288074235341454</v>
      </c>
      <c r="V2" s="7">
        <f>IF(AR19="","",(ABS(AR19-AVERAGE(AF19:AQ19))/STDEV(AF19:AQ19)))</f>
        <v>0.33187238455554552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0.10201681463800012</v>
      </c>
      <c r="R3" s="7">
        <f>IF(N20="","",(ABS(N20-AVERAGE(B20:M20))/STDEV(B20:M20)))</f>
        <v>0.14143592584292217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0.83783968248356411</v>
      </c>
      <c r="V3" s="7">
        <f>IF(AR20="","",(ABS(AR20-AVERAGE(AF20:AQ20))/STDEV(AF20:AQ20)))</f>
        <v>0.92277503800446947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0.33713034127215963</v>
      </c>
      <c r="R4" s="7">
        <f>IF(N23="","",(ABS(N23-AVERAGE(B23:M23))/STDEV(B23:M23)))</f>
        <v>5.0335277396583125E-2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0.58403186185412781</v>
      </c>
      <c r="V4" s="7">
        <f>IF(AR23="","",(ABS(AR23-AVERAGE(AF23:AQ23))/STDEV(AF23:AQ23)))</f>
        <v>0.71752870943343527</v>
      </c>
    </row>
    <row r="5" spans="1:44" ht="25.5" customHeight="1" x14ac:dyDescent="0.2">
      <c r="C5" s="45" t="s">
        <v>54</v>
      </c>
      <c r="D5" s="46" t="s">
        <v>54</v>
      </c>
      <c r="E5" s="46">
        <v>1.76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1.2232258064516166E-2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0.49404383561643805</v>
      </c>
      <c r="C9" s="20">
        <v>0.46569285714285735</v>
      </c>
      <c r="D9" s="20">
        <v>0.44171785714285705</v>
      </c>
      <c r="E9" s="20">
        <v>0.42859545454545456</v>
      </c>
      <c r="F9" s="20">
        <v>0.46349714285714261</v>
      </c>
      <c r="G9" s="20">
        <v>0.45179487179487171</v>
      </c>
      <c r="H9" s="20">
        <v>0.44757999999999998</v>
      </c>
      <c r="I9" s="20">
        <v>0.45783333333333315</v>
      </c>
      <c r="J9" s="20">
        <v>0.43315789473684202</v>
      </c>
      <c r="K9" s="20">
        <v>0.48156969696969709</v>
      </c>
      <c r="L9" s="20">
        <v>0.45456000000000024</v>
      </c>
      <c r="M9" s="20">
        <v>0.43065714285714279</v>
      </c>
      <c r="N9" s="20">
        <v>0.39428965517241371</v>
      </c>
      <c r="P9" s="19" t="s">
        <v>18</v>
      </c>
      <c r="Q9" s="20"/>
      <c r="R9" s="20"/>
      <c r="S9" s="20"/>
      <c r="T9" s="20">
        <v>0.37326666666666658</v>
      </c>
      <c r="U9" s="20"/>
      <c r="V9" s="20"/>
      <c r="W9" s="20"/>
      <c r="X9" s="20">
        <v>0.43295555555555559</v>
      </c>
      <c r="Y9" s="20">
        <v>0.41735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0.35355000000000003</v>
      </c>
      <c r="AJ9" s="30">
        <v>0.39535555555555563</v>
      </c>
      <c r="AK9" s="30">
        <v>0.4120526315789475</v>
      </c>
      <c r="AL9" s="30">
        <v>0.42834117647058823</v>
      </c>
      <c r="AM9" s="30">
        <v>0.39148571428571427</v>
      </c>
      <c r="AN9" s="30">
        <v>0.34996249999999995</v>
      </c>
      <c r="AO9" s="30">
        <v>0.40918666666666664</v>
      </c>
      <c r="AP9" s="30">
        <v>0.2775454545454546</v>
      </c>
      <c r="AQ9" s="30">
        <v>0.35179999999999995</v>
      </c>
      <c r="AR9" s="30">
        <v>0.36403225806451611</v>
      </c>
    </row>
    <row r="10" spans="1:44" x14ac:dyDescent="0.2">
      <c r="A10" s="21" t="s">
        <v>8</v>
      </c>
      <c r="B10" s="22">
        <v>0.16320168284043893</v>
      </c>
      <c r="C10" s="22">
        <v>0.13591210111387358</v>
      </c>
      <c r="D10" s="22">
        <v>0.15302541207561451</v>
      </c>
      <c r="E10" s="22">
        <v>0.12814131389320321</v>
      </c>
      <c r="F10" s="22">
        <v>0.14011899189025659</v>
      </c>
      <c r="G10" s="22">
        <v>0.14233755064662892</v>
      </c>
      <c r="H10" s="22">
        <v>0.13706734907270288</v>
      </c>
      <c r="I10" s="22">
        <v>0.14140681721608123</v>
      </c>
      <c r="J10" s="22">
        <v>0.11849620499711867</v>
      </c>
      <c r="K10" s="22">
        <v>0.14371708421631407</v>
      </c>
      <c r="L10" s="22">
        <v>0.14210035719572023</v>
      </c>
      <c r="M10" s="22">
        <v>0.13813959393312364</v>
      </c>
      <c r="N10" s="22">
        <v>0.14144153274023857</v>
      </c>
      <c r="P10" s="21" t="s">
        <v>8</v>
      </c>
      <c r="Q10" s="22"/>
      <c r="R10" s="22"/>
      <c r="S10" s="22"/>
      <c r="T10" s="22">
        <v>9.7298663326160384E-2</v>
      </c>
      <c r="U10" s="22"/>
      <c r="V10" s="22"/>
      <c r="W10" s="22"/>
      <c r="X10" s="22">
        <v>0.14370803032467605</v>
      </c>
      <c r="Y10" s="22">
        <v>0.14722423820753666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0.13874303206780664</v>
      </c>
      <c r="AJ10" s="22">
        <v>0.11982724560388443</v>
      </c>
      <c r="AK10" s="22">
        <v>0.12375562470957162</v>
      </c>
      <c r="AL10" s="22">
        <v>0.12392495357129256</v>
      </c>
      <c r="AM10" s="22">
        <v>0.12148892033422283</v>
      </c>
      <c r="AN10" s="22">
        <v>0.10756222146897952</v>
      </c>
      <c r="AO10" s="22">
        <v>0.11480850017185919</v>
      </c>
      <c r="AP10" s="22">
        <v>7.8185159665496301E-2</v>
      </c>
      <c r="AQ10" s="22">
        <v>0.13722676004872159</v>
      </c>
      <c r="AR10" s="22">
        <v>0.13345695445693326</v>
      </c>
    </row>
    <row r="11" spans="1:44" x14ac:dyDescent="0.2">
      <c r="A11" s="21" t="s">
        <v>19</v>
      </c>
      <c r="B11" s="22">
        <v>1.0209999999999999</v>
      </c>
      <c r="C11" s="22">
        <v>0.93700000000000006</v>
      </c>
      <c r="D11" s="22">
        <v>0.86799999999999999</v>
      </c>
      <c r="E11" s="22">
        <v>0.82099999999999995</v>
      </c>
      <c r="F11" s="23">
        <v>0.88400000000000001</v>
      </c>
      <c r="G11" s="23">
        <v>0.90200000000000002</v>
      </c>
      <c r="H11" s="23">
        <v>0.89100000000000001</v>
      </c>
      <c r="I11" s="23">
        <v>0.999</v>
      </c>
      <c r="J11" s="23">
        <v>0.95099999999999996</v>
      </c>
      <c r="K11" s="23">
        <v>1.1100000000000001</v>
      </c>
      <c r="L11" s="23">
        <v>0.98599999999999999</v>
      </c>
      <c r="M11" s="23">
        <v>0.77500000000000002</v>
      </c>
      <c r="N11" s="23">
        <v>0.877</v>
      </c>
      <c r="P11" s="21" t="s">
        <v>19</v>
      </c>
      <c r="Q11" s="22"/>
      <c r="R11" s="22"/>
      <c r="S11" s="22"/>
      <c r="T11" s="22">
        <v>0.624</v>
      </c>
      <c r="U11" s="23"/>
      <c r="V11" s="23"/>
      <c r="W11" s="23"/>
      <c r="X11" s="23">
        <v>0.70499999999999996</v>
      </c>
      <c r="Y11" s="23">
        <v>0.78400000000000003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0.80100000000000005</v>
      </c>
      <c r="AJ11" s="22">
        <v>0.70699999999999996</v>
      </c>
      <c r="AK11" s="22">
        <v>0.73399999999999999</v>
      </c>
      <c r="AL11" s="22">
        <v>0.73399999999999999</v>
      </c>
      <c r="AM11" s="22">
        <v>0.751</v>
      </c>
      <c r="AN11" s="22">
        <v>0.7</v>
      </c>
      <c r="AO11" s="22">
        <v>0.72899999999999998</v>
      </c>
      <c r="AP11" s="22">
        <v>0.48899999999999999</v>
      </c>
      <c r="AQ11" s="22">
        <v>0.78900000000000003</v>
      </c>
      <c r="AR11" s="22">
        <v>0.71</v>
      </c>
    </row>
    <row r="12" spans="1:44" x14ac:dyDescent="0.2">
      <c r="A12" s="21" t="s">
        <v>20</v>
      </c>
      <c r="B12" s="22">
        <v>0.115</v>
      </c>
      <c r="C12" s="22">
        <v>0.16400000000000001</v>
      </c>
      <c r="D12" s="22">
        <v>-3.4000000000000002E-2</v>
      </c>
      <c r="E12" s="22">
        <v>0.114</v>
      </c>
      <c r="F12" s="23">
        <v>0.121</v>
      </c>
      <c r="G12" s="23">
        <v>8.8999999999999996E-2</v>
      </c>
      <c r="H12" s="23">
        <v>0.186</v>
      </c>
      <c r="I12" s="23">
        <v>0.20799999999999999</v>
      </c>
      <c r="J12" s="23">
        <v>0.151</v>
      </c>
      <c r="K12" s="23">
        <v>0.20200000000000001</v>
      </c>
      <c r="L12" s="23">
        <v>0.11700000000000001</v>
      </c>
      <c r="M12" s="23">
        <v>0.17899999999999999</v>
      </c>
      <c r="N12" s="23">
        <v>0.11700000000000001</v>
      </c>
      <c r="P12" s="21" t="s">
        <v>20</v>
      </c>
      <c r="Q12" s="22"/>
      <c r="R12" s="22"/>
      <c r="S12" s="22"/>
      <c r="T12" s="22">
        <v>0.17599999999999999</v>
      </c>
      <c r="U12" s="23"/>
      <c r="V12" s="23"/>
      <c r="W12" s="23"/>
      <c r="X12" s="23">
        <v>0.115</v>
      </c>
      <c r="Y12" s="23">
        <v>0.224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0.16800000000000001</v>
      </c>
      <c r="AJ12" s="22">
        <v>0.11700000000000001</v>
      </c>
      <c r="AK12" s="22">
        <v>8.1000000000000003E-2</v>
      </c>
      <c r="AL12" s="22">
        <v>8.1000000000000003E-2</v>
      </c>
      <c r="AM12" s="22">
        <v>0.128</v>
      </c>
      <c r="AN12" s="22">
        <v>0.151</v>
      </c>
      <c r="AO12" s="22">
        <v>0.154</v>
      </c>
      <c r="AP12" s="22">
        <v>0.14099999999999999</v>
      </c>
      <c r="AQ12" s="22">
        <v>0.14000000000000001</v>
      </c>
      <c r="AR12" s="22">
        <v>2.1000000000000001E-2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2.585668118020731</v>
      </c>
      <c r="C13" s="25">
        <f>IFERROR(IF(C8="","",IF($C$25=0,((C9-$C$26)/3/C10),IF($C$26=0,(($C$25-C9)/3/C10),MIN(((($C$25)-C9)/(3*C10)),((C9-($C$26))/(3*C10)))))),"")</f>
        <v>3.1743730745817618</v>
      </c>
      <c r="D13" s="25">
        <f>IFERROR(IF(D8="","",IF($D$25=0,((D9-$D$26)/3/D10),IF($D$26=0,(($D$25-D9)/3/D10),MIN(((($D$25)-D9)/(3*D10)),((D9-($D$26))/(3*D10)))))),"")</f>
        <v>2.8715974359555818</v>
      </c>
      <c r="E13" s="25">
        <f>IFERROR(IF(E8="","",IF($E$25=0,((E9-$E$26)/3/E10),IF($E$26=0,(($E$25-E9)/3/E10),MIN(((($E$25)-E9)/(3*E10)),((E9-($E$26))/(3*E10)))))),"")</f>
        <v>3.4633757191017454</v>
      </c>
      <c r="F13" s="25">
        <f>IFERROR(IF(F8="","",IF($K$25=0,((F9-$K$26)/3/F10),IF($K$26=0,(($K$25-F9)/3/F10),MIN(((($K$25)-F9)/(3*F10)),((F9-($K$26))/(3*F10)))))),"")</f>
        <v>3.0842900967065168</v>
      </c>
      <c r="G13" s="25">
        <f>IFERROR(IF(G8="","",IF($G$25=0,((G9-$G$26)/3/G10),IF($G$26=0,(($G$25-G9)/3/G10),MIN(((($G$25)-G9)/(3*G10)),((G9-($G$26))/(3*G10)))))),"")</f>
        <v>3.0636214694390191</v>
      </c>
      <c r="H13" s="25">
        <f>IFERROR(IF(H8="","",IF($H$25=0,((H9-$H$26)/3/H10),IF($H$26=0,(($H$25-H9)/3/H10),MIN(((($H$25)-H9)/(3*H10)),((H9-($H$26))/(3*H10)))))),"")</f>
        <v>3.1916669892060869</v>
      </c>
      <c r="I13" s="25">
        <f>IFERROR(IF(I8="","",IF($I$25=0,((I9-$I$26)/3/I10),IF($I$26=0,(($I$25-I9)/3/I10),MIN(((($I$25)-I9)/(3*I10)),((I9-($I$26))/(3*I10)))))),"")</f>
        <v>3.0695518370396746</v>
      </c>
      <c r="J13" s="25">
        <f>IFERROR(IF(J8="","",IF($J$25=0,((J9-$J$26)/3/J10),IF($J$26=0,(($J$25-J9)/3/J10),MIN(((($J$25)-J9)/(3*J10)),((J9-($J$26))/(3*J10)))))),"")</f>
        <v>3.7324461299426459</v>
      </c>
      <c r="K13" s="25">
        <f>IFERROR(IF(K8="","",IF($K$25=0,((K9-$K$26)/3/K10),IF($K$26=0,(($K$25-K9)/3/K10),MIN(((($K$25)-K9)/(3*K10)),((K9-($K$26))/(3*K10)))))),"")</f>
        <v>2.96515502431172</v>
      </c>
      <c r="L13" s="25">
        <f>IFERROR(IF(L8="","",IF($L$25=0,((L9-$L$26)/3/L10),IF($L$26=0,(($L$25-L9)/3/L10),MIN(((($L$25)-L9)/(3*L10)),((L9-($L$26))/(3*L10)))))),"")</f>
        <v>3.062248929236135</v>
      </c>
      <c r="M13" s="25">
        <f>IFERROR(IF(M8="","",IF($M$25=0,((M9-$M$26)/3/M10),IF($M$26=0,(($M$25-M9)/3/M10),MIN(((($M$25)-M9)/(3*M10)),((M9-($M$26))/(3*M10)))))),"")</f>
        <v>3.2077283065477009</v>
      </c>
      <c r="N13" s="25">
        <f>IFERROR(IF(N8="","",IF($N$25=0,((N9-$N$26)/3/N10),IF($N$26=0,(($N$25-N9)/3/N10),MIN(((($N$25)-N9)/(3*N10)),((N9-($N$26))/(3*N10)))))),"")</f>
        <v>3.2185509644133368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4.7507789793054869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3.0781032009746552</v>
      </c>
      <c r="Y13" s="25">
        <f>IFERROR(IF(Y8="","",IF($J$25=0,((Y9-$J$26)/3/Y10),IF($J$26=0,(($J$25-Y9)/3/Y10),MIN(((($J$25)-Y9)/(3*Y10)),((Y9-($J$26))/(3*Y10)))))),"")</f>
        <v>3.0399206370428282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3.3790285514125573</v>
      </c>
      <c r="AJ13" s="25">
        <f t="shared" si="2"/>
        <v>3.7961440170726548</v>
      </c>
      <c r="AK13" s="25">
        <f t="shared" si="2"/>
        <v>3.6306696404962091</v>
      </c>
      <c r="AL13" s="25">
        <f t="shared" si="2"/>
        <v>3.5818958306443216</v>
      </c>
      <c r="AM13" s="25">
        <f t="shared" si="2"/>
        <v>3.7548397608314854</v>
      </c>
      <c r="AN13" s="25">
        <f t="shared" si="2"/>
        <v>4.3696801124133495</v>
      </c>
      <c r="AO13" s="25">
        <f t="shared" si="2"/>
        <v>3.9219318294123791</v>
      </c>
      <c r="AP13" s="25">
        <f t="shared" si="2"/>
        <v>6.3202725077964885</v>
      </c>
      <c r="AQ13" s="25">
        <f>IFERROR(IF(AQ8="","",IF($M$25=0,((AQ9-$M$26)/3/AQ10),IF($M$26=0,(($M$25-AQ9)/3/AQ10),MIN(((($M$25)-AQ9)/(3*AQ10)),((AQ9-($M$26))/(3*AQ10)))))),"")</f>
        <v>3.420615627982051</v>
      </c>
      <c r="AR13" s="25">
        <f>IFERROR(IF(AR8="","",IF($M$25=0,((AR9-$M$26)/3/AR10),IF($M$26=0,(($M$25-AR9)/3/AR10),MIN(((($M$25)-AR9)/(3*AR10)),((AR9-($M$26))/(3*AR10)))))),"")</f>
        <v>3.4866866439344797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1.9449264705882041E-2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0.52549999999999986</v>
      </c>
      <c r="C19" s="30">
        <v>0.51399523809523795</v>
      </c>
      <c r="D19" s="30">
        <v>0.50419649122806975</v>
      </c>
      <c r="E19" s="30">
        <v>0.45858749999999981</v>
      </c>
      <c r="F19" s="30">
        <v>0.49597599999999992</v>
      </c>
      <c r="G19" s="30">
        <v>0.53682978723404251</v>
      </c>
      <c r="H19" s="30">
        <v>0.50775135135135108</v>
      </c>
      <c r="I19" s="30">
        <v>0.49634166666666668</v>
      </c>
      <c r="J19" s="30">
        <v>0.48230370370370362</v>
      </c>
      <c r="K19" s="30">
        <v>0.51313939393939412</v>
      </c>
      <c r="L19" s="30">
        <v>0.50554285714285707</v>
      </c>
      <c r="M19" s="30">
        <v>0.36402857142857142</v>
      </c>
      <c r="N19" s="30">
        <v>0.49817499999999998</v>
      </c>
      <c r="P19" s="30" t="s">
        <v>18</v>
      </c>
      <c r="Q19" s="30"/>
      <c r="R19" s="30"/>
      <c r="S19" s="30"/>
      <c r="T19" s="30">
        <v>0.48029999999999989</v>
      </c>
      <c r="U19" s="30"/>
      <c r="V19" s="30"/>
      <c r="W19" s="30"/>
      <c r="X19" s="30">
        <v>0.53525454545454554</v>
      </c>
      <c r="Y19" s="30">
        <v>0.42249999999999999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0.50373333333333326</v>
      </c>
      <c r="AJ19" s="30">
        <v>0.58121333333333325</v>
      </c>
      <c r="AK19" s="30">
        <v>0.468258823529412</v>
      </c>
      <c r="AL19" s="30">
        <v>0.50788</v>
      </c>
      <c r="AM19" s="30">
        <v>0.57847999999999999</v>
      </c>
      <c r="AN19" s="30">
        <v>0.50241333333333316</v>
      </c>
      <c r="AO19" s="30">
        <v>0.50478750000000006</v>
      </c>
      <c r="AP19" s="30">
        <v>0.46025454545454542</v>
      </c>
      <c r="AQ19" s="30">
        <v>0.47516250000000027</v>
      </c>
      <c r="AR19" s="30">
        <v>0.49461176470588231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0.19015436942265196</v>
      </c>
      <c r="C20" s="22">
        <v>0.1853512764212745</v>
      </c>
      <c r="D20" s="22">
        <v>0.17208232754247096</v>
      </c>
      <c r="E20" s="22">
        <v>0.16733021574309012</v>
      </c>
      <c r="F20" s="22">
        <v>0.19576798578435806</v>
      </c>
      <c r="G20" s="22">
        <v>0.18479164972959089</v>
      </c>
      <c r="H20" s="22">
        <v>0.15049860179478733</v>
      </c>
      <c r="I20" s="22">
        <v>0.16419139763100402</v>
      </c>
      <c r="J20" s="22">
        <v>0.16731952960183827</v>
      </c>
      <c r="K20" s="22">
        <v>0.19473771907706414</v>
      </c>
      <c r="L20" s="22">
        <v>0.22557135677867471</v>
      </c>
      <c r="M20" s="22">
        <v>0.12128223906493883</v>
      </c>
      <c r="N20" s="22">
        <v>0.17289436008276191</v>
      </c>
      <c r="P20" s="21" t="s">
        <v>8</v>
      </c>
      <c r="Q20" s="22"/>
      <c r="R20" s="22"/>
      <c r="S20" s="22"/>
      <c r="T20" s="22">
        <v>0.14572201925773554</v>
      </c>
      <c r="U20" s="22"/>
      <c r="V20" s="22"/>
      <c r="W20" s="22"/>
      <c r="X20" s="22">
        <v>0.17848687244826561</v>
      </c>
      <c r="Y20" s="22">
        <v>0.15202233215447086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0.11022169926337462</v>
      </c>
      <c r="AJ20" s="22">
        <v>0.18194343443315938</v>
      </c>
      <c r="AK20" s="22">
        <v>0.15475557940100937</v>
      </c>
      <c r="AL20" s="22">
        <v>0.19544597249179979</v>
      </c>
      <c r="AM20" s="22">
        <v>0.22155118742324237</v>
      </c>
      <c r="AN20" s="22">
        <v>0.15941871548487349</v>
      </c>
      <c r="AO20" s="22">
        <v>0.18502279666249252</v>
      </c>
      <c r="AP20" s="22">
        <v>0.21158793095366399</v>
      </c>
      <c r="AQ20" s="22">
        <v>0.22635445731882772</v>
      </c>
      <c r="AR20" s="22">
        <v>0.2171299311536789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1.76</v>
      </c>
    </row>
    <row r="21" spans="1:62" x14ac:dyDescent="0.2">
      <c r="A21" s="21" t="s">
        <v>19</v>
      </c>
      <c r="B21" s="22">
        <v>0.81899999999999995</v>
      </c>
      <c r="C21" s="22">
        <v>1.329</v>
      </c>
      <c r="D21" s="22">
        <v>1.04</v>
      </c>
      <c r="E21" s="22">
        <v>0.84</v>
      </c>
      <c r="F21" s="22">
        <v>1.361</v>
      </c>
      <c r="G21" s="22">
        <v>1.1990000000000001</v>
      </c>
      <c r="H21" s="22">
        <v>1.103</v>
      </c>
      <c r="I21" s="22">
        <v>1.0069999999999999</v>
      </c>
      <c r="J21" s="22">
        <v>0.99399999999999999</v>
      </c>
      <c r="K21" s="22">
        <v>1.1299999999999999</v>
      </c>
      <c r="L21" s="22">
        <v>1.1739999999999999</v>
      </c>
      <c r="M21" s="22">
        <v>0.70199999999999996</v>
      </c>
      <c r="N21" s="22">
        <v>0.995</v>
      </c>
      <c r="P21" s="21" t="s">
        <v>19</v>
      </c>
      <c r="Q21" s="22"/>
      <c r="R21" s="22"/>
      <c r="S21" s="22"/>
      <c r="T21" s="22">
        <v>0.82699999999999996</v>
      </c>
      <c r="U21" s="22"/>
      <c r="V21" s="22"/>
      <c r="W21" s="22"/>
      <c r="X21" s="22">
        <v>1.0089999999999999</v>
      </c>
      <c r="Y21" s="22">
        <v>0.73599999999999999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0.73099999999999998</v>
      </c>
      <c r="AJ21" s="22">
        <v>1.296</v>
      </c>
      <c r="AK21" s="22">
        <v>0.876</v>
      </c>
      <c r="AL21" s="22">
        <v>0.95699999999999996</v>
      </c>
      <c r="AM21" s="22">
        <v>1.599</v>
      </c>
      <c r="AN21" s="22">
        <v>0.94299999999999995</v>
      </c>
      <c r="AO21" s="22">
        <v>1.139</v>
      </c>
      <c r="AP21" s="22">
        <v>0.96099999999999997</v>
      </c>
      <c r="AQ21" s="22">
        <v>1.103</v>
      </c>
      <c r="AR21" s="22">
        <v>1.167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0.245</v>
      </c>
      <c r="C22" s="22">
        <v>8.1000000000000003E-2</v>
      </c>
      <c r="D22" s="22">
        <v>0.122</v>
      </c>
      <c r="E22" s="22">
        <v>-0.23</v>
      </c>
      <c r="F22" s="22">
        <v>9.9000000000000005E-2</v>
      </c>
      <c r="G22" s="22">
        <v>0.11899999999999999</v>
      </c>
      <c r="H22" s="22">
        <v>-3.6999999999999998E-2</v>
      </c>
      <c r="I22" s="22">
        <v>0.13900000000000001</v>
      </c>
      <c r="J22" s="22">
        <v>0.13800000000000001</v>
      </c>
      <c r="K22" s="22">
        <v>0.111</v>
      </c>
      <c r="L22" s="22">
        <v>-0.17499999999999999</v>
      </c>
      <c r="M22" s="22">
        <v>0.16700000000000001</v>
      </c>
      <c r="N22" s="22">
        <v>0.13</v>
      </c>
      <c r="P22" s="21" t="s">
        <v>20</v>
      </c>
      <c r="Q22" s="22"/>
      <c r="R22" s="22"/>
      <c r="S22" s="22"/>
      <c r="T22" s="22">
        <v>0.27700000000000002</v>
      </c>
      <c r="U22" s="22"/>
      <c r="V22" s="22"/>
      <c r="W22" s="22"/>
      <c r="X22" s="22">
        <v>0.20100000000000001</v>
      </c>
      <c r="Y22" s="22">
        <v>0.157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0.313</v>
      </c>
      <c r="AJ22" s="22">
        <v>0.30199999999999999</v>
      </c>
      <c r="AK22" s="22">
        <v>0.192</v>
      </c>
      <c r="AL22" s="22">
        <v>9.8000000000000004E-2</v>
      </c>
      <c r="AM22" s="22">
        <v>0.17599999999999999</v>
      </c>
      <c r="AN22" s="22">
        <v>7.5999999999999998E-2</v>
      </c>
      <c r="AO22" s="22">
        <v>0.125</v>
      </c>
      <c r="AP22" s="22">
        <v>-0.30599999999999999</v>
      </c>
      <c r="AQ22" s="22">
        <v>-0.47899999999999998</v>
      </c>
      <c r="AR22" s="22">
        <v>-4.2999999999999997E-2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2.1640312618079682</v>
      </c>
      <c r="C23" s="25">
        <f>IFERROR(IF(C18="","",IF($C$25=0,((C19-$C$26)/3/C20),IF($C$26=0,(($C$25-C19)/3/C20),MIN(((($C$25)-C19)/(3*C20)),((C19-($C$26))/(3*C20)))))),"")</f>
        <v>2.2407988153851677</v>
      </c>
      <c r="D23" s="25">
        <f>IFERROR(IF(D18="","",IF($D$25=0,((D19-$D$26)/3/D20),IF($D$26=0,(($D$25-D19)/3/D20),MIN(((($D$25)-D19)/(3*D20)),((D19-($D$26))/(3*D20)))))),"")</f>
        <v>2.4325633873549859</v>
      </c>
      <c r="E23" s="25">
        <f>IFERROR(IF(E18="","",IF($E$25=0,((E19-$E$26)/3/E20),IF($E$26=0,(($E$25-E19)/3/E20),MIN(((($E$25)-E19)/(3*E20)),((E19-($E$26))/(3*E20)))))),"")</f>
        <v>2.5925034802602922</v>
      </c>
      <c r="F23" s="25">
        <f>IFERROR(IF(F18="","",IF($K$25=0,((F19-$K$26)/3/F20),IF($K$26=0,(($K$25-F19)/3/F20),MIN(((($K$25)-F19)/(3*F20)),((F19-($K$26))/(3*F20)))))),"")</f>
        <v>2.1522483956975904</v>
      </c>
      <c r="G23" s="25">
        <f>IFERROR(IF(G18="","",IF($G$25=0,((G19-$G$26)/3/G20),IF($G$26=0,(($G$25-G19)/3/G20),MIN(((($G$25)-G19)/(3*G20)),((G19-($G$26))/(3*G20)))))),"")</f>
        <v>2.2063951745219468</v>
      </c>
      <c r="H23" s="25">
        <f>IFERROR(IF(H18="","",IF($H$25=0,((H19-$H$26)/3/H20),IF($H$26=0,(($H$25-H19)/3/H20),MIN(((($H$25)-H19)/(3*H20)),((H19-($H$26))/(3*H20)))))),"")</f>
        <v>2.7735554432949816</v>
      </c>
      <c r="I23" s="25">
        <f>IFERROR(IF(I18="","",IF($I$25=0,((I19-$I$26)/3/I20),IF($I$26=0,(($I$25-I19)/3/I20),MIN(((($I$25)-I19)/(3*I20)),((I19-($I$26))/(3*I20)))))),"")</f>
        <v>2.5654172540212676</v>
      </c>
      <c r="J23" s="25">
        <f>IFERROR(IF(J18="","",IF($J$25=0,((J19-$J$26)/3/J20),IF($J$26=0,(($J$25-J19)/3/J20),MIN(((($J$25)-J19)/(3*J20)),((J19-($J$26))/(3*J20)))))),"")</f>
        <v>2.5454217236062537</v>
      </c>
      <c r="K23" s="25">
        <f>IFERROR(IF(K18="","",IF($K$25=0,((K19-$K$26)/3/K20),IF($K$26=0,(($K$25-K19)/3/K20),MIN(((($K$25)-K19)/(3*K20)),((K19-($K$26))/(3*K20)))))),"")</f>
        <v>2.1342562909229073</v>
      </c>
      <c r="L23" s="25">
        <f>IFERROR(IF(L18="","",IF($L$25=0,((L19-$L$26)/3/L20),IF($L$26=0,(($L$25-L19)/3/L20),MIN(((($L$25)-L19)/(3*L20)),((L19-($L$26))/(3*L20)))))),"")</f>
        <v>1.8537476873123668</v>
      </c>
      <c r="M23" s="25">
        <f>IFERROR(IF(M18="","",IF($M$25=0,((M19-$M$26)/3/M20),IF($M$26=0,(($M$25-M19)/3/M20),MIN(((($M$25)-M19)/(3*M20)),((M19-($M$26))/(3*M20)))))),"")</f>
        <v>3.8367020027941483</v>
      </c>
      <c r="N23" s="25">
        <f>IFERROR(IF(N18="","",IF($N$25=0,((N19-$N$26)/3/N20),IF($N$26=0,(($N$25-N19)/3/N20),MIN(((($N$25)-N19)/(3*N20)),((N19-($N$26))/(3*N20)))))),"")</f>
        <v>2.4327475640731975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2.9272629410398645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2.2872745723460173</v>
      </c>
      <c r="Y23" s="25">
        <f>IFERROR(IF(Y18="","",IF($J$25=0,((Y19-$J$26)/3/Y20),IF($J$26=0,(($J$25-Y19)/3/Y20),MIN(((($J$25)-Y19)/(3*Y20)),((Y19-($J$26))/(3*Y20)))))),"")</f>
        <v>2.9326831592105771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3.7992115740743544</v>
      </c>
      <c r="AJ23" s="25">
        <f t="shared" si="4"/>
        <v>2.1596211488095185</v>
      </c>
      <c r="AK23" s="25">
        <f t="shared" si="4"/>
        <v>2.782325482696324</v>
      </c>
      <c r="AL23" s="25">
        <f t="shared" si="4"/>
        <v>2.135492115862581</v>
      </c>
      <c r="AM23" s="25">
        <f t="shared" si="4"/>
        <v>1.7776478861637697</v>
      </c>
      <c r="AN23" s="25">
        <f t="shared" si="4"/>
        <v>2.6295253620666084</v>
      </c>
      <c r="AO23" s="25">
        <f t="shared" si="4"/>
        <v>2.2613654869237241</v>
      </c>
      <c r="AP23" s="25">
        <f t="shared" si="4"/>
        <v>2.0476049030573615</v>
      </c>
      <c r="AQ23" s="25">
        <f>IFERROR(IF(AQ18="","",IF($M$25=0,((AQ19-$M$26)/3/AQ20),IF($M$26=0,(($M$25-AQ19)/3/AQ20),MIN(((($M$25)-AQ19)/(3*AQ20)),((AQ19-($M$26))/(3*AQ20)))))),"")</f>
        <v>1.8920730421642247</v>
      </c>
      <c r="AR23" s="25">
        <f>IFERROR(IF(AR18="","",IF($M$25=0,((AR19-$M$26)/3/AR20),IF($M$26=0,(($M$25-AR19)/3/AR20),MIN(((($M$25)-AR19)/(3*AR20)),((AR19-($M$26))/(3*AR20)))))),"")</f>
        <v>1.9425975782806117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1.76</v>
      </c>
      <c r="C25" s="32">
        <f t="shared" si="5"/>
        <v>1.76</v>
      </c>
      <c r="D25" s="32">
        <f t="shared" si="5"/>
        <v>1.76</v>
      </c>
      <c r="E25" s="32">
        <f t="shared" si="5"/>
        <v>1.76</v>
      </c>
      <c r="F25" s="32">
        <f t="shared" si="5"/>
        <v>1.76</v>
      </c>
      <c r="G25" s="32">
        <f t="shared" si="5"/>
        <v>1.76</v>
      </c>
      <c r="H25" s="32">
        <f t="shared" si="5"/>
        <v>1.76</v>
      </c>
      <c r="I25" s="32">
        <f t="shared" si="5"/>
        <v>1.76</v>
      </c>
      <c r="J25" s="32">
        <f t="shared" si="5"/>
        <v>1.76</v>
      </c>
      <c r="K25" s="32">
        <f t="shared" si="5"/>
        <v>1.76</v>
      </c>
      <c r="L25" s="32">
        <f t="shared" si="5"/>
        <v>1.76</v>
      </c>
      <c r="M25" s="32">
        <f t="shared" si="5"/>
        <v>1.76</v>
      </c>
      <c r="N25" s="32">
        <f>$E$5</f>
        <v>1.76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0.16320168284043893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3.7324461299426459</v>
      </c>
      <c r="Q37" s="40">
        <v>8</v>
      </c>
      <c r="R37" s="41">
        <f>ROUND(Q37/5,5)</f>
        <v>1.6</v>
      </c>
      <c r="T37" s="20">
        <v>0.46020000000000005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0.20956669582736639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2.0674404630761383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BJ85"/>
  <sheetViews>
    <sheetView showGridLines="0" topLeftCell="A16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102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0.54069219172054173</v>
      </c>
      <c r="R2" s="7">
        <f>IF(N19="","",(ABS(N19-AVERAGE(B19:M19))/STDEV(B19:M19)))</f>
        <v>0.9494708841534959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0.61417182082820032</v>
      </c>
      <c r="V2" s="7">
        <f>IF(AR19="","",(ABS(AR19-AVERAGE(AF19:AQ19))/STDEV(AF19:AQ19)))</f>
        <v>0.14216964844013372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0.76419891931055761</v>
      </c>
      <c r="R3" s="7">
        <f>IF(N20="","",(ABS(N20-AVERAGE(B20:M20))/STDEV(B20:M20)))</f>
        <v>0.25116553978692424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0.65375389370493941</v>
      </c>
      <c r="V3" s="7">
        <f>IF(AR20="","",(ABS(AR20-AVERAGE(AF20:AQ20))/STDEV(AF20:AQ20)))</f>
        <v>0.33902057326363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0.60733939451004981</v>
      </c>
      <c r="R4" s="7">
        <f>IF(N23="","",(ABS(N23-AVERAGE(B23:M23))/STDEV(B23:M23)))</f>
        <v>0.14904106890314739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1.0218811594275685</v>
      </c>
      <c r="V4" s="7">
        <f>IF(AR23="","",(ABS(AR23-AVERAGE(AF23:AQ23))/STDEV(AF23:AQ23)))</f>
        <v>0.39382186770848854</v>
      </c>
    </row>
    <row r="5" spans="1:44" ht="25.5" customHeight="1" x14ac:dyDescent="0.2">
      <c r="C5" s="45" t="s">
        <v>103</v>
      </c>
      <c r="D5" s="46">
        <v>10340</v>
      </c>
      <c r="E5" s="46">
        <v>11725</v>
      </c>
      <c r="F5" s="46">
        <v>9532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-5.367741935482627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10367.857534246576</v>
      </c>
      <c r="C9" s="20">
        <v>10372.685714285713</v>
      </c>
      <c r="D9" s="20">
        <v>10342.057142857142</v>
      </c>
      <c r="E9" s="20">
        <v>10359.781818181818</v>
      </c>
      <c r="F9" s="20">
        <v>10310.971428571429</v>
      </c>
      <c r="G9" s="20">
        <v>10380.246153846154</v>
      </c>
      <c r="H9" s="20">
        <v>10329.44</v>
      </c>
      <c r="I9" s="20">
        <v>10274.666666666666</v>
      </c>
      <c r="J9" s="20">
        <v>10382.189473684211</v>
      </c>
      <c r="K9" s="20">
        <v>10331.418181818182</v>
      </c>
      <c r="L9" s="20">
        <v>10332.959999999999</v>
      </c>
      <c r="M9" s="20">
        <v>10302.285714285714</v>
      </c>
      <c r="N9" s="20">
        <v>10358.703448275863</v>
      </c>
      <c r="P9" s="19" t="s">
        <v>18</v>
      </c>
      <c r="Q9" s="20"/>
      <c r="R9" s="20"/>
      <c r="S9" s="20"/>
      <c r="T9" s="20">
        <v>10297.866666666667</v>
      </c>
      <c r="U9" s="20"/>
      <c r="V9" s="20"/>
      <c r="W9" s="20"/>
      <c r="X9" s="20">
        <v>10289.333333333334</v>
      </c>
      <c r="Y9" s="20">
        <v>10335.200000000001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10423.200000000001</v>
      </c>
      <c r="AJ9" s="30">
        <v>10349.066666666668</v>
      </c>
      <c r="AK9" s="30">
        <v>10377.810526315789</v>
      </c>
      <c r="AL9" s="30">
        <v>10375.670588235294</v>
      </c>
      <c r="AM9" s="30">
        <v>10397.371428571429</v>
      </c>
      <c r="AN9" s="30">
        <v>10343.6</v>
      </c>
      <c r="AO9" s="30">
        <v>10398.56</v>
      </c>
      <c r="AP9" s="30">
        <v>10387.272727272728</v>
      </c>
      <c r="AQ9" s="30">
        <v>10370.4</v>
      </c>
      <c r="AR9" s="30">
        <v>10365.032258064517</v>
      </c>
    </row>
    <row r="10" spans="1:44" x14ac:dyDescent="0.2">
      <c r="A10" s="21" t="s">
        <v>8</v>
      </c>
      <c r="B10" s="22">
        <v>166.09656095126564</v>
      </c>
      <c r="C10" s="22">
        <v>188.89939028637778</v>
      </c>
      <c r="D10" s="22">
        <v>151.07242780673272</v>
      </c>
      <c r="E10" s="22">
        <v>144.71949765406634</v>
      </c>
      <c r="F10" s="22">
        <v>164.66627443894689</v>
      </c>
      <c r="G10" s="22">
        <v>164.85401515416766</v>
      </c>
      <c r="H10" s="22">
        <v>158.84382266868306</v>
      </c>
      <c r="I10" s="22">
        <v>154.16008994980942</v>
      </c>
      <c r="J10" s="22">
        <v>183.79078828076328</v>
      </c>
      <c r="K10" s="22">
        <v>190.57922213952972</v>
      </c>
      <c r="L10" s="22">
        <v>209.29288935688558</v>
      </c>
      <c r="M10" s="22">
        <v>193.02692932628489</v>
      </c>
      <c r="N10" s="22">
        <v>187.80656878739225</v>
      </c>
      <c r="P10" s="21" t="s">
        <v>8</v>
      </c>
      <c r="Q10" s="22"/>
      <c r="R10" s="22"/>
      <c r="S10" s="22"/>
      <c r="T10" s="22">
        <v>199.03140166962274</v>
      </c>
      <c r="U10" s="22"/>
      <c r="V10" s="22"/>
      <c r="W10" s="22"/>
      <c r="X10" s="22">
        <v>159.85447927866937</v>
      </c>
      <c r="Y10" s="22">
        <v>125.83431044119295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197.33636792356131</v>
      </c>
      <c r="AJ10" s="22">
        <v>164.37698518474826</v>
      </c>
      <c r="AK10" s="22">
        <v>183.09283163029863</v>
      </c>
      <c r="AL10" s="22">
        <v>174.2840721785156</v>
      </c>
      <c r="AM10" s="22">
        <v>167.51605343175288</v>
      </c>
      <c r="AN10" s="22">
        <v>165.78845755428173</v>
      </c>
      <c r="AO10" s="22">
        <v>162.97854609268819</v>
      </c>
      <c r="AP10" s="22">
        <v>167.57811385268735</v>
      </c>
      <c r="AQ10" s="22">
        <v>147.99007137132477</v>
      </c>
      <c r="AR10" s="22">
        <v>179.15173208346161</v>
      </c>
    </row>
    <row r="11" spans="1:44" x14ac:dyDescent="0.2">
      <c r="A11" s="21" t="s">
        <v>19</v>
      </c>
      <c r="B11" s="22">
        <v>11068</v>
      </c>
      <c r="C11" s="22">
        <v>11068</v>
      </c>
      <c r="D11" s="22">
        <v>11036</v>
      </c>
      <c r="E11" s="22">
        <v>10812</v>
      </c>
      <c r="F11" s="23">
        <v>11068</v>
      </c>
      <c r="G11" s="23">
        <v>11228</v>
      </c>
      <c r="H11" s="23">
        <v>10940</v>
      </c>
      <c r="I11" s="23">
        <v>10940</v>
      </c>
      <c r="J11" s="23">
        <v>11132</v>
      </c>
      <c r="K11" s="23">
        <v>11132</v>
      </c>
      <c r="L11" s="23">
        <v>11036</v>
      </c>
      <c r="M11" s="23">
        <v>10940</v>
      </c>
      <c r="N11" s="23">
        <v>11068</v>
      </c>
      <c r="P11" s="21" t="s">
        <v>19</v>
      </c>
      <c r="Q11" s="22"/>
      <c r="R11" s="22"/>
      <c r="S11" s="22"/>
      <c r="T11" s="22">
        <v>10940</v>
      </c>
      <c r="U11" s="23"/>
      <c r="V11" s="23"/>
      <c r="W11" s="23"/>
      <c r="X11" s="23">
        <v>10844</v>
      </c>
      <c r="Y11" s="23">
        <v>10556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10908</v>
      </c>
      <c r="AJ11" s="22">
        <v>10780</v>
      </c>
      <c r="AK11" s="22">
        <v>11132</v>
      </c>
      <c r="AL11" s="22">
        <v>11132</v>
      </c>
      <c r="AM11" s="22">
        <v>11036</v>
      </c>
      <c r="AN11" s="22">
        <v>10812</v>
      </c>
      <c r="AO11" s="22">
        <v>10812</v>
      </c>
      <c r="AP11" s="22">
        <v>10684</v>
      </c>
      <c r="AQ11" s="22">
        <v>10780</v>
      </c>
      <c r="AR11" s="22">
        <v>10812</v>
      </c>
    </row>
    <row r="12" spans="1:44" x14ac:dyDescent="0.2">
      <c r="A12" s="21" t="s">
        <v>20</v>
      </c>
      <c r="B12" s="22">
        <v>9820</v>
      </c>
      <c r="C12" s="22">
        <v>9884</v>
      </c>
      <c r="D12" s="22">
        <v>9884</v>
      </c>
      <c r="E12" s="22">
        <v>9916</v>
      </c>
      <c r="F12" s="23">
        <v>9788</v>
      </c>
      <c r="G12" s="23">
        <v>10044</v>
      </c>
      <c r="H12" s="23">
        <v>9756</v>
      </c>
      <c r="I12" s="23">
        <v>9916</v>
      </c>
      <c r="J12" s="23">
        <v>9884</v>
      </c>
      <c r="K12" s="23">
        <v>9916</v>
      </c>
      <c r="L12" s="23">
        <v>10012</v>
      </c>
      <c r="M12" s="23">
        <v>10012</v>
      </c>
      <c r="N12" s="23">
        <v>10012</v>
      </c>
      <c r="P12" s="21" t="s">
        <v>20</v>
      </c>
      <c r="Q12" s="22"/>
      <c r="R12" s="22"/>
      <c r="S12" s="22"/>
      <c r="T12" s="22">
        <v>9916</v>
      </c>
      <c r="U12" s="23"/>
      <c r="V12" s="23"/>
      <c r="W12" s="23"/>
      <c r="X12" s="23">
        <v>10012</v>
      </c>
      <c r="Y12" s="23">
        <v>10108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10044</v>
      </c>
      <c r="AJ12" s="22">
        <v>10012</v>
      </c>
      <c r="AK12" s="22">
        <v>10012</v>
      </c>
      <c r="AL12" s="22">
        <v>10012</v>
      </c>
      <c r="AM12" s="22">
        <v>10076</v>
      </c>
      <c r="AN12" s="22">
        <v>10012</v>
      </c>
      <c r="AO12" s="22">
        <v>10012</v>
      </c>
      <c r="AP12" s="22">
        <v>9916</v>
      </c>
      <c r="AQ12" s="22">
        <v>10140</v>
      </c>
      <c r="AR12" s="22">
        <v>9916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1.6774530218235009</v>
      </c>
      <c r="C13" s="25">
        <f>IFERROR(IF(C8="","",IF($C$25=0,((C9-$C$26)/3/C10),IF($C$26=0,(($C$25-C9)/3/C10),MIN(((($C$25)-C9)/(3*C10)),((C9-($C$26))/(3*C10)))))),"")</f>
        <v>1.483480550168718</v>
      </c>
      <c r="D13" s="25">
        <f>IFERROR(IF(D8="","",IF($D$25=0,((D9-$D$26)/3/D10),IF($D$26=0,(($D$25-D9)/3/D10),MIN(((($D$25)-D9)/(3*D10)),((D9-($D$26))/(3*D10)))))),"")</f>
        <v>1.7873483039835918</v>
      </c>
      <c r="E13" s="25">
        <f>IFERROR(IF(E8="","",IF($E$25=0,((E9-$E$26)/3/E10),IF($E$26=0,(($E$25-E9)/3/E10),MIN(((($E$25)-E9)/(3*E10)),((E9-($E$26))/(3*E10)))))),"")</f>
        <v>1.9066350920236197</v>
      </c>
      <c r="F13" s="25">
        <f>IFERROR(IF(F8="","",IF($K$25=0,((F9-$K$26)/3/F10),IF($K$26=0,(($K$25-F9)/3/F10),MIN(((($K$25)-F9)/(3*F10)),((F9-($K$26))/(3*F10)))))),"")</f>
        <v>1.5768689960457916</v>
      </c>
      <c r="G13" s="25">
        <f>IFERROR(IF(G8="","",IF($G$25=0,((G9-$G$26)/3/G10),IF($G$26=0,(($G$25-G9)/3/G10),MIN(((($G$25)-G9)/(3*G10)),((G9-($G$26))/(3*G10)))))),"")</f>
        <v>1.7151460805143139</v>
      </c>
      <c r="H13" s="25">
        <f>IFERROR(IF(H8="","",IF($H$25=0,((H9-$H$26)/3/H10),IF($H$26=0,(($H$25-H9)/3/H10),MIN(((($H$25)-H9)/(3*H10)),((H9-($H$26))/(3*H10)))))),"")</f>
        <v>1.6734256886260399</v>
      </c>
      <c r="I13" s="25">
        <f>IFERROR(IF(I8="","",IF($I$25=0,((I9-$I$26)/3/I10),IF($I$26=0,(($I$25-I9)/3/I10),MIN(((($I$25)-I9)/(3*I10)),((I9-($I$26))/(3*I10)))))),"")</f>
        <v>1.6058342703105135</v>
      </c>
      <c r="J13" s="25">
        <f>IFERROR(IF(J8="","",IF($J$25=0,((J9-$J$26)/3/J10),IF($J$26=0,(($J$25-J9)/3/J10),MIN(((($J$25)-J9)/(3*J10)),((J9-($J$26))/(3*J10)))))),"")</f>
        <v>1.5419515519741234</v>
      </c>
      <c r="K13" s="25">
        <f>IFERROR(IF(K8="","",IF($K$25=0,((K9-$K$26)/3/K10),IF($K$26=0,(($K$25-K9)/3/K10),MIN(((($K$25)-K9)/(3*K10)),((K9-($K$26))/(3*K10)))))),"")</f>
        <v>1.3982254953146647</v>
      </c>
      <c r="L13" s="25">
        <f>IFERROR(IF(L8="","",IF($L$25=0,((L9-$L$26)/3/L10),IF($L$26=0,(($L$25-L9)/3/L10),MIN(((($L$25)-L9)/(3*L10)),((L9-($L$26))/(3*L10)))))),"")</f>
        <v>1.2756604750742464</v>
      </c>
      <c r="M13" s="25">
        <f>IFERROR(IF(M8="","",IF($M$25=0,((M9-$M$26)/3/M10),IF($M$26=0,(($M$25-M9)/3/M10),MIN(((($M$25)-M9)/(3*M10)),((M9-($M$26))/(3*M10)))))),"")</f>
        <v>1.3301869622962539</v>
      </c>
      <c r="N13" s="25">
        <f>IFERROR(IF(N8="","",IF($N$25=0,((N9-$N$26)/3/N10),IF($N$26=0,(($N$25-N9)/3/N10),MIN(((($N$25)-N9)/(3*N10)),((N9-($N$26))/(3*N10)))))),"")</f>
        <v>1.467295941090925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1.2826563383834748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1.5792140801032297</v>
      </c>
      <c r="Y13" s="25">
        <f>IFERROR(IF(Y8="","",IF($J$25=0,((Y9-$J$26)/3/Y10),IF($J$26=0,(($J$25-Y9)/3/Y10),MIN(((($J$25)-Y9)/(3*Y10)),((Y9-($J$26))/(3*Y10)))))),"")</f>
        <v>2.1276655976785861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1.5053822556505974</v>
      </c>
      <c r="AJ13" s="25">
        <f t="shared" si="2"/>
        <v>1.656895916721232</v>
      </c>
      <c r="AK13" s="25">
        <f t="shared" si="2"/>
        <v>1.539857347744505</v>
      </c>
      <c r="AL13" s="25">
        <f t="shared" si="2"/>
        <v>1.6135928309255552</v>
      </c>
      <c r="AM13" s="25">
        <f t="shared" si="2"/>
        <v>1.7219671604468771</v>
      </c>
      <c r="AN13" s="25">
        <f t="shared" si="2"/>
        <v>1.6317983611419788</v>
      </c>
      <c r="AO13" s="25">
        <f t="shared" si="2"/>
        <v>1.7723396131479674</v>
      </c>
      <c r="AP13" s="25">
        <f t="shared" si="2"/>
        <v>1.7012419016812885</v>
      </c>
      <c r="AQ13" s="25">
        <f>IFERROR(IF(AQ8="","",IF($M$25=0,((AQ9-$M$26)/3/AQ10),IF($M$26=0,(($M$25-AQ9)/3/AQ10),MIN(((($M$25)-AQ9)/(3*AQ10)),((AQ9-($M$26))/(3*AQ10)))))),"")</f>
        <v>1.888414973227841</v>
      </c>
      <c r="AR13" s="25">
        <f>IFERROR(IF(AR8="","",IF($M$25=0,((AR9-$M$26)/3/AR10),IF($M$26=0,(($M$25-AR9)/3/AR10),MIN(((($M$25)-AR9)/(3*AR10)),((AR9-($M$26))/(3*AR10)))))),"")</f>
        <v>1.5499566547616583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26.094117647058738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10391.200000000001</v>
      </c>
      <c r="C19" s="30">
        <v>10379.847619047619</v>
      </c>
      <c r="D19" s="30">
        <v>10325.6</v>
      </c>
      <c r="E19" s="30">
        <v>10443.200000000001</v>
      </c>
      <c r="F19" s="30">
        <v>10383.712</v>
      </c>
      <c r="G19" s="30">
        <v>10341.804255319148</v>
      </c>
      <c r="H19" s="30">
        <v>10349.297297297297</v>
      </c>
      <c r="I19" s="30">
        <v>10330.666666666666</v>
      </c>
      <c r="J19" s="30">
        <v>10325.837037037038</v>
      </c>
      <c r="K19" s="30">
        <v>10363.806060606061</v>
      </c>
      <c r="L19" s="30">
        <v>10371.771428571428</v>
      </c>
      <c r="M19" s="30">
        <v>10430.742857142857</v>
      </c>
      <c r="N19" s="30">
        <v>10333</v>
      </c>
      <c r="P19" s="30" t="s">
        <v>18</v>
      </c>
      <c r="Q19" s="30"/>
      <c r="R19" s="30"/>
      <c r="S19" s="30"/>
      <c r="T19" s="30">
        <v>10202.933333333332</v>
      </c>
      <c r="U19" s="30"/>
      <c r="V19" s="30"/>
      <c r="W19" s="30"/>
      <c r="X19" s="30">
        <v>10236.581818181818</v>
      </c>
      <c r="Y19" s="30">
        <v>10317.6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10479.200000000001</v>
      </c>
      <c r="AJ19" s="30">
        <v>10343.52</v>
      </c>
      <c r="AK19" s="30">
        <v>10368.141176470588</v>
      </c>
      <c r="AL19" s="30">
        <v>10360.799999999999</v>
      </c>
      <c r="AM19" s="30">
        <v>10352.48</v>
      </c>
      <c r="AN19" s="30">
        <v>10381.92</v>
      </c>
      <c r="AO19" s="30">
        <v>10349.6</v>
      </c>
      <c r="AP19" s="30">
        <v>10337.236363636364</v>
      </c>
      <c r="AQ19" s="30">
        <v>10349.200000000001</v>
      </c>
      <c r="AR19" s="30">
        <v>10375.294117647059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84.520691954225342</v>
      </c>
      <c r="C20" s="22">
        <v>165.14588481647351</v>
      </c>
      <c r="D20" s="22">
        <v>195.3288884110267</v>
      </c>
      <c r="E20" s="22">
        <v>203.905909982487</v>
      </c>
      <c r="F20" s="22">
        <v>204.56857892616577</v>
      </c>
      <c r="G20" s="22">
        <v>143.68726421066239</v>
      </c>
      <c r="H20" s="22">
        <v>162.82627192689822</v>
      </c>
      <c r="I20" s="22">
        <v>142.10644213531819</v>
      </c>
      <c r="J20" s="22">
        <v>191.38194238682067</v>
      </c>
      <c r="K20" s="22">
        <v>136.20057380388849</v>
      </c>
      <c r="L20" s="22">
        <v>136.56907719855678</v>
      </c>
      <c r="M20" s="22">
        <v>196.85951139554007</v>
      </c>
      <c r="N20" s="22">
        <v>154.38382292155552</v>
      </c>
      <c r="P20" s="21" t="s">
        <v>8</v>
      </c>
      <c r="Q20" s="22"/>
      <c r="R20" s="22"/>
      <c r="S20" s="22"/>
      <c r="T20" s="22">
        <v>128.1332639611328</v>
      </c>
      <c r="U20" s="22"/>
      <c r="V20" s="22"/>
      <c r="W20" s="22"/>
      <c r="X20" s="22">
        <v>171.38636132576255</v>
      </c>
      <c r="Y20" s="22">
        <v>158.29831930483923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169.24465050375423</v>
      </c>
      <c r="AJ20" s="22">
        <v>140.53636251585982</v>
      </c>
      <c r="AK20" s="22">
        <v>153.05205719912789</v>
      </c>
      <c r="AL20" s="22">
        <v>182.31347750957042</v>
      </c>
      <c r="AM20" s="22">
        <v>116.76534102577203</v>
      </c>
      <c r="AN20" s="22">
        <v>155.72582975875918</v>
      </c>
      <c r="AO20" s="22">
        <v>172.12959498109103</v>
      </c>
      <c r="AP20" s="22">
        <v>129.29179797484844</v>
      </c>
      <c r="AQ20" s="22">
        <v>151.8912335700881</v>
      </c>
      <c r="AR20" s="22">
        <v>159.44328918140775</v>
      </c>
      <c r="AS20" s="29"/>
      <c r="AT20" s="29"/>
      <c r="AU20" s="29"/>
      <c r="AV20" s="29"/>
      <c r="BD20" s="32">
        <f>F5</f>
        <v>9532</v>
      </c>
      <c r="BE20" s="32"/>
      <c r="BF20" s="32"/>
      <c r="BG20" s="32"/>
      <c r="BH20" s="32"/>
      <c r="BI20" s="32"/>
      <c r="BJ20" s="32">
        <f>E5</f>
        <v>11725</v>
      </c>
    </row>
    <row r="21" spans="1:62" x14ac:dyDescent="0.2">
      <c r="A21" s="21" t="s">
        <v>19</v>
      </c>
      <c r="B21" s="22">
        <v>10524</v>
      </c>
      <c r="C21" s="22">
        <v>11132</v>
      </c>
      <c r="D21" s="22">
        <v>11132</v>
      </c>
      <c r="E21" s="22">
        <v>11260</v>
      </c>
      <c r="F21" s="22">
        <v>11164</v>
      </c>
      <c r="G21" s="22">
        <v>11068</v>
      </c>
      <c r="H21" s="22">
        <v>11164</v>
      </c>
      <c r="I21" s="22">
        <v>10972</v>
      </c>
      <c r="J21" s="22">
        <v>11004</v>
      </c>
      <c r="K21" s="22">
        <v>10780</v>
      </c>
      <c r="L21" s="22">
        <v>11164</v>
      </c>
      <c r="M21" s="22">
        <v>10908</v>
      </c>
      <c r="N21" s="22">
        <v>10940</v>
      </c>
      <c r="P21" s="21" t="s">
        <v>19</v>
      </c>
      <c r="Q21" s="22"/>
      <c r="R21" s="22"/>
      <c r="S21" s="22"/>
      <c r="T21" s="22">
        <v>10428</v>
      </c>
      <c r="U21" s="22"/>
      <c r="V21" s="22"/>
      <c r="W21" s="22"/>
      <c r="X21" s="22">
        <v>10588</v>
      </c>
      <c r="Y21" s="22">
        <v>10684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10908</v>
      </c>
      <c r="AJ21" s="22">
        <v>10620</v>
      </c>
      <c r="AK21" s="22">
        <v>10940</v>
      </c>
      <c r="AL21" s="22">
        <v>10812</v>
      </c>
      <c r="AM21" s="22">
        <v>10684</v>
      </c>
      <c r="AN21" s="22">
        <v>10844</v>
      </c>
      <c r="AO21" s="22">
        <v>10812</v>
      </c>
      <c r="AP21" s="22">
        <v>10684</v>
      </c>
      <c r="AQ21" s="22">
        <v>10812</v>
      </c>
      <c r="AR21" s="22">
        <v>10812</v>
      </c>
      <c r="BD21" s="33">
        <f>BE21-$BG$22</f>
        <v>10339.939999999999</v>
      </c>
      <c r="BE21" s="32">
        <f>BF21-$BG$22</f>
        <v>10339.959999999999</v>
      </c>
      <c r="BF21" s="32">
        <f>BG21-$BG$22</f>
        <v>10339.98</v>
      </c>
      <c r="BG21" s="33">
        <f>D5</f>
        <v>10340</v>
      </c>
      <c r="BH21" s="32">
        <f>BG21+$BG$22</f>
        <v>10340.02</v>
      </c>
      <c r="BI21" s="32">
        <f>BH21+$BG$22</f>
        <v>10340.040000000001</v>
      </c>
      <c r="BJ21" s="33">
        <f>BI21+$BG$22</f>
        <v>10340.060000000001</v>
      </c>
    </row>
    <row r="22" spans="1:62" x14ac:dyDescent="0.2">
      <c r="A22" s="21" t="s">
        <v>20</v>
      </c>
      <c r="B22" s="22">
        <v>10236</v>
      </c>
      <c r="C22" s="22">
        <v>9916</v>
      </c>
      <c r="D22" s="22">
        <v>9692</v>
      </c>
      <c r="E22" s="22">
        <v>9916</v>
      </c>
      <c r="F22" s="22">
        <v>9916</v>
      </c>
      <c r="G22" s="22">
        <v>9916</v>
      </c>
      <c r="H22" s="22">
        <v>10012</v>
      </c>
      <c r="I22" s="22">
        <v>10044</v>
      </c>
      <c r="J22" s="22">
        <v>9884</v>
      </c>
      <c r="K22" s="22">
        <v>9948</v>
      </c>
      <c r="L22" s="22">
        <v>10012</v>
      </c>
      <c r="M22" s="22">
        <v>9916</v>
      </c>
      <c r="N22" s="22">
        <v>9916</v>
      </c>
      <c r="P22" s="21" t="s">
        <v>20</v>
      </c>
      <c r="Q22" s="22"/>
      <c r="R22" s="22"/>
      <c r="S22" s="22"/>
      <c r="T22" s="22">
        <v>9980</v>
      </c>
      <c r="U22" s="22"/>
      <c r="V22" s="22"/>
      <c r="W22" s="22"/>
      <c r="X22" s="22">
        <v>9788</v>
      </c>
      <c r="Y22" s="22">
        <v>10012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10268</v>
      </c>
      <c r="AJ22" s="22">
        <v>10044</v>
      </c>
      <c r="AK22" s="22">
        <v>10044</v>
      </c>
      <c r="AL22" s="22">
        <v>10012</v>
      </c>
      <c r="AM22" s="22">
        <v>10076</v>
      </c>
      <c r="AN22" s="22">
        <v>10012</v>
      </c>
      <c r="AO22" s="22">
        <v>10012</v>
      </c>
      <c r="AP22" s="22">
        <v>10012</v>
      </c>
      <c r="AQ22" s="22">
        <v>10012</v>
      </c>
      <c r="AR22" s="22">
        <v>10012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3.3885193480799773</v>
      </c>
      <c r="C23" s="25">
        <f>IFERROR(IF(C18="","",IF($C$25=0,((C19-$C$26)/3/C20),IF($C$26=0,(($C$25-C19)/3/C20),MIN(((($C$25)-C19)/(3*C20)),((C19-($C$26))/(3*C20)))))),"")</f>
        <v>1.7113104170288225</v>
      </c>
      <c r="D23" s="25">
        <f>IFERROR(IF(D18="","",IF($D$25=0,((D19-$D$26)/3/D20),IF($D$26=0,(($D$25-D19)/3/D20),MIN(((($D$25)-D19)/(3*D20)),((D19-($D$26))/(3*D20)))))),"")</f>
        <v>1.3542970294116516</v>
      </c>
      <c r="E23" s="25">
        <f>IFERROR(IF(E18="","",IF($E$25=0,((E19-$E$26)/3/E20),IF($E$26=0,(($E$25-E19)/3/E20),MIN(((($E$25)-E19)/(3*E20)),((E19-($E$26))/(3*E20)))))),"")</f>
        <v>1.4895759194003768</v>
      </c>
      <c r="F23" s="25">
        <f>IFERROR(IF(F18="","",IF($K$25=0,((F19-$K$26)/3/F20),IF($K$26=0,(($K$25-F19)/3/F20),MIN(((($K$25)-F19)/(3*F20)),((F19-($K$26))/(3*F20)))))),"")</f>
        <v>1.3878182147536369</v>
      </c>
      <c r="G23" s="25">
        <f>IFERROR(IF(G18="","",IF($G$25=0,((G19-$G$26)/3/G20),IF($G$26=0,(($G$25-G19)/3/G20),MIN(((($G$25)-G19)/(3*G20)),((G19-($G$26))/(3*G20)))))),"")</f>
        <v>1.8786268445983727</v>
      </c>
      <c r="H23" s="25">
        <f>IFERROR(IF(H18="","",IF($H$25=0,((H19-$H$26)/3/H20),IF($H$26=0,(($H$25-H19)/3/H20),MIN(((($H$25)-H19)/(3*H20)),((H19-($H$26))/(3*H20)))))),"")</f>
        <v>1.6731478846039189</v>
      </c>
      <c r="I23" s="25">
        <f>IFERROR(IF(I18="","",IF($I$25=0,((I19-$I$26)/3/I20),IF($I$26=0,(($I$25-I19)/3/I20),MIN(((($I$25)-I19)/(3*I20)),((I19-($I$26))/(3*I20)))))),"")</f>
        <v>1.8734000951815886</v>
      </c>
      <c r="J23" s="25">
        <f>IFERROR(IF(J18="","",IF($J$25=0,((J19-$J$26)/3/J20),IF($J$26=0,(($J$25-J19)/3/J20),MIN(((($J$25)-J19)/(3*J20)),((J19-($J$26))/(3*J20)))))),"")</f>
        <v>1.3826400880819716</v>
      </c>
      <c r="K23" s="25">
        <f>IFERROR(IF(K18="","",IF($K$25=0,((K19-$K$26)/3/K20),IF($K$26=0,(($K$25-K19)/3/K20),MIN(((($K$25)-K19)/(3*K20)),((K19-($K$26))/(3*K20)))))),"")</f>
        <v>2.0357380231592752</v>
      </c>
      <c r="L23" s="25">
        <f>IFERROR(IF(L18="","",IF($L$25=0,((L19-$L$26)/3/L20),IF($L$26=0,(($L$25-L19)/3/L20),MIN(((($L$25)-L19)/(3*L20)),((L19-($L$26))/(3*L20)))))),"")</f>
        <v>2.0496866147585537</v>
      </c>
      <c r="M23" s="25">
        <f>IFERROR(IF(M18="","",IF($M$25=0,((M19-$M$26)/3/M20),IF($M$26=0,(($M$25-M19)/3/M20),MIN(((($M$25)-M19)/(3*M20)),((M19-($M$26))/(3*M20)))))),"")</f>
        <v>1.5218007514964276</v>
      </c>
      <c r="N23" s="25">
        <f>IFERROR(IF(N18="","",IF($N$25=0,((N19-$N$26)/3/N20),IF($N$26=0,(($N$25-N19)/3/N20),MIN(((($N$25)-N19)/(3*N20)),((N19-($N$26))/(3*N20)))))),"")</f>
        <v>1.7294558130981526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1.7454050379320953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1.3703576191468041</v>
      </c>
      <c r="Y23" s="25">
        <f>IFERROR(IF(Y18="","",IF($J$25=0,((Y19-$J$26)/3/Y20),IF($J$26=0,(($J$25-Y19)/3/Y20),MIN(((($J$25)-Y19)/(3*Y20)),((Y19-($J$26))/(3*Y20)))))),"")</f>
        <v>1.6542605620618325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1.8655439471413595</v>
      </c>
      <c r="AJ23" s="25">
        <f t="shared" si="4"/>
        <v>1.9248161957809287</v>
      </c>
      <c r="AK23" s="25">
        <f t="shared" si="4"/>
        <v>1.8210387406134401</v>
      </c>
      <c r="AL23" s="25">
        <f t="shared" si="4"/>
        <v>1.5153386926765413</v>
      </c>
      <c r="AM23" s="25">
        <f t="shared" si="4"/>
        <v>2.342247544782734</v>
      </c>
      <c r="AN23" s="25">
        <f t="shared" si="4"/>
        <v>1.8192657384169848</v>
      </c>
      <c r="AO23" s="25">
        <f t="shared" si="4"/>
        <v>1.5833031697034556</v>
      </c>
      <c r="AP23" s="25">
        <f t="shared" si="4"/>
        <v>2.0760181652384211</v>
      </c>
      <c r="AQ23" s="25">
        <f>IFERROR(IF(AQ18="","",IF($M$25=0,((AQ19-$M$26)/3/AQ20),IF($M$26=0,(($M$25-AQ19)/3/AQ20),MIN(((($M$25)-AQ19)/(3*AQ20)),((AQ19-($M$26))/(3*AQ20)))))),"")</f>
        <v>1.7933885557279712</v>
      </c>
      <c r="AR23" s="25">
        <f>IFERROR(IF(AR18="","",IF($M$25=0,((AR19-$M$26)/3/AR20),IF($M$26=0,(($M$25-AR19)/3/AR20),MIN(((($M$25)-AR19)/(3*AR20)),((AR19-($M$26))/(3*AR20)))))),"")</f>
        <v>1.7629969919641157</v>
      </c>
    </row>
    <row r="24" spans="1:62" x14ac:dyDescent="0.2">
      <c r="A24" s="35" t="s">
        <v>10</v>
      </c>
      <c r="B24" s="32">
        <f t="shared" ref="B24:M24" si="5">$D$5</f>
        <v>10340</v>
      </c>
      <c r="C24" s="32">
        <f t="shared" si="5"/>
        <v>10340</v>
      </c>
      <c r="D24" s="32">
        <f t="shared" si="5"/>
        <v>10340</v>
      </c>
      <c r="E24" s="32">
        <f t="shared" si="5"/>
        <v>10340</v>
      </c>
      <c r="F24" s="32">
        <f t="shared" si="5"/>
        <v>10340</v>
      </c>
      <c r="G24" s="32">
        <f t="shared" si="5"/>
        <v>10340</v>
      </c>
      <c r="H24" s="32">
        <f t="shared" si="5"/>
        <v>10340</v>
      </c>
      <c r="I24" s="32">
        <f t="shared" si="5"/>
        <v>10340</v>
      </c>
      <c r="J24" s="32">
        <f t="shared" si="5"/>
        <v>10340</v>
      </c>
      <c r="K24" s="32">
        <f t="shared" si="5"/>
        <v>10340</v>
      </c>
      <c r="L24" s="32">
        <f t="shared" si="5"/>
        <v>10340</v>
      </c>
      <c r="M24" s="32">
        <f t="shared" si="5"/>
        <v>10340</v>
      </c>
      <c r="N24" s="32">
        <f>$D$5</f>
        <v>10340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11725</v>
      </c>
      <c r="C25" s="32">
        <f t="shared" si="6"/>
        <v>11725</v>
      </c>
      <c r="D25" s="32">
        <f t="shared" si="6"/>
        <v>11725</v>
      </c>
      <c r="E25" s="32">
        <f t="shared" si="6"/>
        <v>11725</v>
      </c>
      <c r="F25" s="32">
        <f t="shared" si="6"/>
        <v>11725</v>
      </c>
      <c r="G25" s="32">
        <f t="shared" si="6"/>
        <v>11725</v>
      </c>
      <c r="H25" s="32">
        <f t="shared" si="6"/>
        <v>11725</v>
      </c>
      <c r="I25" s="32">
        <f t="shared" si="6"/>
        <v>11725</v>
      </c>
      <c r="J25" s="32">
        <f t="shared" si="6"/>
        <v>11725</v>
      </c>
      <c r="K25" s="32">
        <f t="shared" si="6"/>
        <v>11725</v>
      </c>
      <c r="L25" s="32">
        <f t="shared" si="6"/>
        <v>11725</v>
      </c>
      <c r="M25" s="32">
        <f t="shared" si="6"/>
        <v>11725</v>
      </c>
      <c r="N25" s="32">
        <f>$E$5</f>
        <v>11725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9532</v>
      </c>
      <c r="C26" s="32">
        <f t="shared" si="7"/>
        <v>9532</v>
      </c>
      <c r="D26" s="32">
        <f t="shared" si="7"/>
        <v>9532</v>
      </c>
      <c r="E26" s="32">
        <f t="shared" si="7"/>
        <v>9532</v>
      </c>
      <c r="F26" s="32">
        <f t="shared" si="7"/>
        <v>9532</v>
      </c>
      <c r="G26" s="32">
        <f t="shared" si="7"/>
        <v>9532</v>
      </c>
      <c r="H26" s="32">
        <f t="shared" si="7"/>
        <v>9532</v>
      </c>
      <c r="I26" s="32">
        <f t="shared" si="7"/>
        <v>9532</v>
      </c>
      <c r="J26" s="32">
        <f t="shared" si="7"/>
        <v>9532</v>
      </c>
      <c r="K26" s="32">
        <f t="shared" si="7"/>
        <v>9532</v>
      </c>
      <c r="L26" s="32">
        <f t="shared" si="7"/>
        <v>9532</v>
      </c>
      <c r="M26" s="32">
        <f t="shared" si="7"/>
        <v>9532</v>
      </c>
      <c r="N26" s="32">
        <f>$F$5</f>
        <v>9532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209.29288935688558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1.9066350920236197</v>
      </c>
      <c r="Q37" s="40">
        <v>8</v>
      </c>
      <c r="R37" s="41">
        <f>ROUND(Q37/5,5)</f>
        <v>1.6</v>
      </c>
      <c r="T37" s="20">
        <v>10376.799999999999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97.586884364652207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2.8856336774493903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BJ85"/>
  <sheetViews>
    <sheetView showGridLines="0" topLeftCell="A22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101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1.2060612603403538</v>
      </c>
      <c r="R2" s="7">
        <f>IF(N19="","",(ABS(N19-AVERAGE(B19:M19))/STDEV(B19:M19)))</f>
        <v>0.33176987392785762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0.66965166926038255</v>
      </c>
      <c r="V2" s="7">
        <f>IF(AR19="","",(ABS(AR19-AVERAGE(AF19:AQ19))/STDEV(AF19:AQ19)))</f>
        <v>1.2637382531096468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0.12567881351126847</v>
      </c>
      <c r="R3" s="7">
        <f>IF(N20="","",(ABS(N20-AVERAGE(B20:M20))/STDEV(B20:M20)))</f>
        <v>0.52724131706559796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0.27676845056016519</v>
      </c>
      <c r="V3" s="7">
        <f>IF(AR20="","",(ABS(AR20-AVERAGE(AF20:AQ20))/STDEV(AF20:AQ20)))</f>
        <v>1.1483373025376022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0.34825252375736038</v>
      </c>
      <c r="R4" s="7">
        <f>IF(N23="","",(ABS(N23-AVERAGE(B23:M23))/STDEV(B23:M23)))</f>
        <v>0.18697283466192544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6.7593876446885526E-2</v>
      </c>
      <c r="V4" s="7">
        <f>IF(AR23="","",(ABS(AR23-AVERAGE(AF23:AQ23))/STDEV(AF23:AQ23)))</f>
        <v>1.3335314483350507</v>
      </c>
    </row>
    <row r="5" spans="1:44" ht="25.5" customHeight="1" x14ac:dyDescent="0.2">
      <c r="C5" s="45" t="s">
        <v>54</v>
      </c>
      <c r="D5" s="46" t="s">
        <v>54</v>
      </c>
      <c r="E5" s="46">
        <v>5.48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0.15130967741935586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2.7579424657534251</v>
      </c>
      <c r="C9" s="20">
        <v>2.4452571428571432</v>
      </c>
      <c r="D9" s="20">
        <v>2.607214285714285</v>
      </c>
      <c r="E9" s="20">
        <v>2.5906727272727288</v>
      </c>
      <c r="F9" s="20">
        <v>2.5586228571428564</v>
      </c>
      <c r="G9" s="20">
        <v>2.6815794871794871</v>
      </c>
      <c r="H9" s="20">
        <v>2.4125200000000002</v>
      </c>
      <c r="I9" s="20">
        <v>2.2800833333333341</v>
      </c>
      <c r="J9" s="20">
        <v>2.2627684210526313</v>
      </c>
      <c r="K9" s="20">
        <v>2.3456424242424245</v>
      </c>
      <c r="L9" s="20">
        <v>2.0544099999999998</v>
      </c>
      <c r="M9" s="20">
        <v>2.1266571428571428</v>
      </c>
      <c r="N9" s="20">
        <v>2.1607999999999996</v>
      </c>
      <c r="P9" s="19" t="s">
        <v>18</v>
      </c>
      <c r="Q9" s="20"/>
      <c r="R9" s="20"/>
      <c r="S9" s="20"/>
      <c r="T9" s="20">
        <v>2.6344333333333334</v>
      </c>
      <c r="U9" s="20"/>
      <c r="V9" s="20"/>
      <c r="W9" s="20"/>
      <c r="X9" s="20">
        <v>2.5026222222222225</v>
      </c>
      <c r="Y9" s="20">
        <v>2.6938000000000004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1.91445</v>
      </c>
      <c r="AJ9" s="30">
        <v>2.1002999999999994</v>
      </c>
      <c r="AK9" s="30">
        <v>2.1378947368421048</v>
      </c>
      <c r="AL9" s="30">
        <v>2.0795411764705882</v>
      </c>
      <c r="AM9" s="30">
        <v>1.7789714285714289</v>
      </c>
      <c r="AN9" s="30">
        <v>1.7707999999999999</v>
      </c>
      <c r="AO9" s="30">
        <v>2.0276133333333335</v>
      </c>
      <c r="AP9" s="30">
        <v>1.6453272727272732</v>
      </c>
      <c r="AQ9" s="30">
        <v>1.6095999999999993</v>
      </c>
      <c r="AR9" s="30">
        <v>1.7609096774193551</v>
      </c>
    </row>
    <row r="10" spans="1:44" x14ac:dyDescent="0.2">
      <c r="A10" s="21" t="s">
        <v>8</v>
      </c>
      <c r="B10" s="22">
        <v>0.98485384059771119</v>
      </c>
      <c r="C10" s="22">
        <v>0.95201759529284391</v>
      </c>
      <c r="D10" s="22">
        <v>0.80661701869534042</v>
      </c>
      <c r="E10" s="22">
        <v>0.90014334839214449</v>
      </c>
      <c r="F10" s="22">
        <v>0.95067275969508636</v>
      </c>
      <c r="G10" s="22">
        <v>0.96786713516351852</v>
      </c>
      <c r="H10" s="22">
        <v>0.82576788237104093</v>
      </c>
      <c r="I10" s="22">
        <v>0.89008639542267132</v>
      </c>
      <c r="J10" s="22">
        <v>0.76439317084365388</v>
      </c>
      <c r="K10" s="22">
        <v>0.89487827862512204</v>
      </c>
      <c r="L10" s="22">
        <v>0.74782530633021449</v>
      </c>
      <c r="M10" s="22">
        <v>0.75306698290745855</v>
      </c>
      <c r="N10" s="22">
        <v>0.88080961494399168</v>
      </c>
      <c r="P10" s="21" t="s">
        <v>8</v>
      </c>
      <c r="Q10" s="22"/>
      <c r="R10" s="22"/>
      <c r="S10" s="22"/>
      <c r="T10" s="22">
        <v>0.74775607692262336</v>
      </c>
      <c r="U10" s="22"/>
      <c r="V10" s="22"/>
      <c r="W10" s="22"/>
      <c r="X10" s="22">
        <v>0.95662033622371156</v>
      </c>
      <c r="Y10" s="22">
        <v>0.54421808708989938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0.76084782868918832</v>
      </c>
      <c r="AJ10" s="22">
        <v>0.84463731263048303</v>
      </c>
      <c r="AK10" s="22">
        <v>0.83589261085793887</v>
      </c>
      <c r="AL10" s="22">
        <v>0.76586874968018914</v>
      </c>
      <c r="AM10" s="22">
        <v>0.6769178010045015</v>
      </c>
      <c r="AN10" s="22">
        <v>0.65763930323890907</v>
      </c>
      <c r="AO10" s="22">
        <v>0.65441983576404583</v>
      </c>
      <c r="AP10" s="22">
        <v>0.65729465331726245</v>
      </c>
      <c r="AQ10" s="22">
        <v>0.623182451090322</v>
      </c>
      <c r="AR10" s="22">
        <v>0.74280771635542953</v>
      </c>
    </row>
    <row r="11" spans="1:44" x14ac:dyDescent="0.2">
      <c r="A11" s="21" t="s">
        <v>19</v>
      </c>
      <c r="B11" s="22">
        <v>5.3380000000000001</v>
      </c>
      <c r="C11" s="22">
        <v>4.7930000000000001</v>
      </c>
      <c r="D11" s="22">
        <v>4.6230000000000002</v>
      </c>
      <c r="E11" s="22">
        <v>4.7249999999999996</v>
      </c>
      <c r="F11" s="23">
        <v>5.2729999999999997</v>
      </c>
      <c r="G11" s="23">
        <v>5.2359999999999998</v>
      </c>
      <c r="H11" s="23">
        <v>4.2560000000000002</v>
      </c>
      <c r="I11" s="23">
        <v>4.2939999999999996</v>
      </c>
      <c r="J11" s="23">
        <v>4.6289999999999996</v>
      </c>
      <c r="K11" s="23">
        <v>5.117</v>
      </c>
      <c r="L11" s="23">
        <v>4.3650000000000002</v>
      </c>
      <c r="M11" s="23">
        <v>4.1630000000000003</v>
      </c>
      <c r="N11" s="23">
        <v>4.6559999999999997</v>
      </c>
      <c r="P11" s="21" t="s">
        <v>19</v>
      </c>
      <c r="Q11" s="22"/>
      <c r="R11" s="22"/>
      <c r="S11" s="22"/>
      <c r="T11" s="22">
        <v>3.8780000000000001</v>
      </c>
      <c r="U11" s="23"/>
      <c r="V11" s="23"/>
      <c r="W11" s="23"/>
      <c r="X11" s="23">
        <v>4.76</v>
      </c>
      <c r="Y11" s="23">
        <v>3.6669999999999998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3.6469999999999998</v>
      </c>
      <c r="AJ11" s="22">
        <v>4.7140000000000004</v>
      </c>
      <c r="AK11" s="22">
        <v>4.7050000000000001</v>
      </c>
      <c r="AL11" s="22">
        <v>4.3639999999999999</v>
      </c>
      <c r="AM11" s="22">
        <v>3.7919999999999998</v>
      </c>
      <c r="AN11" s="22">
        <v>4.2830000000000004</v>
      </c>
      <c r="AO11" s="22">
        <v>3.9950000000000001</v>
      </c>
      <c r="AP11" s="22">
        <v>3.899</v>
      </c>
      <c r="AQ11" s="22">
        <v>3.4159999999999999</v>
      </c>
      <c r="AR11" s="22">
        <v>4.4059999999999997</v>
      </c>
    </row>
    <row r="12" spans="1:44" x14ac:dyDescent="0.2">
      <c r="A12" s="21" t="s">
        <v>20</v>
      </c>
      <c r="B12" s="22">
        <v>0.11600000000000008</v>
      </c>
      <c r="C12" s="22">
        <v>0.29799999999999999</v>
      </c>
      <c r="D12" s="22">
        <v>0.747</v>
      </c>
      <c r="E12" s="22">
        <v>-0.27200000000000002</v>
      </c>
      <c r="F12" s="23">
        <v>0.42199999999999999</v>
      </c>
      <c r="G12" s="23">
        <v>0.63500000000000001</v>
      </c>
      <c r="H12" s="23">
        <v>0.92600000000000005</v>
      </c>
      <c r="I12" s="23">
        <v>0.16500000000000001</v>
      </c>
      <c r="J12" s="23">
        <v>0.35899999999999999</v>
      </c>
      <c r="K12" s="23">
        <v>0.79500000000000004</v>
      </c>
      <c r="L12" s="23">
        <v>0.41099999999999998</v>
      </c>
      <c r="M12" s="23">
        <v>0.95099999999999996</v>
      </c>
      <c r="N12" s="23">
        <v>0.83</v>
      </c>
      <c r="P12" s="21" t="s">
        <v>20</v>
      </c>
      <c r="Q12" s="22"/>
      <c r="R12" s="22"/>
      <c r="S12" s="22"/>
      <c r="T12" s="22">
        <v>1.218</v>
      </c>
      <c r="U12" s="23"/>
      <c r="V12" s="23"/>
      <c r="W12" s="23"/>
      <c r="X12" s="23">
        <v>0.82499999999999996</v>
      </c>
      <c r="Y12" s="23">
        <v>1.514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0.87</v>
      </c>
      <c r="AJ12" s="22">
        <v>0.80100000000000005</v>
      </c>
      <c r="AK12" s="22">
        <v>0.57599999999999996</v>
      </c>
      <c r="AL12" s="22">
        <v>0.68600000000000005</v>
      </c>
      <c r="AM12" s="22">
        <v>0.59399999999999997</v>
      </c>
      <c r="AN12" s="22">
        <v>0.72799999999999998</v>
      </c>
      <c r="AO12" s="22">
        <v>0.88300000000000001</v>
      </c>
      <c r="AP12" s="22">
        <v>0.58099999999999996</v>
      </c>
      <c r="AQ12" s="22">
        <v>0.89</v>
      </c>
      <c r="AR12" s="22">
        <v>0.52500000000000002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0.92130677062177035</v>
      </c>
      <c r="C13" s="25">
        <f>IFERROR(IF(C8="","",IF($C$25=0,((C9-$C$26)/3/C10),IF($C$26=0,(($C$25-C9)/3/C10),MIN(((($C$25)-C9)/(3*C10)),((C9-($C$26))/(3*C10)))))),"")</f>
        <v>1.0625653952013214</v>
      </c>
      <c r="D13" s="25">
        <f>IFERROR(IF(D8="","",IF($D$25=0,((D9-$D$26)/3/D10),IF($D$26=0,(($D$25-D9)/3/D10),MIN(((($D$25)-D9)/(3*D10)),((D9-($D$26))/(3*D10)))))),"")</f>
        <v>1.1871746019493827</v>
      </c>
      <c r="E13" s="25">
        <f>IFERROR(IF(E8="","",IF($E$25=0,((E9-$E$26)/3/E10),IF($E$26=0,(($E$25-E9)/3/E10),MIN(((($E$25)-E9)/(3*E10)),((E9-($E$26))/(3*E10)))))),"")</f>
        <v>1.0699507946477824</v>
      </c>
      <c r="F13" s="25">
        <f>IFERROR(IF(F8="","",IF($K$25=0,((F9-$K$26)/3/F10),IF($K$26=0,(($K$25-F9)/3/F10),MIN(((($K$25)-F9)/(3*F10)),((F9-($K$26))/(3*F10)))))),"")</f>
        <v>1.0243192213319652</v>
      </c>
      <c r="G13" s="25">
        <f>IFERROR(IF(G8="","",IF($G$25=0,((G9-$G$26)/3/G10),IF($G$26=0,(($G$25-G9)/3/G10),MIN(((($G$25)-G9)/(3*G10)),((G9-($G$26))/(3*G10)))))),"")</f>
        <v>0.96377571230295223</v>
      </c>
      <c r="H13" s="25">
        <f>IFERROR(IF(H8="","",IF($H$25=0,((H9-$H$26)/3/H10),IF($H$26=0,(($H$25-H9)/3/H10),MIN(((($H$25)-H9)/(3*H10)),((H9-($H$26))/(3*H10)))))),"")</f>
        <v>1.2382333524493971</v>
      </c>
      <c r="I13" s="25">
        <f>IFERROR(IF(I8="","",IF($I$25=0,((I9-$I$26)/3/I10),IF($I$26=0,(($I$25-I9)/3/I10),MIN(((($I$25)-I9)/(3*I10)),((I9-($I$26))/(3*I10)))))),"")</f>
        <v>1.1983543332132143</v>
      </c>
      <c r="J13" s="25">
        <f>IFERROR(IF(J8="","",IF($J$25=0,((J9-$J$26)/3/J10),IF($J$26=0,(($J$25-J9)/3/J10),MIN(((($J$25)-J9)/(3*J10)),((J9-($J$26))/(3*J10)))))),"")</f>
        <v>1.4029567076484735</v>
      </c>
      <c r="K13" s="25">
        <f>IFERROR(IF(K8="","",IF($K$25=0,((K9-$K$26)/3/K10),IF($K$26=0,(($K$25-K9)/3/K10),MIN(((($K$25)-K9)/(3*K10)),((K9-($K$26))/(3*K10)))))),"")</f>
        <v>1.1675172853575713</v>
      </c>
      <c r="L13" s="25">
        <f>IFERROR(IF(L8="","",IF($L$25=0,((L9-$L$26)/3/L10),IF($L$26=0,(($L$25-L9)/3/L10),MIN(((($L$25)-L9)/(3*L10)),((L9-($L$26))/(3*L10)))))),"")</f>
        <v>1.5269118652012093</v>
      </c>
      <c r="M13" s="25">
        <f>IFERROR(IF(M8="","",IF($M$25=0,((M9-$M$26)/3/M10),IF($M$26=0,(($M$25-M9)/3/M10),MIN(((($M$25)-M9)/(3*M10)),((M9-($M$26))/(3*M10)))))),"")</f>
        <v>1.4843048198254527</v>
      </c>
      <c r="N13" s="25">
        <f>IFERROR(IF(N8="","",IF($N$25=0,((N9-$N$26)/3/N10),IF($N$26=0,(($N$25-N9)/3/N10),MIN(((($N$25)-N9)/(3*N10)),((N9-($N$26))/(3*N10)))))),"")</f>
        <v>1.2561170782296163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1.2684914927416551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1.0374641032376783</v>
      </c>
      <c r="Y13" s="25">
        <f>IFERROR(IF(Y8="","",IF($J$25=0,((Y9-$J$26)/3/Y10),IF($J$26=0,(($J$25-Y9)/3/Y10),MIN(((($J$25)-Y9)/(3*Y10)),((Y9-($J$26))/(3*Y10)))))),"")</f>
        <v>1.706546245641255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1.5620951021366249</v>
      </c>
      <c r="AJ13" s="25">
        <f t="shared" si="2"/>
        <v>1.3337874728244739</v>
      </c>
      <c r="AK13" s="25">
        <f t="shared" si="2"/>
        <v>1.3327490556183783</v>
      </c>
      <c r="AL13" s="25">
        <f t="shared" si="2"/>
        <v>1.4800006854740113</v>
      </c>
      <c r="AM13" s="25">
        <f t="shared" si="2"/>
        <v>1.8224903949127889</v>
      </c>
      <c r="AN13" s="25">
        <f t="shared" si="2"/>
        <v>1.8800579495639378</v>
      </c>
      <c r="AO13" s="25">
        <f t="shared" si="2"/>
        <v>1.7584973631063352</v>
      </c>
      <c r="AP13" s="25">
        <f t="shared" si="2"/>
        <v>1.9446746386468325</v>
      </c>
      <c r="AQ13" s="25">
        <f>IFERROR(IF(AQ8="","",IF($M$25=0,((AQ9-$M$26)/3/AQ10),IF($M$26=0,(($M$25-AQ9)/3/AQ10),MIN(((($M$25)-AQ9)/(3*AQ10)),((AQ9-($M$26))/(3*AQ10)))))),"")</f>
        <v>2.0702337350419806</v>
      </c>
      <c r="AR13" s="25">
        <f>IFERROR(IF(AR8="","",IF($M$25=0,((AR9-$M$26)/3/AR10),IF($M$26=0,(($M$25-AR9)/3/AR10),MIN(((($M$25)-AR9)/(3*AR10)),((AR9-($M$26))/(3*AR10)))))),"")</f>
        <v>1.6689336242710222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-0.14456029411764715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2.2811999999999997</v>
      </c>
      <c r="C19" s="30">
        <v>2.3892285714285699</v>
      </c>
      <c r="D19" s="30">
        <v>2.4466982456140358</v>
      </c>
      <c r="E19" s="30">
        <v>2.4700749999999991</v>
      </c>
      <c r="F19" s="30">
        <v>2.6426719999999997</v>
      </c>
      <c r="G19" s="30">
        <v>2.7699999999999982</v>
      </c>
      <c r="H19" s="30">
        <v>2.3253189189189198</v>
      </c>
      <c r="I19" s="30">
        <v>2.3581666666666647</v>
      </c>
      <c r="J19" s="30">
        <v>2.2372000000000001</v>
      </c>
      <c r="K19" s="30">
        <v>2.3471151515151507</v>
      </c>
      <c r="L19" s="30">
        <v>2.4404999999999992</v>
      </c>
      <c r="M19" s="30">
        <v>1.8399714285714281</v>
      </c>
      <c r="N19" s="30">
        <v>2.3039062500000003</v>
      </c>
      <c r="P19" s="30" t="s">
        <v>18</v>
      </c>
      <c r="Q19" s="30"/>
      <c r="R19" s="30"/>
      <c r="S19" s="30"/>
      <c r="T19" s="30">
        <v>2.3508666666666671</v>
      </c>
      <c r="U19" s="30"/>
      <c r="V19" s="30"/>
      <c r="W19" s="30"/>
      <c r="X19" s="30">
        <v>2.0580909090909092</v>
      </c>
      <c r="Y19" s="30">
        <v>2.4224500000000004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2.2172666666666672</v>
      </c>
      <c r="AJ19" s="30">
        <v>2.2052533333333328</v>
      </c>
      <c r="AK19" s="30">
        <v>2.2327882352941177</v>
      </c>
      <c r="AL19" s="30">
        <v>1.9263599999999992</v>
      </c>
      <c r="AM19" s="30">
        <v>1.957653333333333</v>
      </c>
      <c r="AN19" s="30">
        <v>1.8320399999999994</v>
      </c>
      <c r="AO19" s="30">
        <v>1.5120624999999999</v>
      </c>
      <c r="AP19" s="30">
        <v>1.8019454545454547</v>
      </c>
      <c r="AQ19" s="30">
        <v>1.7773249999999994</v>
      </c>
      <c r="AR19" s="30">
        <v>1.6327647058823522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0.74149852539158667</v>
      </c>
      <c r="C20" s="22">
        <v>0.85200066555607767</v>
      </c>
      <c r="D20" s="22">
        <v>0.89954098633050583</v>
      </c>
      <c r="E20" s="22">
        <v>0.97496354100515725</v>
      </c>
      <c r="F20" s="22">
        <v>0.87175122020877249</v>
      </c>
      <c r="G20" s="22">
        <v>0.86273080647700129</v>
      </c>
      <c r="H20" s="22">
        <v>0.80158466077522061</v>
      </c>
      <c r="I20" s="22">
        <v>0.93458428572004981</v>
      </c>
      <c r="J20" s="22">
        <v>0.80014390310221073</v>
      </c>
      <c r="K20" s="22">
        <v>0.84199054515041338</v>
      </c>
      <c r="L20" s="22">
        <v>0.93321409867020155</v>
      </c>
      <c r="M20" s="22">
        <v>0.80259195865697686</v>
      </c>
      <c r="N20" s="22">
        <v>0.89546474211060212</v>
      </c>
      <c r="P20" s="21" t="s">
        <v>8</v>
      </c>
      <c r="Q20" s="22"/>
      <c r="R20" s="22"/>
      <c r="S20" s="22"/>
      <c r="T20" s="22">
        <v>0.78039979733349496</v>
      </c>
      <c r="U20" s="22"/>
      <c r="V20" s="22"/>
      <c r="W20" s="22"/>
      <c r="X20" s="22">
        <v>0.92673333638521727</v>
      </c>
      <c r="Y20" s="22">
        <v>0.97559630752845605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0.93091897248543087</v>
      </c>
      <c r="AJ20" s="22">
        <v>0.81119851426734746</v>
      </c>
      <c r="AK20" s="22">
        <v>0.89383892623359074</v>
      </c>
      <c r="AL20" s="22">
        <v>0.7677648917341785</v>
      </c>
      <c r="AM20" s="22">
        <v>0.6685347732639374</v>
      </c>
      <c r="AN20" s="22">
        <v>0.68512743813577348</v>
      </c>
      <c r="AO20" s="22">
        <v>0.62772132298930483</v>
      </c>
      <c r="AP20" s="22">
        <v>0.77413013113601115</v>
      </c>
      <c r="AQ20" s="22">
        <v>0.72612456257845259</v>
      </c>
      <c r="AR20" s="22">
        <v>0.6484994336205423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5.48</v>
      </c>
    </row>
    <row r="21" spans="1:62" x14ac:dyDescent="0.2">
      <c r="A21" s="21" t="s">
        <v>19</v>
      </c>
      <c r="B21" s="22">
        <v>3.3879999999999999</v>
      </c>
      <c r="C21" s="22">
        <v>4.4930000000000003</v>
      </c>
      <c r="D21" s="22">
        <v>4.6349999999999998</v>
      </c>
      <c r="E21" s="22">
        <v>4.9619999999999997</v>
      </c>
      <c r="F21" s="22">
        <v>4.6029999999999998</v>
      </c>
      <c r="G21" s="22">
        <v>5.0410000000000004</v>
      </c>
      <c r="H21" s="22">
        <v>5.0039999999999996</v>
      </c>
      <c r="I21" s="22">
        <v>4.3979999999999997</v>
      </c>
      <c r="J21" s="22">
        <v>4.4800000000000004</v>
      </c>
      <c r="K21" s="22">
        <v>5.2469999999999999</v>
      </c>
      <c r="L21" s="22">
        <v>5.0170000000000003</v>
      </c>
      <c r="M21" s="22">
        <v>3.9329999999999998</v>
      </c>
      <c r="N21" s="22">
        <v>4.8600000000000003</v>
      </c>
      <c r="P21" s="21" t="s">
        <v>19</v>
      </c>
      <c r="Q21" s="22"/>
      <c r="R21" s="22"/>
      <c r="S21" s="22"/>
      <c r="T21" s="22">
        <v>3.887</v>
      </c>
      <c r="U21" s="22"/>
      <c r="V21" s="22"/>
      <c r="W21" s="22"/>
      <c r="X21" s="22">
        <v>4.0940000000000003</v>
      </c>
      <c r="Y21" s="22">
        <v>3.82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4.2549999999999999</v>
      </c>
      <c r="AJ21" s="22">
        <v>4.1689999999999996</v>
      </c>
      <c r="AK21" s="22">
        <v>4.6390000000000002</v>
      </c>
      <c r="AL21" s="22">
        <v>3.7530000000000001</v>
      </c>
      <c r="AM21" s="22">
        <v>3.6110000000000002</v>
      </c>
      <c r="AN21" s="22">
        <v>3.274</v>
      </c>
      <c r="AO21" s="22">
        <v>3.121</v>
      </c>
      <c r="AP21" s="22">
        <v>3.879</v>
      </c>
      <c r="AQ21" s="22">
        <v>4.3689999999999998</v>
      </c>
      <c r="AR21" s="22">
        <v>3.8090000000000002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0.89900000000000002</v>
      </c>
      <c r="C22" s="22">
        <v>-0.35599999999999998</v>
      </c>
      <c r="D22" s="22">
        <v>0.48599999999999999</v>
      </c>
      <c r="E22" s="22">
        <v>0.4</v>
      </c>
      <c r="F22" s="22">
        <v>0.65600000000000003</v>
      </c>
      <c r="G22" s="22">
        <v>0.55600000000000005</v>
      </c>
      <c r="H22" s="22">
        <v>0.68899999999999995</v>
      </c>
      <c r="I22" s="22">
        <v>0.63100000000000001</v>
      </c>
      <c r="J22" s="22">
        <v>0.47699999999999998</v>
      </c>
      <c r="K22" s="22">
        <v>0.52200000000000002</v>
      </c>
      <c r="L22" s="22">
        <v>0.53700000000000003</v>
      </c>
      <c r="M22" s="22">
        <v>0.69199999999999995</v>
      </c>
      <c r="N22" s="22">
        <v>0.65600000000000003</v>
      </c>
      <c r="P22" s="21" t="s">
        <v>20</v>
      </c>
      <c r="Q22" s="22"/>
      <c r="R22" s="22"/>
      <c r="S22" s="22"/>
      <c r="T22" s="22">
        <v>1.218</v>
      </c>
      <c r="U22" s="22"/>
      <c r="V22" s="22"/>
      <c r="W22" s="22"/>
      <c r="X22" s="22">
        <v>0.59899999999999998</v>
      </c>
      <c r="Y22" s="22">
        <v>0.58199999999999996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1.1000000000000001</v>
      </c>
      <c r="AJ22" s="22">
        <v>0.67100000000000004</v>
      </c>
      <c r="AK22" s="22">
        <v>0.83899999999999997</v>
      </c>
      <c r="AL22" s="22">
        <v>0.625</v>
      </c>
      <c r="AM22" s="22">
        <v>0.70799999999999996</v>
      </c>
      <c r="AN22" s="22">
        <v>0.46800000000000003</v>
      </c>
      <c r="AO22" s="22">
        <v>0.50800000000000001</v>
      </c>
      <c r="AP22" s="22">
        <v>0.64700000000000002</v>
      </c>
      <c r="AQ22" s="22">
        <v>0.66600000000000004</v>
      </c>
      <c r="AR22" s="22">
        <v>0.43099999999999999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1.437988923988176</v>
      </c>
      <c r="C23" s="25">
        <f>IFERROR(IF(C18="","",IF($C$25=0,((C19-$C$26)/3/C20),IF($C$26=0,(($C$25-C19)/3/C20),MIN(((($C$25)-C19)/(3*C20)),((C19-($C$26))/(3*C20)))))),"")</f>
        <v>1.2092210540524901</v>
      </c>
      <c r="D23" s="25">
        <f>IFERROR(IF(D18="","",IF($D$25=0,((D19-$D$26)/3/D20),IF($D$26=0,(($D$25-D19)/3/D20),MIN(((($D$25)-D19)/(3*D20)),((D19-($D$26))/(3*D20)))))),"")</f>
        <v>1.1240183606529153</v>
      </c>
      <c r="E23" s="25">
        <f>IFERROR(IF(E18="","",IF($E$25=0,((E19-$E$26)/3/E20),IF($E$26=0,(($E$25-E19)/3/E20),MIN(((($E$25)-E19)/(3*E20)),((E19-($E$26))/(3*E20)))))),"")</f>
        <v>1.0290726690138114</v>
      </c>
      <c r="F23" s="25">
        <f>IFERROR(IF(F18="","",IF($K$25=0,((F19-$K$26)/3/F20),IF($K$26=0,(($K$25-F19)/3/F20),MIN(((($K$25)-F19)/(3*F20)),((F19-($K$26))/(3*F20)))))),"")</f>
        <v>1.0849150285943963</v>
      </c>
      <c r="G23" s="25">
        <f>IFERROR(IF(G18="","",IF($G$25=0,((G19-$G$26)/3/G20),IF($G$26=0,(($G$25-G19)/3/G20),MIN(((($G$25)-G19)/(3*G20)),((G19-($G$26))/(3*G20)))))),"")</f>
        <v>1.0470627993709127</v>
      </c>
      <c r="H23" s="25">
        <f>IFERROR(IF(H18="","",IF($H$25=0,((H19-$H$26)/3/H20),IF($H$26=0,(($H$25-H19)/3/H20),MIN(((($H$25)-H19)/(3*H20)),((H19-($H$26))/(3*H20)))))),"")</f>
        <v>1.3118519001391389</v>
      </c>
      <c r="I23" s="25">
        <f>IFERROR(IF(I18="","",IF($I$25=0,((I19-$I$26)/3/I20),IF($I$26=0,(($I$25-I19)/3/I20),MIN(((($I$25)-I19)/(3*I20)),((I19-($I$26))/(3*I20)))))),"")</f>
        <v>1.1134481148582267</v>
      </c>
      <c r="J23" s="25">
        <f>IFERROR(IF(J18="","",IF($J$25=0,((J19-$J$26)/3/J20),IF($J$26=0,(($J$25-J19)/3/J20),MIN(((($J$25)-J19)/(3*J20)),((J19-($J$26))/(3*J20)))))),"")</f>
        <v>1.3509236640340365</v>
      </c>
      <c r="K23" s="25">
        <f>IFERROR(IF(K18="","",IF($K$25=0,((K19-$K$26)/3/K20),IF($K$26=0,(($K$25-K19)/3/K20),MIN(((($K$25)-K19)/(3*K20)),((K19-($K$26))/(3*K20)))))),"")</f>
        <v>1.2402692114653102</v>
      </c>
      <c r="L23" s="25">
        <f>IFERROR(IF(L18="","",IF($L$25=0,((L19-$L$26)/3/L20),IF($L$26=0,(($L$25-L19)/3/L20),MIN(((($L$25)-L19)/(3*L20)),((L19-($L$26))/(3*L20)))))),"")</f>
        <v>1.0856744107385381</v>
      </c>
      <c r="M23" s="25">
        <f>IFERROR(IF(M18="","",IF($M$25=0,((M19-$M$26)/3/M20),IF($M$26=0,(($M$25-M19)/3/M20),MIN(((($M$25)-M19)/(3*M20)),((M19-($M$26))/(3*M20)))))),"")</f>
        <v>1.5117804807977562</v>
      </c>
      <c r="N23" s="25">
        <f>IFERROR(IF(N18="","",IF($N$25=0,((N19-$N$26)/3/N20),IF($N$26=0,(($N$25-N19)/3/N20),MIN(((($N$25)-N19)/(3*N20)),((N19-($N$26))/(3*N20)))))),"")</f>
        <v>1.1822887790884158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1.3365514035349131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1.2308139988634583</v>
      </c>
      <c r="Y23" s="25">
        <f>IFERROR(IF(Y18="","",IF($J$25=0,((Y19-$J$26)/3/Y20),IF($J$26=0,(($J$25-Y19)/3/Y20),MIN(((($J$25)-Y19)/(3*Y20)),((Y19-($J$26))/(3*Y20)))))),"")</f>
        <v>1.0446773173171382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1.1682840396668344</v>
      </c>
      <c r="AJ23" s="25">
        <f t="shared" si="4"/>
        <v>1.3456412986753432</v>
      </c>
      <c r="AK23" s="25">
        <f t="shared" si="4"/>
        <v>1.2109608228068582</v>
      </c>
      <c r="AL23" s="25">
        <f t="shared" si="4"/>
        <v>1.542850785988779</v>
      </c>
      <c r="AM23" s="25">
        <f t="shared" si="4"/>
        <v>1.7562520343156709</v>
      </c>
      <c r="AN23" s="25">
        <f t="shared" si="4"/>
        <v>1.7748328252264387</v>
      </c>
      <c r="AO23" s="25">
        <f t="shared" si="4"/>
        <v>2.1070589525853478</v>
      </c>
      <c r="AP23" s="25">
        <f t="shared" si="4"/>
        <v>1.5837365482971701</v>
      </c>
      <c r="AQ23" s="25">
        <f>IFERROR(IF(AQ18="","",IF($M$25=0,((AQ19-$M$26)/3/AQ20),IF($M$26=0,(($M$25-AQ19)/3/AQ20),MIN(((($M$25)-AQ19)/(3*AQ20)),((AQ19-($M$26))/(3*AQ20)))))),"")</f>
        <v>1.6997428039306288</v>
      </c>
      <c r="AR23" s="25">
        <f>IFERROR(IF(AR18="","",IF($M$25=0,((AR19-$M$26)/3/AR20),IF($M$26=0,(($M$25-AR19)/3/AR20),MIN(((($M$25)-AR19)/(3*AR20)),((AR19-($M$26))/(3*AR20)))))),"")</f>
        <v>1.9775063758286373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5.48</v>
      </c>
      <c r="C25" s="32">
        <f t="shared" si="5"/>
        <v>5.48</v>
      </c>
      <c r="D25" s="32">
        <f t="shared" si="5"/>
        <v>5.48</v>
      </c>
      <c r="E25" s="32">
        <f t="shared" si="5"/>
        <v>5.48</v>
      </c>
      <c r="F25" s="32">
        <f t="shared" si="5"/>
        <v>5.48</v>
      </c>
      <c r="G25" s="32">
        <f t="shared" si="5"/>
        <v>5.48</v>
      </c>
      <c r="H25" s="32">
        <f t="shared" si="5"/>
        <v>5.48</v>
      </c>
      <c r="I25" s="32">
        <f t="shared" si="5"/>
        <v>5.48</v>
      </c>
      <c r="J25" s="32">
        <f t="shared" si="5"/>
        <v>5.48</v>
      </c>
      <c r="K25" s="32">
        <f t="shared" si="5"/>
        <v>5.48</v>
      </c>
      <c r="L25" s="32">
        <f t="shared" si="5"/>
        <v>5.48</v>
      </c>
      <c r="M25" s="32">
        <f t="shared" si="5"/>
        <v>5.48</v>
      </c>
      <c r="N25" s="32">
        <f>$E$5</f>
        <v>5.48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0.98485384059771119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1.5269118652012093</v>
      </c>
      <c r="Q37" s="40">
        <v>8</v>
      </c>
      <c r="R37" s="41">
        <f>ROUND(Q37/5,5)</f>
        <v>1.6</v>
      </c>
      <c r="T37" s="20">
        <v>3.4643999999999999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0.45286234111482804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1.4836002150514607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BJ85"/>
  <sheetViews>
    <sheetView showGridLines="0" topLeftCell="A19" zoomScale="85" zoomScaleNormal="85" workbookViewId="0">
      <selection activeCell="T62" sqref="T62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100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1.3042423433798851</v>
      </c>
      <c r="R2" s="7">
        <f>IF(N19="","",(ABS(N19-AVERAGE(B19:M19))/STDEV(B19:M19)))</f>
        <v>0.18068655540654258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0.87762375138577398</v>
      </c>
      <c r="V2" s="7">
        <f>IF(AR19="","",(ABS(AR19-AVERAGE(AF19:AQ19))/STDEV(AF19:AQ19)))</f>
        <v>1.68488471220263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1.1664864669262969</v>
      </c>
      <c r="R3" s="7">
        <f>IF(N20="","",(ABS(N20-AVERAGE(B20:M20))/STDEV(B20:M20)))</f>
        <v>0.13611443926495631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0.85642142204446947</v>
      </c>
      <c r="V3" s="7">
        <f>IF(AR20="","",(ABS(AR20-AVERAGE(AF20:AQ20))/STDEV(AF20:AQ20)))</f>
        <v>0.22473198160158347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0.11531184080942024</v>
      </c>
      <c r="R4" s="7">
        <f>IF(N23="","",(ABS(N23-AVERAGE(B23:M23))/STDEV(B23:M23)))</f>
        <v>0.10477216712961919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0.40920646098125513</v>
      </c>
      <c r="V4" s="7">
        <f>IF(AR23="","",(ABS(AR23-AVERAGE(AF23:AQ23))/STDEV(AF23:AQ23)))</f>
        <v>0.57922582502886355</v>
      </c>
    </row>
    <row r="5" spans="1:44" ht="25.5" customHeight="1" x14ac:dyDescent="0.2">
      <c r="C5" s="42" t="s">
        <v>54</v>
      </c>
      <c r="D5" s="12" t="s">
        <v>54</v>
      </c>
      <c r="E5" s="12" t="s">
        <v>54</v>
      </c>
      <c r="F5" s="12">
        <v>-65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-0.86659935483870676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-29.961328767123284</v>
      </c>
      <c r="C9" s="20">
        <v>-26.564014285714286</v>
      </c>
      <c r="D9" s="20">
        <v>-28.947739285714295</v>
      </c>
      <c r="E9" s="20">
        <v>-29.106877272727267</v>
      </c>
      <c r="F9" s="20">
        <v>-29.401634285714298</v>
      </c>
      <c r="G9" s="20">
        <v>-29.364615384615387</v>
      </c>
      <c r="H9" s="20">
        <v>-25.922159999999998</v>
      </c>
      <c r="I9" s="20">
        <v>-24.617558333333331</v>
      </c>
      <c r="J9" s="20">
        <v>-24.691647368421059</v>
      </c>
      <c r="K9" s="20">
        <v>-25.757624242424264</v>
      </c>
      <c r="L9" s="20">
        <v>-22.702060000000007</v>
      </c>
      <c r="M9" s="20">
        <v>-22.545728571428569</v>
      </c>
      <c r="N9" s="20">
        <v>-23.137834482758631</v>
      </c>
      <c r="P9" s="19" t="s">
        <v>18</v>
      </c>
      <c r="Q9" s="20"/>
      <c r="R9" s="20"/>
      <c r="S9" s="20"/>
      <c r="T9" s="20">
        <v>-31.478999999999996</v>
      </c>
      <c r="U9" s="20"/>
      <c r="V9" s="20"/>
      <c r="W9" s="20"/>
      <c r="X9" s="20">
        <v>-29.17133333333333</v>
      </c>
      <c r="Y9" s="20">
        <v>-31.220099999999992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-16.662050000000001</v>
      </c>
      <c r="AJ9" s="30">
        <v>-22.367933333333337</v>
      </c>
      <c r="AK9" s="30">
        <v>-22.929957894736834</v>
      </c>
      <c r="AL9" s="30">
        <v>-21.952035294117646</v>
      </c>
      <c r="AM9" s="30">
        <v>-17.710928571428571</v>
      </c>
      <c r="AN9" s="30">
        <v>-17.616175000000002</v>
      </c>
      <c r="AO9" s="30">
        <v>-20.392746666666667</v>
      </c>
      <c r="AP9" s="30">
        <v>-16.229145454545453</v>
      </c>
      <c r="AQ9" s="30">
        <v>-15.691820000000002</v>
      </c>
      <c r="AR9" s="30">
        <v>-16.558419354838708</v>
      </c>
    </row>
    <row r="10" spans="1:44" x14ac:dyDescent="0.2">
      <c r="A10" s="21" t="s">
        <v>8</v>
      </c>
      <c r="B10" s="22">
        <v>12.772425128195204</v>
      </c>
      <c r="C10" s="22">
        <v>11.758861770141319</v>
      </c>
      <c r="D10" s="22">
        <v>10.165568258655743</v>
      </c>
      <c r="E10" s="22">
        <v>10.589820705034528</v>
      </c>
      <c r="F10" s="22">
        <v>11.524582008675184</v>
      </c>
      <c r="G10" s="22">
        <v>12.772817791336799</v>
      </c>
      <c r="H10" s="22">
        <v>10.318420953035425</v>
      </c>
      <c r="I10" s="22">
        <v>11.33816674212367</v>
      </c>
      <c r="J10" s="22">
        <v>11.658727481764025</v>
      </c>
      <c r="K10" s="22">
        <v>12.943427988822997</v>
      </c>
      <c r="L10" s="22">
        <v>10.917185637277941</v>
      </c>
      <c r="M10" s="22">
        <v>10.867724307365867</v>
      </c>
      <c r="N10" s="22">
        <v>12.590855647284123</v>
      </c>
      <c r="P10" s="21" t="s">
        <v>8</v>
      </c>
      <c r="Q10" s="22"/>
      <c r="R10" s="22"/>
      <c r="S10" s="22"/>
      <c r="T10" s="22">
        <v>10.044017430188536</v>
      </c>
      <c r="U10" s="22"/>
      <c r="V10" s="22"/>
      <c r="W10" s="22"/>
      <c r="X10" s="22">
        <v>12.807696173501595</v>
      </c>
      <c r="Y10" s="22">
        <v>6.8812199339178193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12.605330929391489</v>
      </c>
      <c r="AJ10" s="22">
        <v>11.552613509261965</v>
      </c>
      <c r="AK10" s="22">
        <v>10.479386617094976</v>
      </c>
      <c r="AL10" s="22">
        <v>9.6651187382737263</v>
      </c>
      <c r="AM10" s="22">
        <v>9.7783876687632478</v>
      </c>
      <c r="AN10" s="22">
        <v>9.4507028869600429</v>
      </c>
      <c r="AO10" s="22">
        <v>9.2576067380309546</v>
      </c>
      <c r="AP10" s="22">
        <v>10.143088342639993</v>
      </c>
      <c r="AQ10" s="22">
        <v>8.4857155596199085</v>
      </c>
      <c r="AR10" s="22">
        <v>11.229464904316908</v>
      </c>
    </row>
    <row r="11" spans="1:44" x14ac:dyDescent="0.2">
      <c r="A11" s="21" t="s">
        <v>19</v>
      </c>
      <c r="B11" s="22">
        <v>18.097000000000001</v>
      </c>
      <c r="C11" s="22">
        <v>9.1259999999999994</v>
      </c>
      <c r="D11" s="23">
        <v>7.2839999999999998</v>
      </c>
      <c r="E11" s="23">
        <v>12.176</v>
      </c>
      <c r="F11" s="23">
        <v>5.8819999999999997</v>
      </c>
      <c r="G11" s="23">
        <v>19.492000000000001</v>
      </c>
      <c r="H11" s="23">
        <v>-5.4989999999999997</v>
      </c>
      <c r="I11" s="23">
        <v>10.417</v>
      </c>
      <c r="J11" s="23">
        <v>18.530999999999999</v>
      </c>
      <c r="K11" s="23">
        <v>25.706</v>
      </c>
      <c r="L11" s="23">
        <v>10.368</v>
      </c>
      <c r="M11" s="23">
        <v>10.368</v>
      </c>
      <c r="N11" s="23">
        <v>15.199</v>
      </c>
      <c r="P11" s="21" t="s">
        <v>19</v>
      </c>
      <c r="Q11" s="22"/>
      <c r="R11" s="22"/>
      <c r="S11" s="22"/>
      <c r="T11" s="22">
        <v>-11.656000000000001</v>
      </c>
      <c r="U11" s="23"/>
      <c r="V11" s="23"/>
      <c r="W11" s="23"/>
      <c r="X11" s="23">
        <v>-3.923</v>
      </c>
      <c r="Y11" s="23">
        <v>-17.658999999999999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11.474</v>
      </c>
      <c r="AJ11" s="22">
        <v>10.32</v>
      </c>
      <c r="AK11" s="22">
        <v>-4.4420000000000002</v>
      </c>
      <c r="AL11" s="22">
        <v>-4.4420000000000002</v>
      </c>
      <c r="AM11" s="22">
        <v>14.183999999999999</v>
      </c>
      <c r="AN11" s="22">
        <v>4.492</v>
      </c>
      <c r="AO11" s="22">
        <v>12.794</v>
      </c>
      <c r="AP11" s="22">
        <v>11.895</v>
      </c>
      <c r="AQ11" s="22">
        <v>9.3729999999999993</v>
      </c>
      <c r="AR11" s="22">
        <v>15.154</v>
      </c>
    </row>
    <row r="12" spans="1:44" x14ac:dyDescent="0.2">
      <c r="A12" s="21" t="s">
        <v>20</v>
      </c>
      <c r="B12" s="22">
        <v>-59.27</v>
      </c>
      <c r="C12" s="22">
        <v>-53.360999999999997</v>
      </c>
      <c r="D12" s="23">
        <v>-52.97</v>
      </c>
      <c r="E12" s="23">
        <v>-57.344000000000001</v>
      </c>
      <c r="F12" s="23">
        <v>-62.969000000000001</v>
      </c>
      <c r="G12" s="23">
        <v>-59.421999999999997</v>
      </c>
      <c r="H12" s="23">
        <v>-47.276000000000003</v>
      </c>
      <c r="I12" s="23">
        <v>-54.555</v>
      </c>
      <c r="J12" s="23">
        <v>-59.542999999999999</v>
      </c>
      <c r="K12" s="23">
        <v>-56.604999999999997</v>
      </c>
      <c r="L12" s="23">
        <v>-49.902999999999999</v>
      </c>
      <c r="M12" s="23">
        <v>-46.884</v>
      </c>
      <c r="N12" s="23">
        <v>-54.761000000000003</v>
      </c>
      <c r="P12" s="21" t="s">
        <v>20</v>
      </c>
      <c r="Q12" s="22"/>
      <c r="R12" s="22"/>
      <c r="S12" s="22"/>
      <c r="T12" s="22">
        <v>-45.603999999999999</v>
      </c>
      <c r="U12" s="23"/>
      <c r="V12" s="23"/>
      <c r="W12" s="23"/>
      <c r="X12" s="23">
        <v>-53.988</v>
      </c>
      <c r="Y12" s="23">
        <v>-41.893000000000001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-39.991999999999997</v>
      </c>
      <c r="AJ12" s="22">
        <v>-52.101999999999997</v>
      </c>
      <c r="AK12" s="22">
        <v>-51.302999999999997</v>
      </c>
      <c r="AL12" s="22">
        <v>-49.363</v>
      </c>
      <c r="AM12" s="22">
        <v>-40.96</v>
      </c>
      <c r="AN12" s="22">
        <v>-49.787999999999997</v>
      </c>
      <c r="AO12" s="22">
        <v>-43.963999999999999</v>
      </c>
      <c r="AP12" s="22">
        <v>-44.844000000000001</v>
      </c>
      <c r="AQ12" s="22">
        <v>-36.018000000000001</v>
      </c>
      <c r="AR12" s="22">
        <v>-52.146000000000001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0.91443535275402643</v>
      </c>
      <c r="C13" s="25">
        <f>IFERROR(IF(C8="","",IF($C$25=0,((C9-$C$26)/3/C10),IF($C$26=0,(($C$25-C9)/3/C10),MIN(((($C$25)-C9)/(3*C10)),((C9-($C$26))/(3*C10)))))),"")</f>
        <v>1.0895608340790337</v>
      </c>
      <c r="D13" s="25">
        <f>IFERROR(IF(D8="","",IF($D$25=0,((D9-$D$26)/3/D10),IF($D$26=0,(($D$25-D9)/3/D10),MIN(((($D$25)-D9)/(3*D10)),((D9-($D$26))/(3*D10)))))),"")</f>
        <v>1.1821690565957967</v>
      </c>
      <c r="E13" s="25">
        <f>IFERROR(IF(E8="","",IF($E$25=0,((E9-$E$26)/3/E10),IF($E$26=0,(($E$25-E9)/3/E10),MIN(((($E$25)-E9)/(3*E10)),((E9-($E$26))/(3*E10)))))),"")</f>
        <v>1.1297995098950293</v>
      </c>
      <c r="F13" s="25">
        <f>IFERROR(IF(F8="","",IF($K$25=0,((F9-$K$26)/3/F10),IF($K$26=0,(($K$25-F9)/3/F10),MIN(((($K$25)-F9)/(3*F10)),((F9-($K$26))/(3*F10)))))),"")</f>
        <v>1.0296357729789787</v>
      </c>
      <c r="G13" s="25">
        <f>IFERROR(IF(G8="","",IF($G$25=0,((G9-$G$26)/3/G10),IF($G$26=0,(($G$25-G9)/3/G10),MIN(((($G$25)-G9)/(3*G10)),((G9-($G$26))/(3*G10)))))),"")</f>
        <v>0.9299797219778817</v>
      </c>
      <c r="H13" s="25">
        <f>IFERROR(IF(H8="","",IF($H$25=0,((H9-$H$26)/3/H10),IF($H$26=0,(($H$25-H9)/3/H10),MIN(((($H$25)-H9)/(3*H10)),((H9-($H$26))/(3*H10)))))),"")</f>
        <v>1.2623972917905386</v>
      </c>
      <c r="I13" s="25">
        <f>IFERROR(IF(I8="","",IF($I$25=0,((I9-$I$26)/3/I10),IF($I$26=0,(($I$25-I9)/3/I10),MIN(((($I$25)-I9)/(3*I10)),((I9-($I$26))/(3*I10)))))),"")</f>
        <v>1.1872125534085805</v>
      </c>
      <c r="J13" s="25">
        <f>IFERROR(IF(J8="","",IF($J$25=0,((J9-$J$26)/3/J10),IF($J$26=0,(($J$25-J9)/3/J10),MIN(((($J$25)-J9)/(3*J10)),((J9-($J$26))/(3*J10)))))),"")</f>
        <v>1.1524514630671077</v>
      </c>
      <c r="K13" s="25">
        <f>IFERROR(IF(K8="","",IF($K$25=0,((K9-$K$26)/3/K10),IF($K$26=0,(($K$25-K9)/3/K10),MIN(((($K$25)-K9)/(3*K10)),((K9-($K$26))/(3*K10)))))),"")</f>
        <v>1.0106126391314212</v>
      </c>
      <c r="L13" s="25">
        <f>IFERROR(IF(L8="","",IF($L$25=0,((L9-$L$26)/3/L10),IF($L$26=0,(($L$25-L9)/3/L10),MIN(((($L$25)-L9)/(3*L10)),((L9-($L$26))/(3*L10)))))),"")</f>
        <v>1.2914787566852088</v>
      </c>
      <c r="M13" s="25">
        <f>IFERROR(IF(M8="","",IF($M$25=0,((M9-$M$26)/3/M10),IF($M$26=0,(($M$25-M9)/3/M10),MIN(((($M$25)-M9)/(3*M10)),((M9-($M$26))/(3*M10)))))),"")</f>
        <v>1.3021515277059739</v>
      </c>
      <c r="N13" s="25">
        <f>IFERROR(IF(N8="","",IF($N$25=0,((N9-$N$26)/3/N10),IF($N$26=0,(($N$25-N9)/3/N10),MIN(((($N$25)-N9)/(3*N10)),((N9-($N$26))/(3*N10)))))),"")</f>
        <v>1.1082690139032538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1.112469860225733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0.93247752969016051</v>
      </c>
      <c r="Y13" s="25">
        <f>IFERROR(IF(Y8="","",IF($J$25=0,((Y9-$J$26)/3/Y10),IF($J$26=0,(($J$25-Y9)/3/Y10),MIN(((($J$25)-Y9)/(3*Y10)),((Y9-($J$26))/(3*Y10)))))),"")</f>
        <v>1.6363329140470901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1.2782409355418505</v>
      </c>
      <c r="AJ13" s="25">
        <f t="shared" si="2"/>
        <v>1.2300843335143072</v>
      </c>
      <c r="AK13" s="25">
        <f t="shared" si="2"/>
        <v>1.3381839873666683</v>
      </c>
      <c r="AL13" s="25">
        <f t="shared" si="2"/>
        <v>1.4846503138967502</v>
      </c>
      <c r="AM13" s="25">
        <f t="shared" si="2"/>
        <v>1.612026884542356</v>
      </c>
      <c r="AN13" s="25">
        <f t="shared" si="2"/>
        <v>1.6712628174065793</v>
      </c>
      <c r="AO13" s="25">
        <f t="shared" si="2"/>
        <v>1.6061477728753708</v>
      </c>
      <c r="AP13" s="25">
        <f t="shared" si="2"/>
        <v>1.602761502806771</v>
      </c>
      <c r="AQ13" s="25">
        <f>IFERROR(IF(AQ8="","",IF($M$25=0,((AQ9-$M$26)/3/AQ10),IF($M$26=0,(($M$25-AQ9)/3/AQ10),MIN(((($M$25)-AQ9)/(3*AQ10)),((AQ9-($M$26))/(3*AQ10)))))),"")</f>
        <v>1.9369091368337361</v>
      </c>
      <c r="AR13" s="25">
        <f>IFERROR(IF(AR8="","",IF($M$25=0,((AR9-$M$26)/3/AR10),IF($M$26=0,(($M$25-AR9)/3/AR10),MIN(((($M$25)-AR9)/(3*AR10)),((AR9-($M$26))/(3*AR10)))))),"")</f>
        <v>1.437930808455502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3.2739933823529377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-25.692149999999998</v>
      </c>
      <c r="C19" s="30">
        <v>-27.482866666666691</v>
      </c>
      <c r="D19" s="30">
        <v>-27.222273684210524</v>
      </c>
      <c r="E19" s="30">
        <v>-26.609062500000014</v>
      </c>
      <c r="F19" s="30">
        <v>-29.976303999999988</v>
      </c>
      <c r="G19" s="30">
        <v>-30.811868085106344</v>
      </c>
      <c r="H19" s="30">
        <v>-25.891421621621639</v>
      </c>
      <c r="I19" s="30">
        <v>-24.723366666666674</v>
      </c>
      <c r="J19" s="30">
        <v>-24.161281481481478</v>
      </c>
      <c r="K19" s="30">
        <v>-26.575284848484834</v>
      </c>
      <c r="L19" s="30">
        <v>-27.407828571428581</v>
      </c>
      <c r="M19" s="30">
        <v>-16.562142857142856</v>
      </c>
      <c r="N19" s="30">
        <v>-25.4497</v>
      </c>
      <c r="P19" s="30" t="s">
        <v>18</v>
      </c>
      <c r="Q19" s="30"/>
      <c r="R19" s="30"/>
      <c r="S19" s="30"/>
      <c r="T19" s="30">
        <v>-26.41736666666667</v>
      </c>
      <c r="U19" s="30"/>
      <c r="V19" s="30"/>
      <c r="W19" s="30"/>
      <c r="X19" s="30">
        <v>-22.909272727272732</v>
      </c>
      <c r="Y19" s="30">
        <v>-28.409500000000008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-22.019966666666669</v>
      </c>
      <c r="AJ19" s="30">
        <v>-25.138733333333334</v>
      </c>
      <c r="AK19" s="30">
        <v>-23.884623529411765</v>
      </c>
      <c r="AL19" s="30">
        <v>-19.499780000000008</v>
      </c>
      <c r="AM19" s="30">
        <v>-21.541666666666671</v>
      </c>
      <c r="AN19" s="30">
        <v>-18.914786666666661</v>
      </c>
      <c r="AO19" s="30">
        <v>-14.652624999999997</v>
      </c>
      <c r="AP19" s="30">
        <v>-19.084</v>
      </c>
      <c r="AQ19" s="30">
        <v>-18.247687500000001</v>
      </c>
      <c r="AR19" s="30">
        <v>-14.973694117647064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10.219658925583742</v>
      </c>
      <c r="C20" s="22">
        <v>10.866872030779211</v>
      </c>
      <c r="D20" s="22">
        <v>11.850947818612715</v>
      </c>
      <c r="E20" s="22">
        <v>13.225732468064763</v>
      </c>
      <c r="F20" s="22">
        <v>10.145730024469414</v>
      </c>
      <c r="G20" s="22">
        <v>11.137087906927398</v>
      </c>
      <c r="H20" s="22">
        <v>11.226284027245992</v>
      </c>
      <c r="I20" s="22">
        <v>13.493198806528143</v>
      </c>
      <c r="J20" s="22">
        <v>12.968938021202387</v>
      </c>
      <c r="K20" s="22">
        <v>11.851811953579162</v>
      </c>
      <c r="L20" s="22">
        <v>11.654468933172618</v>
      </c>
      <c r="M20" s="22">
        <v>15.759471217881227</v>
      </c>
      <c r="N20" s="22">
        <v>12.25124891941776</v>
      </c>
      <c r="P20" s="21" t="s">
        <v>8</v>
      </c>
      <c r="Q20" s="22"/>
      <c r="R20" s="22"/>
      <c r="S20" s="22"/>
      <c r="T20" s="22">
        <v>11.504990912443265</v>
      </c>
      <c r="U20" s="22"/>
      <c r="V20" s="22"/>
      <c r="W20" s="22"/>
      <c r="X20" s="22">
        <v>13.606482412676122</v>
      </c>
      <c r="Y20" s="22">
        <v>13.083397062086364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16.705585998419053</v>
      </c>
      <c r="AJ20" s="22">
        <v>10.719712686918923</v>
      </c>
      <c r="AK20" s="22">
        <v>12.403469600974434</v>
      </c>
      <c r="AL20" s="22">
        <v>12.046738505673693</v>
      </c>
      <c r="AM20" s="22">
        <v>8.9835115859230896</v>
      </c>
      <c r="AN20" s="22">
        <v>12.159699304262841</v>
      </c>
      <c r="AO20" s="22">
        <v>9.337166470921261</v>
      </c>
      <c r="AP20" s="22">
        <v>9.4424547322383425</v>
      </c>
      <c r="AQ20" s="22">
        <v>9.2529451686213147</v>
      </c>
      <c r="AR20" s="22">
        <v>10.672393500258956</v>
      </c>
      <c r="AS20" s="29"/>
      <c r="AT20" s="29"/>
      <c r="AU20" s="29"/>
      <c r="AV20" s="29"/>
      <c r="BD20" s="32">
        <f>F5</f>
        <v>-65</v>
      </c>
      <c r="BE20" s="32"/>
      <c r="BF20" s="32"/>
      <c r="BG20" s="32"/>
      <c r="BH20" s="32"/>
      <c r="BI20" s="32"/>
      <c r="BJ20" s="32" t="str">
        <f>E5</f>
        <v/>
      </c>
    </row>
    <row r="21" spans="1:62" x14ac:dyDescent="0.2">
      <c r="A21" s="21" t="s">
        <v>19</v>
      </c>
      <c r="B21" s="22">
        <v>-8.4830000000000005</v>
      </c>
      <c r="C21" s="22">
        <v>4.2869999999999999</v>
      </c>
      <c r="D21" s="22">
        <v>16.007000000000001</v>
      </c>
      <c r="E21" s="22">
        <v>17.366</v>
      </c>
      <c r="F21" s="22">
        <v>-6.2320000000000002</v>
      </c>
      <c r="G21" s="22">
        <v>7.8140000000000001</v>
      </c>
      <c r="H21" s="22">
        <v>7.4740000000000002</v>
      </c>
      <c r="I21" s="22">
        <v>19.803000000000001</v>
      </c>
      <c r="J21" s="22">
        <v>19.908999999999999</v>
      </c>
      <c r="K21" s="22">
        <v>10.403</v>
      </c>
      <c r="L21" s="22">
        <v>7.1079999999999997</v>
      </c>
      <c r="M21" s="22">
        <v>19.395</v>
      </c>
      <c r="N21" s="22">
        <v>14.877000000000001</v>
      </c>
      <c r="P21" s="21" t="s">
        <v>19</v>
      </c>
      <c r="Q21" s="22"/>
      <c r="R21" s="22"/>
      <c r="S21" s="22"/>
      <c r="T21" s="22">
        <v>-9.5909999999999993</v>
      </c>
      <c r="U21" s="22"/>
      <c r="V21" s="22"/>
      <c r="W21" s="22"/>
      <c r="X21" s="22">
        <v>6.2610000000000001</v>
      </c>
      <c r="Y21" s="22">
        <v>-3.9529999999999998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20.771000000000001</v>
      </c>
      <c r="AJ21" s="22">
        <v>-3.4449999999999998</v>
      </c>
      <c r="AK21" s="22">
        <v>14.606999999999999</v>
      </c>
      <c r="AL21" s="22">
        <v>18.38</v>
      </c>
      <c r="AM21" s="22">
        <v>-4.3230000000000004</v>
      </c>
      <c r="AN21" s="22">
        <v>13.515000000000001</v>
      </c>
      <c r="AO21" s="22">
        <v>14.28</v>
      </c>
      <c r="AP21" s="22">
        <v>-3.843</v>
      </c>
      <c r="AQ21" s="22">
        <v>-3.5</v>
      </c>
      <c r="AR21" s="22">
        <v>16.478999999999999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-46.22</v>
      </c>
      <c r="C22" s="22">
        <v>-54.247999999999998</v>
      </c>
      <c r="D22" s="22">
        <v>-57.945</v>
      </c>
      <c r="E22" s="22">
        <v>-55.683</v>
      </c>
      <c r="F22" s="22">
        <v>-55.497999999999998</v>
      </c>
      <c r="G22" s="22">
        <v>-57.832999999999998</v>
      </c>
      <c r="H22" s="22">
        <v>-57.557000000000002</v>
      </c>
      <c r="I22" s="22">
        <v>-48.972000000000001</v>
      </c>
      <c r="J22" s="22">
        <v>-51.66</v>
      </c>
      <c r="K22" s="22">
        <v>-59.637</v>
      </c>
      <c r="L22" s="22">
        <v>-55.5</v>
      </c>
      <c r="M22" s="22">
        <v>-47.488999999999997</v>
      </c>
      <c r="N22" s="22">
        <v>-55.914999999999999</v>
      </c>
      <c r="P22" s="21" t="s">
        <v>20</v>
      </c>
      <c r="Q22" s="22"/>
      <c r="R22" s="22"/>
      <c r="S22" s="22"/>
      <c r="T22" s="22">
        <v>-53.177999999999997</v>
      </c>
      <c r="U22" s="22"/>
      <c r="V22" s="22"/>
      <c r="W22" s="22"/>
      <c r="X22" s="22">
        <v>-49.331000000000003</v>
      </c>
      <c r="Y22" s="22">
        <v>-50.234000000000002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-47.447000000000003</v>
      </c>
      <c r="AJ22" s="22">
        <v>-61.295000000000002</v>
      </c>
      <c r="AK22" s="22">
        <v>-56.024999999999999</v>
      </c>
      <c r="AL22" s="22">
        <v>-40.926000000000002</v>
      </c>
      <c r="AM22" s="22">
        <v>-40.502000000000002</v>
      </c>
      <c r="AN22" s="22">
        <v>-42.054000000000002</v>
      </c>
      <c r="AO22" s="22">
        <v>-35.628</v>
      </c>
      <c r="AP22" s="22">
        <v>-42.49</v>
      </c>
      <c r="AQ22" s="22">
        <v>-47.524000000000001</v>
      </c>
      <c r="AR22" s="22">
        <v>-45.210999999999999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1.2820992131024815</v>
      </c>
      <c r="C23" s="25">
        <f>IFERROR(IF(C18="","",IF($C$25=0,((C19-$C$26)/3/C20),IF($C$26=0,(($C$25-C19)/3/C20),MIN(((($C$25)-C19)/(3*C20)),((C19-($C$26))/(3*C20)))))),"")</f>
        <v>1.1508105622013456</v>
      </c>
      <c r="D23" s="25">
        <f>IFERROR(IF(D18="","",IF($D$25=0,((D19-$D$26)/3/D20),IF($D$26=0,(($D$25-D19)/3/D20),MIN(((($D$25)-D19)/(3*D20)),((D19-($D$26))/(3*D20)))))),"")</f>
        <v>1.0625796038709243</v>
      </c>
      <c r="E23" s="25">
        <f>IFERROR(IF(E18="","",IF($E$25=0,((E19-$E$26)/3/E20),IF($E$26=0,(($E$25-E19)/3/E20),MIN(((($E$25)-E19)/(3*E20)),((E19-($E$26))/(3*E20)))))),"")</f>
        <v>0.96758188611229046</v>
      </c>
      <c r="F23" s="25">
        <f>IFERROR(IF(F18="","",IF($K$25=0,((F19-$K$26)/3/F20),IF($K$26=0,(($K$25-F19)/3/F20),MIN(((($K$25)-F19)/(3*F20)),((F19-($K$26))/(3*F20)))))),"")</f>
        <v>1.1506875606956513</v>
      </c>
      <c r="G23" s="25">
        <f>IFERROR(IF(G18="","",IF($G$25=0,((G19-$G$26)/3/G20),IF($G$26=0,(($G$25-G19)/3/G20),MIN(((($G$25)-G19)/(3*G20)),((G19-($G$26))/(3*G20)))))),"")</f>
        <v>1.0232516854376941</v>
      </c>
      <c r="H23" s="25">
        <f>IFERROR(IF(H18="","",IF($H$25=0,((H19-$H$26)/3/H20),IF($H$26=0,(($H$25-H19)/3/H20),MIN(((($H$25)-H19)/(3*H20)),((H19-($H$26))/(3*H20)))))),"")</f>
        <v>1.161220646222221</v>
      </c>
      <c r="I23" s="25">
        <f>IFERROR(IF(I18="","",IF($I$25=0,((I19-$I$26)/3/I20),IF($I$26=0,(($I$25-I19)/3/I20),MIN(((($I$25)-I19)/(3*I20)),((I19-($I$26))/(3*I20)))))),"")</f>
        <v>0.99498603977798272</v>
      </c>
      <c r="J23" s="25">
        <f>IFERROR(IF(J18="","",IF($J$25=0,((J19-$J$26)/3/J20),IF($J$26=0,(($J$25-J19)/3/J20),MIN(((($J$25)-J19)/(3*J20)),((J19-($J$26))/(3*J20)))))),"")</f>
        <v>1.0496546556537105</v>
      </c>
      <c r="K23" s="25">
        <f>IFERROR(IF(K18="","",IF($K$25=0,((K19-$K$26)/3/K20),IF($K$26=0,(($K$25-K19)/3/K20),MIN(((($K$25)-K19)/(3*K20)),((K19-($K$26))/(3*K20)))))),"")</f>
        <v>1.0806987517187523</v>
      </c>
      <c r="L23" s="25">
        <f>IFERROR(IF(L18="","",IF($L$25=0,((L19-$L$26)/3/L20),IF($L$26=0,(($L$25-L19)/3/L20),MIN(((($L$25)-L19)/(3*L20)),((L19-($L$26))/(3*L20)))))),"")</f>
        <v>1.0751861694750471</v>
      </c>
      <c r="M23" s="25">
        <f>IFERROR(IF(M18="","",IF($M$25=0,((M19-$M$26)/3/M20),IF($M$26=0,(($M$25-M19)/3/M20),MIN(((($M$25)-M19)/(3*M20)),((M19-($M$26))/(3*M20)))))),"")</f>
        <v>1.0245237392630686</v>
      </c>
      <c r="N23" s="25">
        <f>IFERROR(IF(N18="","",IF($N$25=0,((N19-$N$26)/3/N20),IF($N$26=0,(($N$25-N19)/3/N20),MIN(((($N$25)-N19)/(3*N20)),((N19-($N$26))/(3*N20)))))),"")</f>
        <v>1.0760889293856479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1.1178520587850311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1.0311439796645394</v>
      </c>
      <c r="Y23" s="25">
        <f>IFERROR(IF(Y18="","",IF($J$25=0,((Y19-$J$26)/3/Y20),IF($J$26=0,(($J$25-Y19)/3/Y20),MIN(((($J$25)-Y19)/(3*Y20)),((Y19-($J$26))/(3*Y20)))))),"")</f>
        <v>0.93223749729937067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0.8575980381133349</v>
      </c>
      <c r="AJ23" s="25">
        <f t="shared" si="4"/>
        <v>1.2395004676853782</v>
      </c>
      <c r="AK23" s="25">
        <f t="shared" si="4"/>
        <v>1.1049428854261378</v>
      </c>
      <c r="AL23" s="25">
        <f t="shared" si="4"/>
        <v>1.2589913853327908</v>
      </c>
      <c r="AM23" s="25">
        <f t="shared" si="4"/>
        <v>1.6125221159407686</v>
      </c>
      <c r="AN23" s="25">
        <f t="shared" si="4"/>
        <v>1.2633320441067484</v>
      </c>
      <c r="AO23" s="25">
        <f t="shared" si="4"/>
        <v>1.7973823627969949</v>
      </c>
      <c r="AP23" s="25">
        <f t="shared" si="4"/>
        <v>1.6209061909587983</v>
      </c>
      <c r="AQ23" s="25">
        <f>IFERROR(IF(AQ18="","",IF($M$25=0,((AQ19-$M$26)/3/AQ20),IF($M$26=0,(($M$25-AQ19)/3/AQ20),MIN(((($M$25)-AQ19)/(3*AQ20)),((AQ19-($M$26))/(3*AQ20)))))),"")</f>
        <v>1.6842317643376561</v>
      </c>
      <c r="AR23" s="25">
        <f>IFERROR(IF(AR18="","",IF($M$25=0,((AR19-$M$26)/3/AR20),IF($M$26=0,(($M$25-AR19)/3/AR20),MIN(((($M$25)-AR19)/(3*AR20)),((AR19-($M$26))/(3*AR20)))))),"")</f>
        <v>1.5624831762165656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-65</v>
      </c>
      <c r="C26" s="32">
        <f t="shared" si="5"/>
        <v>-65</v>
      </c>
      <c r="D26" s="32">
        <f t="shared" si="5"/>
        <v>-65</v>
      </c>
      <c r="E26" s="32">
        <f t="shared" si="5"/>
        <v>-65</v>
      </c>
      <c r="F26" s="32">
        <f t="shared" si="5"/>
        <v>-65</v>
      </c>
      <c r="G26" s="32">
        <f t="shared" si="5"/>
        <v>-65</v>
      </c>
      <c r="H26" s="32">
        <f t="shared" si="5"/>
        <v>-65</v>
      </c>
      <c r="I26" s="32">
        <f t="shared" si="5"/>
        <v>-65</v>
      </c>
      <c r="J26" s="32">
        <f t="shared" si="5"/>
        <v>-65</v>
      </c>
      <c r="K26" s="32">
        <f t="shared" si="5"/>
        <v>-65</v>
      </c>
      <c r="L26" s="32">
        <f t="shared" si="5"/>
        <v>-65</v>
      </c>
      <c r="M26" s="32">
        <f t="shared" si="5"/>
        <v>-65</v>
      </c>
      <c r="N26" s="32">
        <f t="shared" si="5"/>
        <v>-65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12.943427988822997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1.3021515277059739</v>
      </c>
      <c r="Q37" s="40">
        <v>8</v>
      </c>
      <c r="R37" s="41">
        <f>ROUND(Q37/5,5)</f>
        <v>1.6</v>
      </c>
      <c r="T37" s="20">
        <v>-36.389600000000002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5.7105791124893397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1.670023269468855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BJ85"/>
  <sheetViews>
    <sheetView showGridLines="0" topLeftCell="A16" zoomScale="85" zoomScaleNormal="85" workbookViewId="0">
      <selection activeCell="Z54" sqref="Z5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98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0.41932597023476786</v>
      </c>
      <c r="R2" s="7">
        <f>IF(N19="","",(ABS(N19-AVERAGE(B19:M19))/STDEV(B19:M19)))</f>
        <v>1.0732639514373428E-3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1.5406372079552677</v>
      </c>
      <c r="V2" s="7">
        <f>IF(AR19="","",(ABS(AR19-AVERAGE(AF19:AQ19))/STDEV(AF19:AQ19)))</f>
        <v>0.40671753263942967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9.0047276772816778E-2</v>
      </c>
      <c r="R3" s="7">
        <f>IF(N20="","",(ABS(N20-AVERAGE(B20:M20))/STDEV(B20:M20)))</f>
        <v>0.19765862490080677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0.36090211237067843</v>
      </c>
      <c r="V3" s="7">
        <f>IF(AR20="","",(ABS(AR20-AVERAGE(AF20:AQ20))/STDEV(AF20:AQ20)))</f>
        <v>2.1467768841366919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0.24470367047682987</v>
      </c>
      <c r="R4" s="7">
        <f>IF(N23="","",(ABS(N23-AVERAGE(B23:M23))/STDEV(B23:M23)))</f>
        <v>0.29523025176204687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1.2236902924888178</v>
      </c>
      <c r="V4" s="7">
        <f>IF(AR23="","",(ABS(AR23-AVERAGE(AF23:AQ23))/STDEV(AF23:AQ23)))</f>
        <v>2.928126795988415</v>
      </c>
    </row>
    <row r="5" spans="1:44" ht="25.5" customHeight="1" x14ac:dyDescent="0.2">
      <c r="C5" s="45" t="s">
        <v>99</v>
      </c>
      <c r="D5" s="46">
        <v>14600</v>
      </c>
      <c r="E5" s="46">
        <v>21000</v>
      </c>
      <c r="F5" s="46">
        <v>13020</v>
      </c>
      <c r="G5" s="13"/>
      <c r="H5" s="13"/>
      <c r="I5" s="13">
        <v>2088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-30.121290322580535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14371.978082191781</v>
      </c>
      <c r="C9" s="20">
        <v>14440.571428571429</v>
      </c>
      <c r="D9" s="20">
        <v>14369.714285714286</v>
      </c>
      <c r="E9" s="20">
        <v>14375.927272727273</v>
      </c>
      <c r="F9" s="20">
        <v>14241.302857142857</v>
      </c>
      <c r="G9" s="20">
        <v>14328.389743589743</v>
      </c>
      <c r="H9" s="20">
        <v>14215.2</v>
      </c>
      <c r="I9" s="20">
        <v>14174.666666666666</v>
      </c>
      <c r="J9" s="20">
        <v>14272.042105263157</v>
      </c>
      <c r="K9" s="20">
        <v>14210.20606060606</v>
      </c>
      <c r="L9" s="20">
        <v>14259.04</v>
      </c>
      <c r="M9" s="20">
        <v>14250.628571428571</v>
      </c>
      <c r="N9" s="20">
        <v>14257.848275862068</v>
      </c>
      <c r="P9" s="19" t="s">
        <v>18</v>
      </c>
      <c r="Q9" s="20"/>
      <c r="R9" s="20"/>
      <c r="S9" s="20"/>
      <c r="T9" s="20">
        <v>14334.133333333333</v>
      </c>
      <c r="U9" s="20"/>
      <c r="V9" s="20"/>
      <c r="W9" s="20"/>
      <c r="X9" s="20">
        <v>14134.31111111111</v>
      </c>
      <c r="Y9" s="20">
        <v>14114.4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14541.6</v>
      </c>
      <c r="AJ9" s="30">
        <v>14407.377777777778</v>
      </c>
      <c r="AK9" s="30">
        <v>14463.031578947368</v>
      </c>
      <c r="AL9" s="30">
        <v>14460.376470588235</v>
      </c>
      <c r="AM9" s="30">
        <v>14364</v>
      </c>
      <c r="AN9" s="30">
        <v>14363.6</v>
      </c>
      <c r="AO9" s="30">
        <v>14300.426666666666</v>
      </c>
      <c r="AP9" s="30">
        <v>14330.836363636363</v>
      </c>
      <c r="AQ9" s="30">
        <v>14292.96</v>
      </c>
      <c r="AR9" s="30">
        <v>14262.838709677419</v>
      </c>
    </row>
    <row r="10" spans="1:44" x14ac:dyDescent="0.2">
      <c r="A10" s="21" t="s">
        <v>8</v>
      </c>
      <c r="B10" s="22">
        <v>246.10727483575369</v>
      </c>
      <c r="C10" s="22">
        <v>264.45592696571777</v>
      </c>
      <c r="D10" s="22">
        <v>224.26259204212383</v>
      </c>
      <c r="E10" s="22">
        <v>256.96108509422595</v>
      </c>
      <c r="F10" s="22">
        <v>189.84529316424297</v>
      </c>
      <c r="G10" s="22">
        <v>217.02869755948603</v>
      </c>
      <c r="H10" s="22">
        <v>157.77851756833243</v>
      </c>
      <c r="I10" s="22">
        <v>192.96489572041887</v>
      </c>
      <c r="J10" s="22">
        <v>204.95243561194678</v>
      </c>
      <c r="K10" s="22">
        <v>190.52758896854561</v>
      </c>
      <c r="L10" s="22">
        <v>189.78275299229185</v>
      </c>
      <c r="M10" s="22">
        <v>249.9983867442771</v>
      </c>
      <c r="N10" s="22">
        <v>212.38802052933175</v>
      </c>
      <c r="P10" s="21" t="s">
        <v>8</v>
      </c>
      <c r="Q10" s="22"/>
      <c r="R10" s="22"/>
      <c r="S10" s="22"/>
      <c r="T10" s="22">
        <v>231.35638031539929</v>
      </c>
      <c r="U10" s="22"/>
      <c r="V10" s="22"/>
      <c r="W10" s="22"/>
      <c r="X10" s="22">
        <v>202.18891056523236</v>
      </c>
      <c r="Y10" s="22">
        <v>128.25238276231178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181.4579551127043</v>
      </c>
      <c r="AJ10" s="22">
        <v>169.75637386241598</v>
      </c>
      <c r="AK10" s="22">
        <v>218.13969039144681</v>
      </c>
      <c r="AL10" s="22">
        <v>223.1545469416391</v>
      </c>
      <c r="AM10" s="22">
        <v>168.80140118932147</v>
      </c>
      <c r="AN10" s="22">
        <v>184.88022807801059</v>
      </c>
      <c r="AO10" s="22">
        <v>186.10729057079854</v>
      </c>
      <c r="AP10" s="22">
        <v>153.21478069549633</v>
      </c>
      <c r="AQ10" s="22">
        <v>136.26998411766465</v>
      </c>
      <c r="AR10" s="22">
        <v>190.27742848412674</v>
      </c>
    </row>
    <row r="11" spans="1:44" x14ac:dyDescent="0.2">
      <c r="A11" s="21" t="s">
        <v>19</v>
      </c>
      <c r="B11" s="22">
        <v>15772</v>
      </c>
      <c r="C11" s="22">
        <v>15324</v>
      </c>
      <c r="D11" s="22">
        <v>15804</v>
      </c>
      <c r="E11" s="22">
        <v>15836</v>
      </c>
      <c r="F11" s="23">
        <v>15228</v>
      </c>
      <c r="G11" s="23">
        <v>15228</v>
      </c>
      <c r="H11" s="23">
        <v>14684</v>
      </c>
      <c r="I11" s="23">
        <v>15004</v>
      </c>
      <c r="J11" s="23">
        <v>15164</v>
      </c>
      <c r="K11" s="23">
        <v>15164</v>
      </c>
      <c r="L11" s="23">
        <v>14940</v>
      </c>
      <c r="M11" s="23">
        <v>15612</v>
      </c>
      <c r="N11" s="23">
        <v>15228</v>
      </c>
      <c r="P11" s="21" t="s">
        <v>19</v>
      </c>
      <c r="Q11" s="22"/>
      <c r="R11" s="22"/>
      <c r="S11" s="22"/>
      <c r="T11" s="22">
        <v>15132</v>
      </c>
      <c r="U11" s="23"/>
      <c r="V11" s="23"/>
      <c r="W11" s="23"/>
      <c r="X11" s="23">
        <v>14716</v>
      </c>
      <c r="Y11" s="23">
        <v>14332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14972</v>
      </c>
      <c r="AJ11" s="22">
        <v>14844</v>
      </c>
      <c r="AK11" s="22">
        <v>15324</v>
      </c>
      <c r="AL11" s="22">
        <v>15324</v>
      </c>
      <c r="AM11" s="22">
        <v>14748</v>
      </c>
      <c r="AN11" s="22">
        <v>15068</v>
      </c>
      <c r="AO11" s="22">
        <v>14908</v>
      </c>
      <c r="AP11" s="22">
        <v>14716</v>
      </c>
      <c r="AQ11" s="22">
        <v>14588</v>
      </c>
      <c r="AR11" s="22">
        <v>14908</v>
      </c>
    </row>
    <row r="12" spans="1:44" x14ac:dyDescent="0.2">
      <c r="A12" s="21" t="s">
        <v>20</v>
      </c>
      <c r="B12" s="22">
        <v>13564</v>
      </c>
      <c r="C12" s="22">
        <v>13852</v>
      </c>
      <c r="D12" s="22">
        <v>13756</v>
      </c>
      <c r="E12" s="22">
        <v>13916</v>
      </c>
      <c r="F12" s="23">
        <v>13820</v>
      </c>
      <c r="G12" s="23">
        <v>13820</v>
      </c>
      <c r="H12" s="23">
        <v>13756</v>
      </c>
      <c r="I12" s="23">
        <v>13756</v>
      </c>
      <c r="J12" s="23">
        <v>13756</v>
      </c>
      <c r="K12" s="23">
        <v>13564</v>
      </c>
      <c r="L12" s="23">
        <v>13724</v>
      </c>
      <c r="M12" s="23">
        <v>13916</v>
      </c>
      <c r="N12" s="23">
        <v>13756</v>
      </c>
      <c r="P12" s="21" t="s">
        <v>20</v>
      </c>
      <c r="Q12" s="22"/>
      <c r="R12" s="22"/>
      <c r="S12" s="22"/>
      <c r="T12" s="22">
        <v>13916</v>
      </c>
      <c r="U12" s="23"/>
      <c r="V12" s="23"/>
      <c r="W12" s="23"/>
      <c r="X12" s="23">
        <v>13820</v>
      </c>
      <c r="Y12" s="23">
        <v>13916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14172</v>
      </c>
      <c r="AJ12" s="22">
        <v>14076</v>
      </c>
      <c r="AK12" s="22">
        <v>13916</v>
      </c>
      <c r="AL12" s="22">
        <v>13916</v>
      </c>
      <c r="AM12" s="22">
        <v>14076</v>
      </c>
      <c r="AN12" s="22">
        <v>13660</v>
      </c>
      <c r="AO12" s="22">
        <v>13820</v>
      </c>
      <c r="AP12" s="22">
        <v>13916</v>
      </c>
      <c r="AQ12" s="22">
        <v>14076</v>
      </c>
      <c r="AR12" s="22">
        <v>13820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1.8311500992051266</v>
      </c>
      <c r="C13" s="25">
        <f>IFERROR(IF(C8="","",IF($C$25=0,((C9-$C$26)/3/C10),IF($C$26=0,(($C$25-C9)/3/C10),MIN(((($C$25)-C9)/(3*C10)),((C9-($C$26))/(3*C10)))))),"")</f>
        <v>1.7905585061256506</v>
      </c>
      <c r="D13" s="25">
        <f>IFERROR(IF(D8="","",IF($D$25=0,((D9-$D$26)/3/D10),IF($D$26=0,(($D$25-D9)/3/D10),MIN(((($D$25)-D9)/(3*D10)),((D9-($D$26))/(3*D10)))))),"")</f>
        <v>2.006151618100692</v>
      </c>
      <c r="E13" s="25">
        <f>IFERROR(IF(E8="","",IF($E$25=0,((E9-$E$26)/3/E10),IF($E$26=0,(($E$25-E9)/3/E10),MIN(((($E$25)-E9)/(3*E10)),((E9-($E$26))/(3*E10)))))),"")</f>
        <v>1.7589268717869129</v>
      </c>
      <c r="F13" s="25">
        <f>IFERROR(IF(F8="","",IF($K$25=0,((F9-$K$26)/3/F10),IF($K$26=0,(($K$25-F9)/3/F10),MIN(((($K$25)-F9)/(3*F10)),((F9-($K$26))/(3*F10)))))),"")</f>
        <v>2.1443826475526704</v>
      </c>
      <c r="G13" s="25">
        <f>IFERROR(IF(G8="","",IF($G$25=0,((G9-$G$26)/3/G10),IF($G$26=0,(($G$25-G9)/3/G10),MIN(((($G$25)-G9)/(3*G10)),((G9-($G$26))/(3*G10)))))),"")</f>
        <v>2.0095495178022453</v>
      </c>
      <c r="H13" s="25">
        <f>IFERROR(IF(H8="","",IF($H$25=0,((H9-$H$26)/3/H10),IF($H$26=0,(($H$25-H9)/3/H10),MIN(((($H$25)-H9)/(3*H10)),((H9-($H$26))/(3*H10)))))),"")</f>
        <v>2.5250585830067571</v>
      </c>
      <c r="I13" s="25">
        <f>IFERROR(IF(I8="","",IF($I$25=0,((I9-$I$26)/3/I10),IF($I$26=0,(($I$25-I9)/3/I10),MIN(((($I$25)-I9)/(3*I10)),((I9-($I$26))/(3*I10)))))),"")</f>
        <v>1.9946057413807683</v>
      </c>
      <c r="J13" s="25">
        <f>IFERROR(IF(J8="","",IF($J$25=0,((J9-$J$26)/3/J10),IF($J$26=0,(($J$25-J9)/3/J10),MIN(((($J$25)-J9)/(3*J10)),((J9-($J$26))/(3*J10)))))),"")</f>
        <v>2.0363132898369178</v>
      </c>
      <c r="K13" s="25">
        <f>IFERROR(IF(K8="","",IF($K$25=0,((K9-$K$26)/3/K10),IF($K$26=0,(($K$25-K9)/3/K10),MIN(((($K$25)-K9)/(3*K10)),((K9-($K$26))/(3*K10)))))),"")</f>
        <v>2.0822987142342462</v>
      </c>
      <c r="L13" s="25">
        <f>IFERROR(IF(L8="","",IF($L$25=0,((L9-$L$26)/3/L10),IF($L$26=0,(($L$25-L9)/3/L10),MIN(((($L$25)-L9)/(3*L10)),((L9-($L$26))/(3*L10)))))),"")</f>
        <v>2.1762427134256423</v>
      </c>
      <c r="M13" s="25">
        <f>IFERROR(IF(M8="","",IF($M$25=0,((M9-$M$26)/3/M10),IF($M$26=0,(($M$25-M9)/3/M10),MIN(((($M$25)-M9)/(3*M10)),((M9-($M$26))/(3*M10)))))),"")</f>
        <v>1.6408486836722127</v>
      </c>
      <c r="N13" s="25">
        <f>IFERROR(IF(N8="","",IF($N$25=0,((N9-$N$26)/3/N10),IF($N$26=0,(($N$25-N9)/3/N10),MIN(((($N$25)-N9)/(3*N10)),((N9-($N$26))/(3*N10)))))),"")</f>
        <v>1.9427465396855499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1.8933752501109984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1.8370791751073794</v>
      </c>
      <c r="Y13" s="25">
        <f>IFERROR(IF(Y8="","",IF($J$25=0,((Y9-$J$26)/3/Y10),IF($J$26=0,(($J$25-Y9)/3/Y10),MIN(((($J$25)-Y9)/(3*Y10)),((Y9-($J$26))/(3*Y10)))))),"")</f>
        <v>2.8443915983695853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2.7951378581610054</v>
      </c>
      <c r="AJ13" s="25">
        <f t="shared" si="2"/>
        <v>2.7242526965972593</v>
      </c>
      <c r="AK13" s="25">
        <f t="shared" si="2"/>
        <v>2.2050573440011156</v>
      </c>
      <c r="AL13" s="25">
        <f t="shared" si="2"/>
        <v>2.1515380115541363</v>
      </c>
      <c r="AM13" s="25">
        <f t="shared" si="2"/>
        <v>2.654006405418043</v>
      </c>
      <c r="AN13" s="25">
        <f t="shared" si="2"/>
        <v>2.4224692457523824</v>
      </c>
      <c r="AO13" s="25">
        <f t="shared" si="2"/>
        <v>2.2933485710304455</v>
      </c>
      <c r="AP13" s="25">
        <f t="shared" si="2"/>
        <v>2.8518492312687038</v>
      </c>
      <c r="AQ13" s="25">
        <f>IFERROR(IF(AQ8="","",IF($M$25=0,((AQ9-$M$26)/3/AQ10),IF($M$26=0,(($M$25-AQ9)/3/AQ10),MIN(((($M$25)-AQ9)/(3*AQ10)),((AQ9-($M$26))/(3*AQ10)))))),"")</f>
        <v>3.1138185180502651</v>
      </c>
      <c r="AR13" s="25">
        <f>IFERROR(IF(AR8="","",IF($M$25=0,((AR9-$M$26)/3/AR10),IF($M$26=0,(($M$25-AR9)/3/AR10),MIN(((($M$25)-AR9)/(3*AR10)),((AR9-($M$26))/(3*AR10)))))),"")</f>
        <v>2.1772396925525652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-28.541176470587743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14303.2</v>
      </c>
      <c r="C19" s="30">
        <v>14365.67619047619</v>
      </c>
      <c r="D19" s="30">
        <v>14293.375438596491</v>
      </c>
      <c r="E19" s="30">
        <v>14354.6</v>
      </c>
      <c r="F19" s="30">
        <v>14207.328</v>
      </c>
      <c r="G19" s="30">
        <v>14201.412765957446</v>
      </c>
      <c r="H19" s="30">
        <v>14165.6</v>
      </c>
      <c r="I19" s="30">
        <v>14119.733333333334</v>
      </c>
      <c r="J19" s="30">
        <v>14176.977777777778</v>
      </c>
      <c r="K19" s="30">
        <v>14199.733333333334</v>
      </c>
      <c r="L19" s="30">
        <v>14141.371428571429</v>
      </c>
      <c r="M19" s="30">
        <v>14251.542857142857</v>
      </c>
      <c r="N19" s="30">
        <v>14231.8</v>
      </c>
      <c r="P19" s="30" t="s">
        <v>18</v>
      </c>
      <c r="Q19" s="30"/>
      <c r="R19" s="30"/>
      <c r="S19" s="30"/>
      <c r="T19" s="30">
        <v>14220</v>
      </c>
      <c r="U19" s="30"/>
      <c r="V19" s="30"/>
      <c r="W19" s="30"/>
      <c r="X19" s="30">
        <v>14028.872727272726</v>
      </c>
      <c r="Y19" s="30">
        <v>14034.4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14597.6</v>
      </c>
      <c r="AJ19" s="30">
        <v>14354.613333333333</v>
      </c>
      <c r="AK19" s="30">
        <v>14405.788235294118</v>
      </c>
      <c r="AL19" s="30">
        <v>14261.6</v>
      </c>
      <c r="AM19" s="30">
        <v>14224.906666666666</v>
      </c>
      <c r="AN19" s="30">
        <v>14152.8</v>
      </c>
      <c r="AO19" s="30">
        <v>14124</v>
      </c>
      <c r="AP19" s="30">
        <v>14155.709090909091</v>
      </c>
      <c r="AQ19" s="30">
        <v>14247.6</v>
      </c>
      <c r="AR19" s="30">
        <v>14219.058823529413</v>
      </c>
      <c r="BD19" s="32"/>
      <c r="BE19" s="32"/>
      <c r="BF19" s="32"/>
      <c r="BG19" s="32">
        <f>I5/3</f>
        <v>696</v>
      </c>
      <c r="BH19" s="32"/>
      <c r="BI19" s="32"/>
      <c r="BJ19" s="32"/>
    </row>
    <row r="20" spans="1:62" x14ac:dyDescent="0.2">
      <c r="A20" s="21" t="s">
        <v>8</v>
      </c>
      <c r="B20" s="22">
        <v>97.338043625512114</v>
      </c>
      <c r="C20" s="22">
        <v>226.40863658937602</v>
      </c>
      <c r="D20" s="22">
        <v>247.54186463450191</v>
      </c>
      <c r="E20" s="22">
        <v>237.67350365495653</v>
      </c>
      <c r="F20" s="22">
        <v>196.70888003308599</v>
      </c>
      <c r="G20" s="22">
        <v>175.13963857084727</v>
      </c>
      <c r="H20" s="22">
        <v>207.78048617418963</v>
      </c>
      <c r="I20" s="22">
        <v>170.4895439428399</v>
      </c>
      <c r="J20" s="22">
        <v>211.39336843644247</v>
      </c>
      <c r="K20" s="22">
        <v>245.40345410069679</v>
      </c>
      <c r="L20" s="22">
        <v>208.37142898010453</v>
      </c>
      <c r="M20" s="22">
        <v>151.76381473258004</v>
      </c>
      <c r="N20" s="22">
        <v>206.64084237112729</v>
      </c>
      <c r="P20" s="21" t="s">
        <v>8</v>
      </c>
      <c r="Q20" s="22"/>
      <c r="R20" s="22"/>
      <c r="S20" s="22"/>
      <c r="T20" s="22">
        <v>100.75576478758441</v>
      </c>
      <c r="U20" s="22"/>
      <c r="V20" s="22"/>
      <c r="W20" s="22"/>
      <c r="X20" s="22">
        <v>165.91776795721941</v>
      </c>
      <c r="Y20" s="22">
        <v>184.58670762430043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250.30210711775123</v>
      </c>
      <c r="AJ20" s="22">
        <v>232.29570468352273</v>
      </c>
      <c r="AK20" s="22">
        <v>232.17850758361237</v>
      </c>
      <c r="AL20" s="22">
        <v>263.87876003953033</v>
      </c>
      <c r="AM20" s="22">
        <v>171.8825159208443</v>
      </c>
      <c r="AN20" s="22">
        <v>180.17649005230285</v>
      </c>
      <c r="AO20" s="22">
        <v>176.45051660487306</v>
      </c>
      <c r="AP20" s="22">
        <v>195.31680558890605</v>
      </c>
      <c r="AQ20" s="22">
        <v>192.89202068921779</v>
      </c>
      <c r="AR20" s="22">
        <v>284.53313276568792</v>
      </c>
      <c r="AS20" s="29"/>
      <c r="AT20" s="29"/>
      <c r="AU20" s="29"/>
      <c r="AV20" s="29"/>
      <c r="BD20" s="32">
        <f>F5</f>
        <v>13020</v>
      </c>
      <c r="BE20" s="32"/>
      <c r="BF20" s="32"/>
      <c r="BG20" s="32"/>
      <c r="BH20" s="32"/>
      <c r="BI20" s="32"/>
      <c r="BJ20" s="32">
        <f>E5</f>
        <v>21000</v>
      </c>
    </row>
    <row r="21" spans="1:62" x14ac:dyDescent="0.2">
      <c r="A21" s="21" t="s">
        <v>19</v>
      </c>
      <c r="B21" s="22">
        <v>14428</v>
      </c>
      <c r="C21" s="22">
        <v>15356</v>
      </c>
      <c r="D21" s="22">
        <v>15324</v>
      </c>
      <c r="E21" s="22">
        <v>15292</v>
      </c>
      <c r="F21" s="22">
        <v>15356</v>
      </c>
      <c r="G21" s="22">
        <v>15004</v>
      </c>
      <c r="H21" s="22">
        <v>15132</v>
      </c>
      <c r="I21" s="22">
        <v>14684</v>
      </c>
      <c r="J21" s="22">
        <v>15068</v>
      </c>
      <c r="K21" s="22">
        <v>15708</v>
      </c>
      <c r="L21" s="22">
        <v>15164</v>
      </c>
      <c r="M21" s="22">
        <v>14588</v>
      </c>
      <c r="N21" s="22">
        <v>15324</v>
      </c>
      <c r="P21" s="21" t="s">
        <v>19</v>
      </c>
      <c r="Q21" s="22"/>
      <c r="R21" s="22"/>
      <c r="S21" s="22"/>
      <c r="T21" s="22">
        <v>14428</v>
      </c>
      <c r="U21" s="22"/>
      <c r="V21" s="22"/>
      <c r="W21" s="22"/>
      <c r="X21" s="22">
        <v>14428</v>
      </c>
      <c r="Y21" s="22">
        <v>14428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15228</v>
      </c>
      <c r="AJ21" s="22">
        <v>15708</v>
      </c>
      <c r="AK21" s="22">
        <v>15164</v>
      </c>
      <c r="AL21" s="22">
        <v>15676</v>
      </c>
      <c r="AM21" s="22">
        <v>14684</v>
      </c>
      <c r="AN21" s="22">
        <v>14748</v>
      </c>
      <c r="AO21" s="22">
        <v>14748</v>
      </c>
      <c r="AP21" s="22">
        <v>14716</v>
      </c>
      <c r="AQ21" s="22">
        <v>14748</v>
      </c>
      <c r="AR21" s="22">
        <v>15612</v>
      </c>
      <c r="BD21" s="33">
        <f>BE21-$BG$22</f>
        <v>14599.939999999999</v>
      </c>
      <c r="BE21" s="32">
        <f>BF21-$BG$22</f>
        <v>14599.96</v>
      </c>
      <c r="BF21" s="32">
        <f>BG21-$BG$22</f>
        <v>14599.98</v>
      </c>
      <c r="BG21" s="33">
        <f>D5</f>
        <v>14600</v>
      </c>
      <c r="BH21" s="32">
        <f>BG21+$BG$22</f>
        <v>14600.02</v>
      </c>
      <c r="BI21" s="32">
        <f>BH21+$BG$22</f>
        <v>14600.04</v>
      </c>
      <c r="BJ21" s="33">
        <f>BI21+$BG$22</f>
        <v>14600.060000000001</v>
      </c>
    </row>
    <row r="22" spans="1:62" x14ac:dyDescent="0.2">
      <c r="A22" s="21" t="s">
        <v>20</v>
      </c>
      <c r="B22" s="22">
        <v>14172</v>
      </c>
      <c r="C22" s="22">
        <v>13916</v>
      </c>
      <c r="D22" s="22">
        <v>13756</v>
      </c>
      <c r="E22" s="22">
        <v>13820</v>
      </c>
      <c r="F22" s="22">
        <v>13756</v>
      </c>
      <c r="G22" s="22">
        <v>13596</v>
      </c>
      <c r="H22" s="22">
        <v>13660</v>
      </c>
      <c r="I22" s="22">
        <v>13660</v>
      </c>
      <c r="J22" s="22">
        <v>13820</v>
      </c>
      <c r="K22" s="22">
        <v>13756</v>
      </c>
      <c r="L22" s="22">
        <v>13660</v>
      </c>
      <c r="M22" s="22">
        <v>14012</v>
      </c>
      <c r="N22" s="22">
        <v>13724</v>
      </c>
      <c r="P22" s="21" t="s">
        <v>20</v>
      </c>
      <c r="Q22" s="22"/>
      <c r="R22" s="22"/>
      <c r="S22" s="22"/>
      <c r="T22" s="22">
        <v>14012</v>
      </c>
      <c r="U22" s="22"/>
      <c r="V22" s="22"/>
      <c r="W22" s="22"/>
      <c r="X22" s="22">
        <v>13660</v>
      </c>
      <c r="Y22" s="22">
        <v>13724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14236</v>
      </c>
      <c r="AJ22" s="22">
        <v>14076</v>
      </c>
      <c r="AK22" s="22">
        <v>13852</v>
      </c>
      <c r="AL22" s="22">
        <v>13916</v>
      </c>
      <c r="AM22" s="22">
        <v>13820</v>
      </c>
      <c r="AN22" s="22">
        <v>13756</v>
      </c>
      <c r="AO22" s="22">
        <v>13724</v>
      </c>
      <c r="AP22" s="22">
        <v>13756</v>
      </c>
      <c r="AQ22" s="22">
        <v>13820</v>
      </c>
      <c r="AR22" s="22">
        <v>13820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4.3943078923894205</v>
      </c>
      <c r="C23" s="25">
        <f>IFERROR(IF(C18="","",IF($C$25=0,((C19-$C$26)/3/C20),IF($C$26=0,(($C$25-C19)/3/C20),MIN(((($C$25)-C19)/(3*C20)),((C19-($C$26))/(3*C20)))))),"")</f>
        <v>1.9811908985267837</v>
      </c>
      <c r="D23" s="25">
        <f>IFERROR(IF(D18="","",IF($D$25=0,((D19-$D$26)/3/D20),IF($D$26=0,(($D$25-D19)/3/D20),MIN(((($D$25)-D19)/(3*D20)),((D19-($D$26))/(3*D20)))))),"")</f>
        <v>1.7146937151777581</v>
      </c>
      <c r="E23" s="25">
        <f>IFERROR(IF(E18="","",IF($E$25=0,((E19-$E$26)/3/E20),IF($E$26=0,(($E$25-E19)/3/E20),MIN(((($E$25)-E19)/(3*E20)),((E19-($E$26))/(3*E20)))))),"")</f>
        <v>1.8717554116276409</v>
      </c>
      <c r="F23" s="25">
        <f>IFERROR(IF(F18="","",IF($K$25=0,((F19-$K$26)/3/F20),IF($K$26=0,(($K$25-F19)/3/F20),MIN(((($K$25)-F19)/(3*F20)),((F19-($K$26))/(3*F20)))))),"")</f>
        <v>2.011988477253448</v>
      </c>
      <c r="G23" s="25">
        <f>IFERROR(IF(G18="","",IF($G$25=0,((G19-$G$26)/3/G20),IF($G$26=0,(($G$25-G19)/3/G20),MIN(((($G$25)-G19)/(3*G20)),((G19-($G$26))/(3*G20)))))),"")</f>
        <v>2.2485158615869101</v>
      </c>
      <c r="H23" s="25">
        <f>IFERROR(IF(H18="","",IF($H$25=0,((H19-$H$26)/3/H20),IF($H$26=0,(($H$25-H19)/3/H20),MIN(((($H$25)-H19)/(3*H20)),((H19-($H$26))/(3*H20)))))),"")</f>
        <v>1.8378370062457867</v>
      </c>
      <c r="I23" s="25">
        <f>IFERROR(IF(I18="","",IF($I$25=0,((I19-$I$26)/3/I20),IF($I$26=0,(($I$25-I19)/3/I20),MIN(((($I$25)-I19)/(3*I20)),((I19-($I$26))/(3*I20)))))),"")</f>
        <v>2.1501481516114591</v>
      </c>
      <c r="J23" s="25">
        <f>IFERROR(IF(J18="","",IF($J$25=0,((J19-$J$26)/3/J20),IF($J$26=0,(($J$25-J19)/3/J20),MIN(((($J$25)-J19)/(3*J20)),((J19-($J$26))/(3*J20)))))),"")</f>
        <v>1.8243678224712694</v>
      </c>
      <c r="K23" s="25">
        <f>IFERROR(IF(K18="","",IF($K$25=0,((K19-$K$26)/3/K20),IF($K$26=0,(($K$25-K19)/3/K20),MIN(((($K$25)-K19)/(3*K20)),((K19-($K$26))/(3*K20)))))),"")</f>
        <v>1.6024405438200715</v>
      </c>
      <c r="L23" s="25">
        <f>IFERROR(IF(L18="","",IF($L$25=0,((L19-$L$26)/3/L20),IF($L$26=0,(($L$25-L19)/3/L20),MIN(((($L$25)-L19)/(3*L20)),((L19-($L$26))/(3*L20)))))),"")</f>
        <v>1.793866260936215</v>
      </c>
      <c r="M23" s="25">
        <f>IFERROR(IF(M18="","",IF($M$25=0,((M19-$M$26)/3/M20),IF($M$26=0,(($M$25-M19)/3/M20),MIN(((($M$25)-M19)/(3*M20)),((M19-($M$26))/(3*M20)))))),"")</f>
        <v>2.7049549751872304</v>
      </c>
      <c r="N23" s="25">
        <f>IFERROR(IF(N18="","",IF($N$25=0,((N19-$N$26)/3/N20),IF($N$26=0,(($N$25-N19)/3/N20),MIN(((($N$25)-N19)/(3*N20)),((N19-($N$26))/(3*N20)))))),"")</f>
        <v>1.9547603885966947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3.9699961669021033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2.0268528996702679</v>
      </c>
      <c r="Y23" s="25">
        <f>IFERROR(IF(Y18="","",IF($J$25=0,((Y19-$J$26)/3/Y20),IF($J$26=0,(($J$25-Y19)/3/Y20),MIN(((($J$25)-Y19)/(3*Y20)),((Y19-($J$26))/(3*Y20)))))),"")</f>
        <v>1.8318401020595412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2.1009278456424658</v>
      </c>
      <c r="AJ23" s="25">
        <f t="shared" si="4"/>
        <v>1.9151069182152924</v>
      </c>
      <c r="AK23" s="25">
        <f t="shared" si="4"/>
        <v>1.9895442372001442</v>
      </c>
      <c r="AL23" s="25">
        <f t="shared" si="4"/>
        <v>1.56839704190162</v>
      </c>
      <c r="AM23" s="25">
        <f t="shared" si="4"/>
        <v>2.3366865059184807</v>
      </c>
      <c r="AN23" s="25">
        <f t="shared" si="4"/>
        <v>2.0957229208449308</v>
      </c>
      <c r="AO23" s="25">
        <f t="shared" si="4"/>
        <v>2.0855705445400603</v>
      </c>
      <c r="AP23" s="25">
        <f t="shared" si="4"/>
        <v>1.9382341208594891</v>
      </c>
      <c r="AQ23" s="25">
        <f>IFERROR(IF(AQ18="","",IF($M$25=0,((AQ19-$M$26)/3/AQ20),IF($M$26=0,(($M$25-AQ19)/3/AQ20),MIN(((($M$25)-AQ19)/(3*AQ20)),((AQ19-($M$26))/(3*AQ20)))))),"")</f>
        <v>2.1213941278540065</v>
      </c>
      <c r="AR23" s="25">
        <f>IFERROR(IF(AR18="","",IF($M$25=0,((AR19-$M$26)/3/AR20),IF($M$26=0,(($M$25-AR19)/3/AR20),MIN(((($M$25)-AR19)/(3*AR20)),((AR19-($M$26))/(3*AR20)))))),"")</f>
        <v>1.4047090777260887</v>
      </c>
    </row>
    <row r="24" spans="1:62" x14ac:dyDescent="0.2">
      <c r="A24" s="35" t="s">
        <v>10</v>
      </c>
      <c r="B24" s="32">
        <f t="shared" ref="B24:M24" si="5">$D$5</f>
        <v>14600</v>
      </c>
      <c r="C24" s="32">
        <f t="shared" si="5"/>
        <v>14600</v>
      </c>
      <c r="D24" s="32">
        <f t="shared" si="5"/>
        <v>14600</v>
      </c>
      <c r="E24" s="32">
        <f t="shared" si="5"/>
        <v>14600</v>
      </c>
      <c r="F24" s="32">
        <f t="shared" si="5"/>
        <v>14600</v>
      </c>
      <c r="G24" s="32">
        <f t="shared" si="5"/>
        <v>14600</v>
      </c>
      <c r="H24" s="32">
        <f t="shared" si="5"/>
        <v>14600</v>
      </c>
      <c r="I24" s="32">
        <f t="shared" si="5"/>
        <v>14600</v>
      </c>
      <c r="J24" s="32">
        <f t="shared" si="5"/>
        <v>14600</v>
      </c>
      <c r="K24" s="32">
        <f t="shared" si="5"/>
        <v>14600</v>
      </c>
      <c r="L24" s="32">
        <f t="shared" si="5"/>
        <v>14600</v>
      </c>
      <c r="M24" s="32">
        <f t="shared" si="5"/>
        <v>14600</v>
      </c>
      <c r="N24" s="32">
        <f>$D$5</f>
        <v>14600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21000</v>
      </c>
      <c r="C25" s="32">
        <f t="shared" si="6"/>
        <v>21000</v>
      </c>
      <c r="D25" s="32">
        <f t="shared" si="6"/>
        <v>21000</v>
      </c>
      <c r="E25" s="32">
        <f t="shared" si="6"/>
        <v>21000</v>
      </c>
      <c r="F25" s="32">
        <f t="shared" si="6"/>
        <v>21000</v>
      </c>
      <c r="G25" s="32">
        <f t="shared" si="6"/>
        <v>21000</v>
      </c>
      <c r="H25" s="32">
        <f t="shared" si="6"/>
        <v>21000</v>
      </c>
      <c r="I25" s="32">
        <f t="shared" si="6"/>
        <v>21000</v>
      </c>
      <c r="J25" s="32">
        <f t="shared" si="6"/>
        <v>21000</v>
      </c>
      <c r="K25" s="32">
        <f t="shared" si="6"/>
        <v>21000</v>
      </c>
      <c r="L25" s="32">
        <f t="shared" si="6"/>
        <v>21000</v>
      </c>
      <c r="M25" s="32">
        <f t="shared" si="6"/>
        <v>21000</v>
      </c>
      <c r="N25" s="32">
        <f>$E$5</f>
        <v>21000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13020</v>
      </c>
      <c r="C26" s="32">
        <f t="shared" si="7"/>
        <v>13020</v>
      </c>
      <c r="D26" s="32">
        <f t="shared" si="7"/>
        <v>13020</v>
      </c>
      <c r="E26" s="32">
        <f t="shared" si="7"/>
        <v>13020</v>
      </c>
      <c r="F26" s="32">
        <f t="shared" si="7"/>
        <v>13020</v>
      </c>
      <c r="G26" s="32">
        <f t="shared" si="7"/>
        <v>13020</v>
      </c>
      <c r="H26" s="32">
        <f t="shared" si="7"/>
        <v>13020</v>
      </c>
      <c r="I26" s="32">
        <f t="shared" si="7"/>
        <v>13020</v>
      </c>
      <c r="J26" s="32">
        <f t="shared" si="7"/>
        <v>13020</v>
      </c>
      <c r="K26" s="32">
        <f t="shared" si="7"/>
        <v>13020</v>
      </c>
      <c r="L26" s="32">
        <f t="shared" si="7"/>
        <v>13020</v>
      </c>
      <c r="M26" s="32">
        <f t="shared" si="7"/>
        <v>13020</v>
      </c>
      <c r="N26" s="32">
        <f>$F$5</f>
        <v>13020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264.45592696571777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2.5250585830067571</v>
      </c>
      <c r="Q37" s="40">
        <v>8</v>
      </c>
      <c r="R37" s="41">
        <f>ROUND(Q37/5,5)</f>
        <v>1.6</v>
      </c>
      <c r="T37" s="20">
        <v>14402.4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159.03710258930147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2.8974370917079209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BJ85"/>
  <sheetViews>
    <sheetView showGridLines="0" topLeftCell="A22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97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1.0652925579922523</v>
      </c>
      <c r="R2" s="7">
        <f>IF(N19="","",(ABS(N19-AVERAGE(B19:M19))/STDEV(B19:M19)))</f>
        <v>1.1600847359363713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2.0712377843224258E-2</v>
      </c>
      <c r="V2" s="7">
        <f>IF(AR19="","",(ABS(AR19-AVERAGE(AF19:AQ19))/STDEV(AF19:AQ19)))</f>
        <v>0.22126750257383918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2.145804700450626</v>
      </c>
      <c r="R3" s="7">
        <f>IF(N20="","",(ABS(N20-AVERAGE(B20:M20))/STDEV(B20:M20)))</f>
        <v>0.94414139500579009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0.4987088107315768</v>
      </c>
      <c r="V3" s="7">
        <f>IF(AR20="","",(ABS(AR20-AVERAGE(AF20:AQ20))/STDEV(AF20:AQ20)))</f>
        <v>2.3588012476581404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2.5187545956244706</v>
      </c>
      <c r="R4" s="7">
        <f>IF(N23="","",(ABS(N23-AVERAGE(B23:M23))/STDEV(B23:M23)))</f>
        <v>1.0820955055503625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0.55004809223382789</v>
      </c>
      <c r="V4" s="7">
        <f>IF(AR23="","",(ABS(AR23-AVERAGE(AF23:AQ23))/STDEV(AF23:AQ23)))</f>
        <v>1.5969230591015062</v>
      </c>
    </row>
    <row r="5" spans="1:44" ht="25.5" customHeight="1" x14ac:dyDescent="0.2">
      <c r="C5" s="45" t="s">
        <v>54</v>
      </c>
      <c r="D5" s="46" t="s">
        <v>54</v>
      </c>
      <c r="E5" s="46">
        <v>7.9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-1.4770322580645701E-2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3.5943205479452076</v>
      </c>
      <c r="C9" s="20">
        <v>3.7237214285714302</v>
      </c>
      <c r="D9" s="20">
        <v>3.4863749999999998</v>
      </c>
      <c r="E9" s="20">
        <v>3.3253818181818158</v>
      </c>
      <c r="F9" s="20">
        <v>3.4946914285714286</v>
      </c>
      <c r="G9" s="20">
        <v>3.3907384615384624</v>
      </c>
      <c r="H9" s="20">
        <v>3.7614799999999984</v>
      </c>
      <c r="I9" s="20">
        <v>3.2032916666666669</v>
      </c>
      <c r="J9" s="20">
        <v>3.7745947368421082</v>
      </c>
      <c r="K9" s="20">
        <v>3.9441757575757577</v>
      </c>
      <c r="L9" s="20">
        <v>3.4663499999999998</v>
      </c>
      <c r="M9" s="20">
        <v>3.3066571428571421</v>
      </c>
      <c r="N9" s="20">
        <v>3.3009655172413792</v>
      </c>
      <c r="P9" s="19" t="s">
        <v>18</v>
      </c>
      <c r="Q9" s="20"/>
      <c r="R9" s="20"/>
      <c r="S9" s="20"/>
      <c r="T9" s="20">
        <v>3.9146666666666672</v>
      </c>
      <c r="U9" s="20"/>
      <c r="V9" s="20"/>
      <c r="W9" s="20"/>
      <c r="X9" s="20">
        <v>3.8009555555555563</v>
      </c>
      <c r="Y9" s="20">
        <v>3.88985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2.8178999999999994</v>
      </c>
      <c r="AJ9" s="30">
        <v>3.2572777777777775</v>
      </c>
      <c r="AK9" s="30">
        <v>3.2439789473684209</v>
      </c>
      <c r="AL9" s="30">
        <v>3.2505529411764709</v>
      </c>
      <c r="AM9" s="30">
        <v>3.0159285714285713</v>
      </c>
      <c r="AN9" s="30">
        <v>3.0173750000000004</v>
      </c>
      <c r="AO9" s="30">
        <v>3.3131199999999996</v>
      </c>
      <c r="AP9" s="30">
        <v>2.9573636363636364</v>
      </c>
      <c r="AQ9" s="30">
        <v>3.1218800000000004</v>
      </c>
      <c r="AR9" s="30">
        <v>3.1071096774193547</v>
      </c>
    </row>
    <row r="10" spans="1:44" x14ac:dyDescent="0.2">
      <c r="A10" s="21" t="s">
        <v>8</v>
      </c>
      <c r="B10" s="22">
        <v>0.76803953991888585</v>
      </c>
      <c r="C10" s="22">
        <v>0.80501710127825787</v>
      </c>
      <c r="D10" s="22">
        <v>0.87616757456984262</v>
      </c>
      <c r="E10" s="22">
        <v>0.73204363322582555</v>
      </c>
      <c r="F10" s="22">
        <v>0.68552211554632936</v>
      </c>
      <c r="G10" s="22">
        <v>0.75177570431316598</v>
      </c>
      <c r="H10" s="22">
        <v>0.72790952207210724</v>
      </c>
      <c r="I10" s="22">
        <v>0.60335085874928762</v>
      </c>
      <c r="J10" s="22">
        <v>0.76356128084244324</v>
      </c>
      <c r="K10" s="22">
        <v>0.91880309835952967</v>
      </c>
      <c r="L10" s="22">
        <v>0.63814138857950908</v>
      </c>
      <c r="M10" s="22">
        <v>0.71368238552735119</v>
      </c>
      <c r="N10" s="22">
        <v>0.55648414440067284</v>
      </c>
      <c r="P10" s="21" t="s">
        <v>8</v>
      </c>
      <c r="Q10" s="22"/>
      <c r="R10" s="22"/>
      <c r="S10" s="22"/>
      <c r="T10" s="22">
        <v>0.77960827180787662</v>
      </c>
      <c r="U10" s="22"/>
      <c r="V10" s="22"/>
      <c r="W10" s="22"/>
      <c r="X10" s="22">
        <v>0.74737789989571313</v>
      </c>
      <c r="Y10" s="22">
        <v>0.78031689075657185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0.41656160219234922</v>
      </c>
      <c r="AJ10" s="22">
        <v>0.58218030775403218</v>
      </c>
      <c r="AK10" s="22">
        <v>0.62965013890604882</v>
      </c>
      <c r="AL10" s="22">
        <v>0.65139225447319515</v>
      </c>
      <c r="AM10" s="22">
        <v>0.42193654036996653</v>
      </c>
      <c r="AN10" s="22">
        <v>0.51033519327366328</v>
      </c>
      <c r="AO10" s="22">
        <v>0.55736522937740007</v>
      </c>
      <c r="AP10" s="22">
        <v>0.38424805662952938</v>
      </c>
      <c r="AQ10" s="22">
        <v>0.43483581888771916</v>
      </c>
      <c r="AR10" s="22">
        <v>0.55961442625666158</v>
      </c>
    </row>
    <row r="11" spans="1:44" x14ac:dyDescent="0.2">
      <c r="A11" s="21" t="s">
        <v>19</v>
      </c>
      <c r="B11" s="22">
        <v>6.5229999999999997</v>
      </c>
      <c r="C11" s="22">
        <v>6.0060000000000002</v>
      </c>
      <c r="D11" s="22">
        <v>7.68</v>
      </c>
      <c r="E11" s="22">
        <v>5.7169999999999996</v>
      </c>
      <c r="F11" s="23">
        <v>5.7469999999999999</v>
      </c>
      <c r="G11" s="23">
        <v>5.7249999999999996</v>
      </c>
      <c r="H11" s="23">
        <v>6.0140000000000002</v>
      </c>
      <c r="I11" s="23">
        <v>5.0519999999999996</v>
      </c>
      <c r="J11" s="23">
        <v>7.2069999999999999</v>
      </c>
      <c r="K11" s="23">
        <v>6.4269999999999996</v>
      </c>
      <c r="L11" s="23">
        <v>5.1449999999999996</v>
      </c>
      <c r="M11" s="23">
        <v>5.577</v>
      </c>
      <c r="N11" s="23">
        <v>5.1189999999999998</v>
      </c>
      <c r="P11" s="21" t="s">
        <v>19</v>
      </c>
      <c r="Q11" s="22"/>
      <c r="R11" s="22"/>
      <c r="S11" s="22"/>
      <c r="T11" s="22">
        <v>5.202</v>
      </c>
      <c r="U11" s="23"/>
      <c r="V11" s="23"/>
      <c r="W11" s="23"/>
      <c r="X11" s="23">
        <v>6.4989999999999997</v>
      </c>
      <c r="Y11" s="23">
        <v>5.6749999999999998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3.5470000000000002</v>
      </c>
      <c r="AJ11" s="22">
        <v>5.1340000000000003</v>
      </c>
      <c r="AK11" s="22">
        <v>5.0949999999999998</v>
      </c>
      <c r="AL11" s="22">
        <v>5.0949999999999998</v>
      </c>
      <c r="AM11" s="22">
        <v>4.1589999999999998</v>
      </c>
      <c r="AN11" s="22">
        <v>4.1920000000000002</v>
      </c>
      <c r="AO11" s="22">
        <v>5.3049999999999997</v>
      </c>
      <c r="AP11" s="22">
        <v>4.0990000000000002</v>
      </c>
      <c r="AQ11" s="22">
        <v>4.4420000000000002</v>
      </c>
      <c r="AR11" s="22">
        <v>5.2320000000000002</v>
      </c>
    </row>
    <row r="12" spans="1:44" x14ac:dyDescent="0.2">
      <c r="A12" s="21" t="s">
        <v>20</v>
      </c>
      <c r="B12" s="22">
        <v>2.0049999999999999</v>
      </c>
      <c r="C12" s="22">
        <v>2.1560000000000001</v>
      </c>
      <c r="D12" s="22">
        <v>1.64</v>
      </c>
      <c r="E12" s="22">
        <v>1.748</v>
      </c>
      <c r="F12" s="23">
        <v>2.1219999999999999</v>
      </c>
      <c r="G12" s="23">
        <v>1.8979999999999999</v>
      </c>
      <c r="H12" s="23">
        <v>2.3940000000000001</v>
      </c>
      <c r="I12" s="23">
        <v>1.8250000000000002</v>
      </c>
      <c r="J12" s="23">
        <v>2.2690000000000001</v>
      </c>
      <c r="K12" s="23">
        <v>2.129</v>
      </c>
      <c r="L12" s="23">
        <v>1.659</v>
      </c>
      <c r="M12" s="23">
        <v>2.3519999999999999</v>
      </c>
      <c r="N12" s="23">
        <v>2.2280000000000002</v>
      </c>
      <c r="P12" s="21" t="s">
        <v>20</v>
      </c>
      <c r="Q12" s="22"/>
      <c r="R12" s="22"/>
      <c r="S12" s="22"/>
      <c r="T12" s="22">
        <v>2.3820000000000001</v>
      </c>
      <c r="U12" s="23"/>
      <c r="V12" s="23"/>
      <c r="W12" s="23"/>
      <c r="X12" s="23">
        <v>2.5510000000000002</v>
      </c>
      <c r="Y12" s="23">
        <v>2.524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2.2240000000000002</v>
      </c>
      <c r="AJ12" s="22">
        <v>2.0640000000000001</v>
      </c>
      <c r="AK12" s="22">
        <v>2.1930000000000001</v>
      </c>
      <c r="AL12" s="22">
        <v>2.2810000000000001</v>
      </c>
      <c r="AM12" s="22">
        <v>2.1040000000000001</v>
      </c>
      <c r="AN12" s="22">
        <v>1.9490000000000001</v>
      </c>
      <c r="AO12" s="22">
        <v>2.2709999999999999</v>
      </c>
      <c r="AP12" s="22">
        <v>2.0779999999999998</v>
      </c>
      <c r="AQ12" s="22">
        <v>2.3410000000000002</v>
      </c>
      <c r="AR12" s="22">
        <v>2.198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1.8686882763481703</v>
      </c>
      <c r="C13" s="25">
        <f>IFERROR(IF(C8="","",IF($C$25=0,((C9-$C$26)/3/C10),IF($C$26=0,(($C$25-C9)/3/C10),MIN(((($C$25)-C9)/(3*C10)),((C9-($C$26))/(3*C10)))))),"")</f>
        <v>1.7292711607398181</v>
      </c>
      <c r="D13" s="25">
        <f>IFERROR(IF(D8="","",IF($D$25=0,((D9-$D$26)/3/D10),IF($D$26=0,(($D$25-D9)/3/D10),MIN(((($D$25)-D9)/(3*D10)),((D9-($D$26))/(3*D10)))))),"")</f>
        <v>1.6791403562904368</v>
      </c>
      <c r="E13" s="25">
        <f>IFERROR(IF(E8="","",IF($E$25=0,((E9-$E$26)/3/E10),IF($E$26=0,(($E$25-E9)/3/E10),MIN(((($E$25)-E9)/(3*E10)),((E9-($E$26))/(3*E10)))))),"")</f>
        <v>2.0830352974360555</v>
      </c>
      <c r="F13" s="25">
        <f>IFERROR(IF(F8="","",IF($K$25=0,((F9-$K$26)/3/F10),IF($K$26=0,(($K$25-F9)/3/F10),MIN(((($K$25)-F9)/(3*F10)),((F9-($K$26))/(3*F10)))))),"")</f>
        <v>2.1420697555554646</v>
      </c>
      <c r="G13" s="25">
        <f>IFERROR(IF(G8="","",IF($G$25=0,((G9-$G$26)/3/G10),IF($G$26=0,(($G$25-G9)/3/G10),MIN(((($G$25)-G9)/(3*G10)),((G9-($G$26))/(3*G10)))))),"")</f>
        <v>1.9993824898350809</v>
      </c>
      <c r="H13" s="25">
        <f>IFERROR(IF(H8="","",IF($H$25=0,((H9-$H$26)/3/H10),IF($H$26=0,(($H$25-H9)/3/H10),MIN(((($H$25)-H9)/(3*H10)),((H9-($H$26))/(3*H10)))))),"")</f>
        <v>1.895162276129714</v>
      </c>
      <c r="I13" s="25">
        <f>IFERROR(IF(I8="","",IF($I$25=0,((I9-$I$26)/3/I10),IF($I$26=0,(($I$25-I9)/3/I10),MIN(((($I$25)-I9)/(3*I10)),((I9-($I$26))/(3*I10)))))),"")</f>
        <v>2.5947911099186665</v>
      </c>
      <c r="J13" s="25">
        <f>IFERROR(IF(J8="","",IF($J$25=0,((J9-$J$26)/3/J10),IF($J$26=0,(($J$25-J9)/3/J10),MIN(((($J$25)-J9)/(3*J10)),((J9-($J$26))/(3*J10)))))),"")</f>
        <v>1.8009492128805957</v>
      </c>
      <c r="K13" s="25">
        <f>IFERROR(IF(K8="","",IF($K$25=0,((K9-$K$26)/3/K10),IF($K$26=0,(($K$25-K9)/3/K10),MIN(((($K$25)-K9)/(3*K10)),((K9-($K$26))/(3*K10)))))),"")</f>
        <v>1.4351367373078956</v>
      </c>
      <c r="L13" s="25">
        <f>IFERROR(IF(L8="","",IF($L$25=0,((L9-$L$26)/3/L10),IF($L$26=0,(($L$25-L9)/3/L10),MIN(((($L$25)-L9)/(3*L10)),((L9-($L$26))/(3*L10)))))),"")</f>
        <v>2.3159183212094647</v>
      </c>
      <c r="M13" s="25">
        <f>IFERROR(IF(M8="","",IF($M$25=0,((M9-$M$26)/3/M10),IF($M$26=0,(($M$25-M9)/3/M10),MIN(((($M$25)-M9)/(3*M10)),((M9-($M$26))/(3*M10)))))),"")</f>
        <v>2.1453721105683745</v>
      </c>
      <c r="N13" s="25">
        <f>IFERROR(IF(N8="","",IF($N$25=0,((N9-$N$26)/3/N10),IF($N$26=0,(($N$25-N9)/3/N10),MIN(((($N$25)-N9)/(3*N10)),((N9-($N$26))/(3*N10)))))),"")</f>
        <v>2.7548161249120757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1.7039896733828148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1.8281891240546506</v>
      </c>
      <c r="Y13" s="25">
        <f>IFERROR(IF(Y8="","",IF($J$25=0,((Y9-$J$26)/3/Y10),IF($J$26=0,(($J$25-Y9)/3/Y10),MIN(((($J$25)-Y9)/(3*Y10)),((Y9-($J$26))/(3*Y10)))))),"")</f>
        <v>1.7130433577704904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4.066705439045978</v>
      </c>
      <c r="AJ13" s="25">
        <f t="shared" si="2"/>
        <v>2.6582384417026956</v>
      </c>
      <c r="AK13" s="25">
        <f t="shared" si="2"/>
        <v>2.4648720323326057</v>
      </c>
      <c r="AL13" s="25">
        <f t="shared" si="2"/>
        <v>2.3792356688795797</v>
      </c>
      <c r="AM13" s="25">
        <f t="shared" si="2"/>
        <v>3.8584565539081068</v>
      </c>
      <c r="AN13" s="25">
        <f t="shared" si="2"/>
        <v>3.189162119559938</v>
      </c>
      <c r="AO13" s="25">
        <f t="shared" si="2"/>
        <v>2.7431922901037651</v>
      </c>
      <c r="AP13" s="25">
        <f t="shared" si="2"/>
        <v>4.2877131741330485</v>
      </c>
      <c r="AQ13" s="25">
        <f>IFERROR(IF(AQ8="","",IF($M$25=0,((AQ9-$M$26)/3/AQ10),IF($M$26=0,(($M$25-AQ9)/3/AQ10),MIN(((($M$25)-AQ9)/(3*AQ10)),((AQ9-($M$26))/(3*AQ10)))))),"")</f>
        <v>3.66277707006912</v>
      </c>
      <c r="AR13" s="25">
        <f>IFERROR(IF(AR8="","",IF($M$25=0,((AR9-$M$26)/3/AR10),IF($M$26=0,(($M$25-AR9)/3/AR10),MIN(((($M$25)-AR9)/(3*AR10)),((AR9-($M$26))/(3*AR10)))))),"")</f>
        <v>2.8548765588722418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5.6803676470587483E-2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3.3625499999999997</v>
      </c>
      <c r="C19" s="30">
        <v>3.2485047619047611</v>
      </c>
      <c r="D19" s="30">
        <v>3.59778245614035</v>
      </c>
      <c r="E19" s="30">
        <v>3.4844749999999984</v>
      </c>
      <c r="F19" s="30">
        <v>3.8007360000000014</v>
      </c>
      <c r="G19" s="30">
        <v>3.4954680851063831</v>
      </c>
      <c r="H19" s="30">
        <v>3.4404648648648668</v>
      </c>
      <c r="I19" s="30">
        <v>3.3957249999999997</v>
      </c>
      <c r="J19" s="30">
        <v>3.6507185185185183</v>
      </c>
      <c r="K19" s="30">
        <v>3.5856060606060618</v>
      </c>
      <c r="L19" s="30">
        <v>3.3173071428571421</v>
      </c>
      <c r="M19" s="30">
        <v>3.1850857142857141</v>
      </c>
      <c r="N19" s="30">
        <v>3.2586687499999996</v>
      </c>
      <c r="P19" s="30" t="s">
        <v>18</v>
      </c>
      <c r="Q19" s="30"/>
      <c r="R19" s="30"/>
      <c r="S19" s="30"/>
      <c r="T19" s="30">
        <v>3.9480333333333331</v>
      </c>
      <c r="U19" s="30"/>
      <c r="V19" s="30"/>
      <c r="W19" s="30"/>
      <c r="X19" s="30">
        <v>4.0830000000000002</v>
      </c>
      <c r="Y19" s="30">
        <v>4.0659000000000001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3.3651333333333331</v>
      </c>
      <c r="AJ19" s="30">
        <v>3.3842400000000001</v>
      </c>
      <c r="AK19" s="30">
        <v>3.3466117647058815</v>
      </c>
      <c r="AL19" s="30">
        <v>3.4534400000000005</v>
      </c>
      <c r="AM19" s="30">
        <v>3.3399866666666651</v>
      </c>
      <c r="AN19" s="30">
        <v>3.2499466666666663</v>
      </c>
      <c r="AO19" s="30">
        <v>3.8614625000000005</v>
      </c>
      <c r="AP19" s="30">
        <v>3.4992363636363639</v>
      </c>
      <c r="AQ19" s="30">
        <v>3.3291375000000003</v>
      </c>
      <c r="AR19" s="30">
        <v>3.3859411764705878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0.62497835541468472</v>
      </c>
      <c r="C20" s="22">
        <v>0.68771766104771226</v>
      </c>
      <c r="D20" s="22">
        <v>0.75035545687558303</v>
      </c>
      <c r="E20" s="22">
        <v>0.75818903693160988</v>
      </c>
      <c r="F20" s="22">
        <v>0.76232912568717226</v>
      </c>
      <c r="G20" s="22">
        <v>0.72332603242988991</v>
      </c>
      <c r="H20" s="22">
        <v>0.72484289910184585</v>
      </c>
      <c r="I20" s="22">
        <v>0.73095998766788484</v>
      </c>
      <c r="J20" s="22">
        <v>0.80331459471824895</v>
      </c>
      <c r="K20" s="22">
        <v>0.84977237050303667</v>
      </c>
      <c r="L20" s="22">
        <v>0.60090663990063975</v>
      </c>
      <c r="M20" s="22">
        <v>0.75550899754943335</v>
      </c>
      <c r="N20" s="22">
        <v>0.66599776872607763</v>
      </c>
      <c r="P20" s="21" t="s">
        <v>8</v>
      </c>
      <c r="Q20" s="22"/>
      <c r="R20" s="22"/>
      <c r="S20" s="22"/>
      <c r="T20" s="22">
        <v>0.63399937361729841</v>
      </c>
      <c r="U20" s="22"/>
      <c r="V20" s="22"/>
      <c r="W20" s="22"/>
      <c r="X20" s="22">
        <v>0.79207004927781388</v>
      </c>
      <c r="Y20" s="22">
        <v>0.53299115229152783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0.54486111696615958</v>
      </c>
      <c r="AJ20" s="22">
        <v>0.56899714624278541</v>
      </c>
      <c r="AK20" s="22">
        <v>0.64587841797998413</v>
      </c>
      <c r="AL20" s="22">
        <v>0.53684163894589887</v>
      </c>
      <c r="AM20" s="22">
        <v>0.52078102711044716</v>
      </c>
      <c r="AN20" s="22">
        <v>0.47993909786310768</v>
      </c>
      <c r="AO20" s="22">
        <v>0.58412836598048301</v>
      </c>
      <c r="AP20" s="22">
        <v>0.5719708605513586</v>
      </c>
      <c r="AQ20" s="22">
        <v>0.6301882327547309</v>
      </c>
      <c r="AR20" s="22">
        <v>0.68743874797169158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7.9</v>
      </c>
    </row>
    <row r="21" spans="1:62" x14ac:dyDescent="0.2">
      <c r="A21" s="21" t="s">
        <v>19</v>
      </c>
      <c r="B21" s="22">
        <v>5.04</v>
      </c>
      <c r="C21" s="22">
        <v>5.5730000000000004</v>
      </c>
      <c r="D21" s="22">
        <v>6.3769999999999998</v>
      </c>
      <c r="E21" s="22">
        <v>5.6989999999999998</v>
      </c>
      <c r="F21" s="22">
        <v>6.4969999999999999</v>
      </c>
      <c r="G21" s="22">
        <v>6.532</v>
      </c>
      <c r="H21" s="22">
        <v>6.1840000000000002</v>
      </c>
      <c r="I21" s="22">
        <v>5.9249999999999998</v>
      </c>
      <c r="J21" s="22">
        <v>5.7140000000000004</v>
      </c>
      <c r="K21" s="22">
        <v>5.7949999999999999</v>
      </c>
      <c r="L21" s="22">
        <v>5.3780000000000001</v>
      </c>
      <c r="M21" s="22">
        <v>4.8739999999999997</v>
      </c>
      <c r="N21" s="22">
        <v>5.3680000000000003</v>
      </c>
      <c r="P21" s="21" t="s">
        <v>19</v>
      </c>
      <c r="Q21" s="22"/>
      <c r="R21" s="22"/>
      <c r="S21" s="22"/>
      <c r="T21" s="22">
        <v>4.9950000000000001</v>
      </c>
      <c r="U21" s="22"/>
      <c r="V21" s="22"/>
      <c r="W21" s="22"/>
      <c r="X21" s="22">
        <v>7.12</v>
      </c>
      <c r="Y21" s="22">
        <v>5.2649999999999997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4.7009999999999996</v>
      </c>
      <c r="AJ21" s="22">
        <v>5.1790000000000003</v>
      </c>
      <c r="AK21" s="22">
        <v>5.3879999999999999</v>
      </c>
      <c r="AL21" s="22">
        <v>5.0289999999999999</v>
      </c>
      <c r="AM21" s="22">
        <v>5.0940000000000003</v>
      </c>
      <c r="AN21" s="22">
        <v>4.7649999999999997</v>
      </c>
      <c r="AO21" s="22">
        <v>5.1959999999999997</v>
      </c>
      <c r="AP21" s="22">
        <v>5.0199999999999996</v>
      </c>
      <c r="AQ21" s="22">
        <v>4.7439999999999998</v>
      </c>
      <c r="AR21" s="22">
        <v>4.9859999999999998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2.5640000000000001</v>
      </c>
      <c r="C22" s="22">
        <v>1.173</v>
      </c>
      <c r="D22" s="22">
        <v>2.1640000000000001</v>
      </c>
      <c r="E22" s="22">
        <v>1.698</v>
      </c>
      <c r="F22" s="22">
        <v>2.1259999999999999</v>
      </c>
      <c r="G22" s="22">
        <v>1.948</v>
      </c>
      <c r="H22" s="22">
        <v>1.9410000000000001</v>
      </c>
      <c r="I22" s="22">
        <v>1.9419999999999999</v>
      </c>
      <c r="J22" s="22">
        <v>1.968</v>
      </c>
      <c r="K22" s="22">
        <v>1.681</v>
      </c>
      <c r="L22" s="22">
        <v>2.2370000000000001</v>
      </c>
      <c r="M22" s="22">
        <v>1.73</v>
      </c>
      <c r="N22" s="22">
        <v>1.897</v>
      </c>
      <c r="P22" s="21" t="s">
        <v>20</v>
      </c>
      <c r="Q22" s="22"/>
      <c r="R22" s="22"/>
      <c r="S22" s="22"/>
      <c r="T22" s="22">
        <v>2.2949999999999999</v>
      </c>
      <c r="U22" s="22"/>
      <c r="V22" s="22"/>
      <c r="W22" s="22"/>
      <c r="X22" s="22">
        <v>2.76</v>
      </c>
      <c r="Y22" s="22">
        <v>3.3279999999999998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2.2200000000000002</v>
      </c>
      <c r="AJ22" s="22">
        <v>2.1709999999999998</v>
      </c>
      <c r="AK22" s="22">
        <v>2.0289999999999999</v>
      </c>
      <c r="AL22" s="22">
        <v>2.512</v>
      </c>
      <c r="AM22" s="22">
        <v>2.2690000000000001</v>
      </c>
      <c r="AN22" s="22">
        <v>2.2160000000000002</v>
      </c>
      <c r="AO22" s="22">
        <v>2.516</v>
      </c>
      <c r="AP22" s="22">
        <v>2.3210000000000002</v>
      </c>
      <c r="AQ22" s="22">
        <v>2.1619999999999999</v>
      </c>
      <c r="AR22" s="22">
        <v>2.105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2.420057143146618</v>
      </c>
      <c r="C23" s="25">
        <f>IFERROR(IF(C18="","",IF($C$25=0,((C19-$C$26)/3/C20),IF($C$26=0,(($C$25-C19)/3/C20),MIN(((($C$25)-C19)/(3*C20)),((C19-($C$26))/(3*C20)))))),"")</f>
        <v>2.2545566306037372</v>
      </c>
      <c r="D23" s="25">
        <f>IFERROR(IF(D18="","",IF($D$25=0,((D19-$D$26)/3/D20),IF($D$26=0,(($D$25-D19)/3/D20),MIN(((($D$25)-D19)/(3*D20)),((D19-($D$26))/(3*D20)))))),"")</f>
        <v>1.9111908915692313</v>
      </c>
      <c r="E23" s="25">
        <f>IFERROR(IF(E18="","",IF($E$25=0,((E19-$E$26)/3/E20),IF($E$26=0,(($E$25-E19)/3/E20),MIN(((($E$25)-E19)/(3*E20)),((E19-($E$26))/(3*E20)))))),"")</f>
        <v>1.9412594946284225</v>
      </c>
      <c r="F23" s="25">
        <f>IFERROR(IF(F18="","",IF($K$25=0,((F19-$K$26)/3/F20),IF($K$26=0,(($K$25-F19)/3/F20),MIN(((($K$25)-F19)/(3*F20)),((F19-($K$26))/(3*F20)))))),"")</f>
        <v>1.7924296570744627</v>
      </c>
      <c r="G23" s="25">
        <f>IFERROR(IF(G18="","",IF($G$25=0,((G19-$G$26)/3/G20),IF($G$26=0,(($G$25-G19)/3/G20),MIN(((($G$25)-G19)/(3*G20)),((G19-($G$26))/(3*G20)))))),"")</f>
        <v>2.0297586968250663</v>
      </c>
      <c r="H23" s="25">
        <f>IFERROR(IF(H18="","",IF($H$25=0,((H19-$H$26)/3/H20),IF($H$26=0,(($H$25-H19)/3/H20),MIN(((($H$25)-H19)/(3*H20)),((H19-($H$26))/(3*H20)))))),"")</f>
        <v>2.0508053725209292</v>
      </c>
      <c r="I23" s="25">
        <f>IFERROR(IF(I18="","",IF($I$25=0,((I19-$I$26)/3/I20),IF($I$26=0,(($I$25-I19)/3/I20),MIN(((($I$25)-I19)/(3*I20)),((I19-($I$26))/(3*I20)))))),"")</f>
        <v>2.0540453996535031</v>
      </c>
      <c r="J23" s="25">
        <f>IFERROR(IF(J18="","",IF($J$25=0,((J19-$J$26)/3/J20),IF($J$26=0,(($J$25-J19)/3/J20),MIN(((($J$25)-J19)/(3*J20)),((J19-($J$26))/(3*J20)))))),"")</f>
        <v>1.7632284659170407</v>
      </c>
      <c r="K23" s="25">
        <f>IFERROR(IF(K18="","",IF($K$25=0,((K19-$K$26)/3/K20),IF($K$26=0,(($K$25-K19)/3/K20),MIN(((($K$25)-K19)/(3*K20)),((K19-($K$26))/(3*K20)))))),"")</f>
        <v>1.6923724082485614</v>
      </c>
      <c r="L23" s="25">
        <f>IFERROR(IF(L18="","",IF($L$25=0,((L19-$L$26)/3/L20),IF($L$26=0,(($L$25-L19)/3/L20),MIN(((($L$25)-L19)/(3*L20)),((L19-($L$26))/(3*L20)))))),"")</f>
        <v>2.5420991952541407</v>
      </c>
      <c r="M23" s="25">
        <f>IFERROR(IF(M18="","",IF($M$25=0,((M19-$M$26)/3/M20),IF($M$26=0,(($M$25-M19)/3/M20),MIN(((($M$25)-M19)/(3*M20)),((M19-($M$26))/(3*M20)))))),"")</f>
        <v>2.0802374297802619</v>
      </c>
      <c r="N23" s="25">
        <f>IFERROR(IF(N18="","",IF($N$25=0,((N19-$N$26)/3/N20),IF($N$26=0,(($N$25-N19)/3/N20),MIN(((($N$25)-N19)/(3*N20)),((N19-($N$26))/(3*N20)))))),"")</f>
        <v>2.3229963962581794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2.0777973560229395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1.6063394070933616</v>
      </c>
      <c r="Y23" s="25">
        <f>IFERROR(IF(Y18="","",IF($J$25=0,((Y19-$J$26)/3/Y20),IF($J$26=0,(($J$25-Y19)/3/Y20),MIN(((($J$25)-Y19)/(3*Y20)),((Y19-($J$26))/(3*Y20)))))),"")</f>
        <v>2.397850935871245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2.7743257412807951</v>
      </c>
      <c r="AJ23" s="25">
        <f t="shared" si="4"/>
        <v>2.6454497061590829</v>
      </c>
      <c r="AK23" s="25">
        <f t="shared" si="4"/>
        <v>2.3499718154050622</v>
      </c>
      <c r="AL23" s="25">
        <f t="shared" si="4"/>
        <v>2.7609383459468138</v>
      </c>
      <c r="AM23" s="25">
        <f t="shared" si="4"/>
        <v>2.9187016525509537</v>
      </c>
      <c r="AN23" s="25">
        <f t="shared" si="4"/>
        <v>3.2296134752911656</v>
      </c>
      <c r="AO23" s="25">
        <f t="shared" si="4"/>
        <v>2.3045947518865151</v>
      </c>
      <c r="AP23" s="25">
        <f t="shared" si="4"/>
        <v>2.5646782262773926</v>
      </c>
      <c r="AQ23" s="25">
        <f>IFERROR(IF(AQ18="","",IF($M$25=0,((AQ19-$M$26)/3/AQ20),IF($M$26=0,(($M$25-AQ19)/3/AQ20),MIN(((($M$25)-AQ19)/(3*AQ20)),((AQ19-($M$26))/(3*AQ20)))))),"")</f>
        <v>2.4177233946009369</v>
      </c>
      <c r="AR23" s="25">
        <f>IFERROR(IF(AR18="","",IF($M$25=0,((AR19-$M$26)/3/AR20),IF($M$26=0,(($M$25-AR19)/3/AR20),MIN(((($M$25)-AR19)/(3*AR20)),((AR19-($M$26))/(3*AR20)))))),"")</f>
        <v>2.188829592381031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7.9</v>
      </c>
      <c r="C25" s="32">
        <f t="shared" si="5"/>
        <v>7.9</v>
      </c>
      <c r="D25" s="32">
        <f t="shared" si="5"/>
        <v>7.9</v>
      </c>
      <c r="E25" s="32">
        <f t="shared" si="5"/>
        <v>7.9</v>
      </c>
      <c r="F25" s="32">
        <f t="shared" si="5"/>
        <v>7.9</v>
      </c>
      <c r="G25" s="32">
        <f t="shared" si="5"/>
        <v>7.9</v>
      </c>
      <c r="H25" s="32">
        <f t="shared" si="5"/>
        <v>7.9</v>
      </c>
      <c r="I25" s="32">
        <f t="shared" si="5"/>
        <v>7.9</v>
      </c>
      <c r="J25" s="32">
        <f t="shared" si="5"/>
        <v>7.9</v>
      </c>
      <c r="K25" s="32">
        <f t="shared" si="5"/>
        <v>7.9</v>
      </c>
      <c r="L25" s="32">
        <f t="shared" si="5"/>
        <v>7.9</v>
      </c>
      <c r="M25" s="32">
        <f t="shared" si="5"/>
        <v>7.9</v>
      </c>
      <c r="N25" s="32">
        <f>$E$5</f>
        <v>7.9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0.91880309835952967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2.7548161249120757</v>
      </c>
      <c r="Q37" s="40">
        <v>8</v>
      </c>
      <c r="R37" s="41">
        <f>ROUND(Q37/5,5)</f>
        <v>1.6</v>
      </c>
      <c r="T37" s="20">
        <v>3.3769999999999998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0.30614375708153846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4.9247016533644823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BJ85"/>
  <sheetViews>
    <sheetView showGridLines="0" topLeftCell="A5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95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1.1056241104933695E-2</v>
      </c>
      <c r="R2" s="7">
        <f>IF(N19="","",(ABS(N19-AVERAGE(B19:M19))/STDEV(B19:M19)))</f>
        <v>0.95272611592637069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1.6100804680633598</v>
      </c>
      <c r="V2" s="7">
        <f>IF(AR19="","",(ABS(AR19-AVERAGE(AF19:AQ19))/STDEV(AF19:AQ19)))</f>
        <v>2.4704604989340924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1.2504065017391914E-2</v>
      </c>
      <c r="R3" s="7">
        <f>IF(N20="","",(ABS(N20-AVERAGE(B20:M20))/STDEV(B20:M20)))</f>
        <v>5.5470586152292674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0.8192400995135426</v>
      </c>
      <c r="V3" s="7">
        <f>IF(AR20="","",(ABS(AR20-AVERAGE(AF20:AQ20))/STDEV(AF20:AQ20)))</f>
        <v>2.0419810282831317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8.357981796550179E-2</v>
      </c>
      <c r="R4" s="7">
        <f>IF(N23="","",(ABS(N23-AVERAGE(B23:M23))/STDEV(B23:M23)))</f>
        <v>1.5034813163296539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1.3128459544061772</v>
      </c>
      <c r="V4" s="7">
        <f>IF(AR23="","",(ABS(AR23-AVERAGE(AF23:AQ23))/STDEV(AF23:AQ23)))</f>
        <v>0.65415599692225279</v>
      </c>
    </row>
    <row r="5" spans="1:44" ht="25.5" customHeight="1" x14ac:dyDescent="0.2">
      <c r="C5" s="45" t="s">
        <v>96</v>
      </c>
      <c r="D5" s="46">
        <v>20000</v>
      </c>
      <c r="E5" s="46">
        <v>20540</v>
      </c>
      <c r="F5" s="46">
        <v>19004</v>
      </c>
      <c r="G5" s="13"/>
      <c r="H5" s="13"/>
      <c r="I5" s="13">
        <v>872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-1.5070967741958157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20094.454794520549</v>
      </c>
      <c r="C9" s="20">
        <v>20027.085714285713</v>
      </c>
      <c r="D9" s="20">
        <v>20108.914285714287</v>
      </c>
      <c r="E9" s="20">
        <v>20057.963636363635</v>
      </c>
      <c r="F9" s="20">
        <v>20092.548571428571</v>
      </c>
      <c r="G9" s="20">
        <v>20040.635897435899</v>
      </c>
      <c r="H9" s="20">
        <v>20039.84</v>
      </c>
      <c r="I9" s="20">
        <v>20129.866666666665</v>
      </c>
      <c r="J9" s="20">
        <v>20261.936842105264</v>
      </c>
      <c r="K9" s="20">
        <v>20231.636363636364</v>
      </c>
      <c r="L9" s="20">
        <v>20216.8</v>
      </c>
      <c r="M9" s="20">
        <v>20241.028571428571</v>
      </c>
      <c r="N9" s="20">
        <v>20129.517241379312</v>
      </c>
      <c r="P9" s="19" t="s">
        <v>18</v>
      </c>
      <c r="Q9" s="20"/>
      <c r="R9" s="20"/>
      <c r="S9" s="20"/>
      <c r="T9" s="20">
        <v>20221.066666666666</v>
      </c>
      <c r="U9" s="20"/>
      <c r="V9" s="20"/>
      <c r="W9" s="20"/>
      <c r="X9" s="20">
        <v>20119.733333333334</v>
      </c>
      <c r="Y9" s="20">
        <v>20172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20040.8</v>
      </c>
      <c r="AJ9" s="30">
        <v>19966.488888888889</v>
      </c>
      <c r="AK9" s="30">
        <v>19993.978947368421</v>
      </c>
      <c r="AL9" s="30">
        <v>20003.529411764706</v>
      </c>
      <c r="AM9" s="30">
        <v>20073.257142857143</v>
      </c>
      <c r="AN9" s="30">
        <v>20138.400000000001</v>
      </c>
      <c r="AO9" s="30">
        <v>20122.72</v>
      </c>
      <c r="AP9" s="30">
        <v>20125.745454545453</v>
      </c>
      <c r="AQ9" s="30">
        <v>20202.72</v>
      </c>
      <c r="AR9" s="30">
        <v>20201.212903225805</v>
      </c>
    </row>
    <row r="10" spans="1:44" x14ac:dyDescent="0.2">
      <c r="A10" s="21" t="s">
        <v>8</v>
      </c>
      <c r="B10" s="22">
        <v>172.48723877076444</v>
      </c>
      <c r="C10" s="22">
        <v>153.82347566270167</v>
      </c>
      <c r="D10" s="22">
        <v>119.69887461341222</v>
      </c>
      <c r="E10" s="22">
        <v>137.66453350737513</v>
      </c>
      <c r="F10" s="22">
        <v>117.47406994744166</v>
      </c>
      <c r="G10" s="22">
        <v>109.13798012026668</v>
      </c>
      <c r="H10" s="22">
        <v>98.463213660962921</v>
      </c>
      <c r="I10" s="22">
        <v>116.89533732341567</v>
      </c>
      <c r="J10" s="22">
        <v>133.32173048930457</v>
      </c>
      <c r="K10" s="22">
        <v>106.66548410283134</v>
      </c>
      <c r="L10" s="22">
        <v>123.09805568379747</v>
      </c>
      <c r="M10" s="22">
        <v>91.144569257723703</v>
      </c>
      <c r="N10" s="22">
        <v>123.03393295755363</v>
      </c>
      <c r="P10" s="21" t="s">
        <v>8</v>
      </c>
      <c r="Q10" s="22"/>
      <c r="R10" s="22"/>
      <c r="S10" s="22"/>
      <c r="T10" s="22">
        <v>130.58989065096077</v>
      </c>
      <c r="U10" s="22"/>
      <c r="V10" s="22"/>
      <c r="W10" s="22"/>
      <c r="X10" s="22">
        <v>92.191105861682786</v>
      </c>
      <c r="Y10" s="22">
        <v>70.796966928787199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83.316517601632626</v>
      </c>
      <c r="AJ10" s="22">
        <v>104.35303567664589</v>
      </c>
      <c r="AK10" s="22">
        <v>101.28010232291305</v>
      </c>
      <c r="AL10" s="22">
        <v>107.23434376072203</v>
      </c>
      <c r="AM10" s="22">
        <v>104.29732939656061</v>
      </c>
      <c r="AN10" s="22">
        <v>133.44373488383346</v>
      </c>
      <c r="AO10" s="22">
        <v>103.81721983917289</v>
      </c>
      <c r="AP10" s="22">
        <v>142.89859369779711</v>
      </c>
      <c r="AQ10" s="22">
        <v>143.43071142398986</v>
      </c>
      <c r="AR10" s="22">
        <v>130.96752780334191</v>
      </c>
    </row>
    <row r="11" spans="1:44" x14ac:dyDescent="0.2">
      <c r="A11" s="21" t="s">
        <v>19</v>
      </c>
      <c r="B11" s="22">
        <v>20476</v>
      </c>
      <c r="C11" s="22">
        <v>20348</v>
      </c>
      <c r="D11" s="22">
        <v>20380</v>
      </c>
      <c r="E11" s="22">
        <v>20444</v>
      </c>
      <c r="F11" s="23">
        <v>20348</v>
      </c>
      <c r="G11" s="23">
        <v>20284</v>
      </c>
      <c r="H11" s="23">
        <v>20348</v>
      </c>
      <c r="I11" s="23">
        <v>20444</v>
      </c>
      <c r="J11" s="23">
        <v>20508</v>
      </c>
      <c r="K11" s="23">
        <v>20508</v>
      </c>
      <c r="L11" s="23">
        <v>20508</v>
      </c>
      <c r="M11" s="23">
        <v>20444</v>
      </c>
      <c r="N11" s="23">
        <v>20412</v>
      </c>
      <c r="P11" s="21" t="s">
        <v>19</v>
      </c>
      <c r="Q11" s="22"/>
      <c r="R11" s="22"/>
      <c r="S11" s="22"/>
      <c r="T11" s="22">
        <v>20508</v>
      </c>
      <c r="U11" s="23"/>
      <c r="V11" s="23"/>
      <c r="W11" s="23"/>
      <c r="X11" s="23">
        <v>20316</v>
      </c>
      <c r="Y11" s="23">
        <v>20316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20220</v>
      </c>
      <c r="AJ11" s="22">
        <v>20156</v>
      </c>
      <c r="AK11" s="22">
        <v>20252</v>
      </c>
      <c r="AL11" s="22">
        <v>20252</v>
      </c>
      <c r="AM11" s="22">
        <v>20252</v>
      </c>
      <c r="AN11" s="22">
        <v>20444</v>
      </c>
      <c r="AO11" s="22">
        <v>20284</v>
      </c>
      <c r="AP11" s="22">
        <v>20380</v>
      </c>
      <c r="AQ11" s="22">
        <v>20444</v>
      </c>
      <c r="AR11" s="22">
        <v>20476</v>
      </c>
    </row>
    <row r="12" spans="1:44" x14ac:dyDescent="0.2">
      <c r="A12" s="21" t="s">
        <v>20</v>
      </c>
      <c r="B12" s="22">
        <v>19580</v>
      </c>
      <c r="C12" s="22">
        <v>19580</v>
      </c>
      <c r="D12" s="22">
        <v>19676</v>
      </c>
      <c r="E12" s="22">
        <v>19708</v>
      </c>
      <c r="F12" s="23">
        <v>19644</v>
      </c>
      <c r="G12" s="23">
        <v>19740</v>
      </c>
      <c r="H12" s="23">
        <v>19772</v>
      </c>
      <c r="I12" s="23">
        <v>19804</v>
      </c>
      <c r="J12" s="23">
        <v>19900</v>
      </c>
      <c r="K12" s="23">
        <v>19996</v>
      </c>
      <c r="L12" s="23">
        <v>19804</v>
      </c>
      <c r="M12" s="23">
        <v>19996</v>
      </c>
      <c r="N12" s="23">
        <v>19836</v>
      </c>
      <c r="P12" s="21" t="s">
        <v>20</v>
      </c>
      <c r="Q12" s="22"/>
      <c r="R12" s="22"/>
      <c r="S12" s="22"/>
      <c r="T12" s="22">
        <v>19964</v>
      </c>
      <c r="U12" s="23"/>
      <c r="V12" s="23"/>
      <c r="W12" s="23"/>
      <c r="X12" s="23">
        <v>19932</v>
      </c>
      <c r="Y12" s="23">
        <v>20092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19868</v>
      </c>
      <c r="AJ12" s="22">
        <v>19580</v>
      </c>
      <c r="AK12" s="22">
        <v>19804</v>
      </c>
      <c r="AL12" s="22">
        <v>19804</v>
      </c>
      <c r="AM12" s="22">
        <v>19836</v>
      </c>
      <c r="AN12" s="22">
        <v>19836</v>
      </c>
      <c r="AO12" s="22">
        <v>19868</v>
      </c>
      <c r="AP12" s="22">
        <v>19804</v>
      </c>
      <c r="AQ12" s="22">
        <v>19900</v>
      </c>
      <c r="AR12" s="22">
        <v>19740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0.86102061550493603</v>
      </c>
      <c r="C13" s="25">
        <f>IFERROR(IF(C8="","",IF($C$25=0,((C9-$C$26)/3/C10),IF($C$26=0,(($C$25-C9)/3/C10),MIN(((($C$25)-C9)/(3*C10)),((C9-($C$26))/(3*C10)))))),"")</f>
        <v>1.1114781266958802</v>
      </c>
      <c r="D13" s="25">
        <f>IFERROR(IF(D8="","",IF($D$25=0,((D9-$D$26)/3/D10),IF($D$26=0,(($D$25-D9)/3/D10),MIN(((($D$25)-D9)/(3*D10)),((D9-($D$26))/(3*D10)))))),"")</f>
        <v>1.2004727576539527</v>
      </c>
      <c r="E13" s="25">
        <f>IFERROR(IF(E8="","",IF($E$25=0,((E9-$E$26)/3/E10),IF($E$26=0,(($E$25-E9)/3/E10),MIN(((($E$25)-E9)/(3*E10)),((E9-($E$26))/(3*E10)))))),"")</f>
        <v>1.1671763509820807</v>
      </c>
      <c r="F13" s="25">
        <f>IFERROR(IF(F8="","",IF($K$25=0,((F9-$K$26)/3/F10),IF($K$26=0,(($K$25-F9)/3/F10),MIN(((($K$25)-F9)/(3*F10)),((F9-($K$26))/(3*F10)))))),"")</f>
        <v>1.2696459419274966</v>
      </c>
      <c r="G13" s="25">
        <f>IFERROR(IF(G8="","",IF($G$25=0,((G9-$G$26)/3/G10),IF($G$26=0,(($G$25-G9)/3/G10),MIN(((($G$25)-G9)/(3*G10)),((G9-($G$26))/(3*G10)))))),"")</f>
        <v>1.5251766678407679</v>
      </c>
      <c r="H13" s="25">
        <f>IFERROR(IF(H8="","",IF($H$25=0,((H9-$H$26)/3/H10),IF($H$26=0,(($H$25-H9)/3/H10),MIN(((($H$25)-H9)/(3*H10)),((H9-($H$26))/(3*H10)))))),"")</f>
        <v>1.6932211919678422</v>
      </c>
      <c r="I13" s="25">
        <f>IFERROR(IF(I8="","",IF($I$25=0,((I9-$I$26)/3/I10),IF($I$26=0,(($I$25-I9)/3/I10),MIN(((($I$25)-I9)/(3*I10)),((I9-($I$26))/(3*I10)))))),"")</f>
        <v>1.1695172300403349</v>
      </c>
      <c r="J13" s="25">
        <f>IFERROR(IF(J8="","",IF($J$25=0,((J9-$J$26)/3/J10),IF($J$26=0,(($J$25-J9)/3/J10),MIN(((($J$25)-J9)/(3*J10)),((J9-($J$26))/(3*J10)))))),"")</f>
        <v>0.69521839356623838</v>
      </c>
      <c r="K13" s="25">
        <f>IFERROR(IF(K8="","",IF($K$25=0,((K9-$K$26)/3/K10),IF($K$26=0,(($K$25-K9)/3/K10),MIN(((($K$25)-K9)/(3*K10)),((K9-($K$26))/(3*K10)))))),"")</f>
        <v>0.96364704714399974</v>
      </c>
      <c r="L13" s="25">
        <f>IFERROR(IF(L8="","",IF($L$25=0,((L9-$L$26)/3/L10),IF($L$26=0,(($L$25-L9)/3/L10),MIN(((($L$25)-L9)/(3*L10)),((L9-($L$26))/(3*L10)))))),"")</f>
        <v>0.87518306227410025</v>
      </c>
      <c r="M13" s="25">
        <f>IFERROR(IF(M8="","",IF($M$25=0,((M9-$M$26)/3/M10),IF($M$26=0,(($M$25-M9)/3/M10),MIN(((($M$25)-M9)/(3*M10)),((M9-($M$26))/(3*M10)))))),"")</f>
        <v>1.0933963884929756</v>
      </c>
      <c r="N13" s="25">
        <f>IFERROR(IF(N8="","",IF($N$25=0,((N9-$N$26)/3/N10),IF($N$26=0,(($N$25-N9)/3/N10),MIN(((($N$25)-N9)/(3*N10)),((N9-($N$26))/(3*N10)))))),"")</f>
        <v>1.1121125929876701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0.81408377464116743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1.5195488499624743</v>
      </c>
      <c r="Y13" s="25">
        <f>IFERROR(IF(Y8="","",IF($J$25=0,((Y9-$J$26)/3/Y10),IF($J$26=0,(($J$25-Y9)/3/Y10),MIN(((($J$25)-Y9)/(3*Y10)),((Y9-($J$26))/(3*Y10)))))),"")</f>
        <v>1.732654264554212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1.9972030131602567</v>
      </c>
      <c r="AJ13" s="25">
        <f t="shared" si="2"/>
        <v>1.8319579217871673</v>
      </c>
      <c r="AK13" s="25">
        <f t="shared" si="2"/>
        <v>1.7970658931955217</v>
      </c>
      <c r="AL13" s="25">
        <f t="shared" si="2"/>
        <v>1.6675956894069635</v>
      </c>
      <c r="AM13" s="25">
        <f t="shared" si="2"/>
        <v>1.4917060032227725</v>
      </c>
      <c r="AN13" s="25">
        <f t="shared" si="2"/>
        <v>1.0031693641009143</v>
      </c>
      <c r="AO13" s="25">
        <f t="shared" si="2"/>
        <v>1.3397905814546718</v>
      </c>
      <c r="AP13" s="25">
        <f t="shared" si="2"/>
        <v>0.9663135578287898</v>
      </c>
      <c r="AQ13" s="25">
        <f>IFERROR(IF(AQ8="","",IF($M$25=0,((AQ9-$M$26)/3/AQ10),IF($M$26=0,(($M$25-AQ9)/3/AQ10),MIN(((($M$25)-AQ9)/(3*AQ10)),((AQ9-($M$26))/(3*AQ10)))))),"")</f>
        <v>0.78383956650905995</v>
      </c>
      <c r="AR13" s="25">
        <f>IFERROR(IF(AR8="","",IF($M$25=0,((AR9-$M$26)/3/AR10),IF($M$26=0,(($M$25-AR9)/3/AR10),MIN(((($M$25)-AR9)/(3*AR10)),((AR9-($M$26))/(3*AR10)))))),"")</f>
        <v>0.86226741965868625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-195.71764705882379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20036</v>
      </c>
      <c r="C19" s="30">
        <v>19988.685714285715</v>
      </c>
      <c r="D19" s="30">
        <v>20099.185964912282</v>
      </c>
      <c r="E19" s="30">
        <v>20192.599999999999</v>
      </c>
      <c r="F19" s="30">
        <v>20188.768</v>
      </c>
      <c r="G19" s="30">
        <v>20127.268085106381</v>
      </c>
      <c r="H19" s="30">
        <v>20151.329729729729</v>
      </c>
      <c r="I19" s="30">
        <v>20179.466666666667</v>
      </c>
      <c r="J19" s="30">
        <v>20242.755555555555</v>
      </c>
      <c r="K19" s="30">
        <v>20207.975757575758</v>
      </c>
      <c r="L19" s="30">
        <v>20142.971428571429</v>
      </c>
      <c r="M19" s="30">
        <v>20189.82857142857</v>
      </c>
      <c r="N19" s="30">
        <v>20075.400000000001</v>
      </c>
      <c r="P19" s="30" t="s">
        <v>18</v>
      </c>
      <c r="Q19" s="30"/>
      <c r="R19" s="30"/>
      <c r="S19" s="30"/>
      <c r="T19" s="30">
        <v>20162.400000000001</v>
      </c>
      <c r="U19" s="30"/>
      <c r="V19" s="30"/>
      <c r="W19" s="30"/>
      <c r="X19" s="30">
        <v>20064.072727272727</v>
      </c>
      <c r="Y19" s="30">
        <v>20055.2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20180.533333333333</v>
      </c>
      <c r="AJ19" s="30">
        <v>20130.826666666668</v>
      </c>
      <c r="AK19" s="30">
        <v>20077.694117647057</v>
      </c>
      <c r="AL19" s="30">
        <v>20080.48</v>
      </c>
      <c r="AM19" s="30">
        <v>20133.813333333332</v>
      </c>
      <c r="AN19" s="30">
        <v>20068.106666666667</v>
      </c>
      <c r="AO19" s="30">
        <v>19970.400000000001</v>
      </c>
      <c r="AP19" s="30">
        <v>19937.81818181818</v>
      </c>
      <c r="AQ19" s="30">
        <v>20078.400000000001</v>
      </c>
      <c r="AR19" s="30">
        <v>19882.682352941178</v>
      </c>
      <c r="BD19" s="32"/>
      <c r="BE19" s="32"/>
      <c r="BF19" s="32"/>
      <c r="BG19" s="32">
        <f>I5/3</f>
        <v>290.66666666666669</v>
      </c>
      <c r="BH19" s="32"/>
      <c r="BI19" s="32"/>
      <c r="BJ19" s="32"/>
    </row>
    <row r="20" spans="1:62" x14ac:dyDescent="0.2">
      <c r="A20" s="21" t="s">
        <v>8</v>
      </c>
      <c r="B20" s="22">
        <v>90.435205068543269</v>
      </c>
      <c r="C20" s="22">
        <v>116.47710120854944</v>
      </c>
      <c r="D20" s="22">
        <v>106.76925138708873</v>
      </c>
      <c r="E20" s="22">
        <v>104.06983625244175</v>
      </c>
      <c r="F20" s="22">
        <v>84.024107139827308</v>
      </c>
      <c r="G20" s="22">
        <v>123.04154865343449</v>
      </c>
      <c r="H20" s="22">
        <v>93.861973318552472</v>
      </c>
      <c r="I20" s="22">
        <v>120.21597744265532</v>
      </c>
      <c r="J20" s="22">
        <v>132.79765028191571</v>
      </c>
      <c r="K20" s="22">
        <v>114.20007856961723</v>
      </c>
      <c r="L20" s="22">
        <v>127.24360270598756</v>
      </c>
      <c r="M20" s="22">
        <v>91.483680870121404</v>
      </c>
      <c r="N20" s="22">
        <v>197.81457552290783</v>
      </c>
      <c r="P20" s="21" t="s">
        <v>8</v>
      </c>
      <c r="Q20" s="22"/>
      <c r="R20" s="22"/>
      <c r="S20" s="22"/>
      <c r="T20" s="22">
        <v>82.080532363669818</v>
      </c>
      <c r="U20" s="22"/>
      <c r="V20" s="22"/>
      <c r="W20" s="22"/>
      <c r="X20" s="22">
        <v>96.797584631913139</v>
      </c>
      <c r="Y20" s="22">
        <v>134.67840838163525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91.55052621680943</v>
      </c>
      <c r="AJ20" s="22">
        <v>103.12893705288381</v>
      </c>
      <c r="AK20" s="22">
        <v>102.80703416843531</v>
      </c>
      <c r="AL20" s="22">
        <v>95.838776183798103</v>
      </c>
      <c r="AM20" s="22">
        <v>103.75499901122753</v>
      </c>
      <c r="AN20" s="22">
        <v>90.981372214811628</v>
      </c>
      <c r="AO20" s="22">
        <v>101.24410906444457</v>
      </c>
      <c r="AP20" s="22">
        <v>130.94260700767461</v>
      </c>
      <c r="AQ20" s="22">
        <v>126.55129544871059</v>
      </c>
      <c r="AR20" s="22">
        <v>134.27957790377812</v>
      </c>
      <c r="AS20" s="29"/>
      <c r="AT20" s="29"/>
      <c r="AU20" s="29"/>
      <c r="AV20" s="29"/>
      <c r="BD20" s="32">
        <f>F5</f>
        <v>19004</v>
      </c>
      <c r="BE20" s="32"/>
      <c r="BF20" s="32"/>
      <c r="BG20" s="32"/>
      <c r="BH20" s="32"/>
      <c r="BI20" s="32"/>
      <c r="BJ20" s="32">
        <f>E5</f>
        <v>20540</v>
      </c>
    </row>
    <row r="21" spans="1:62" x14ac:dyDescent="0.2">
      <c r="A21" s="21" t="s">
        <v>19</v>
      </c>
      <c r="B21" s="22">
        <v>20252</v>
      </c>
      <c r="C21" s="22">
        <v>20252</v>
      </c>
      <c r="D21" s="22">
        <v>20380</v>
      </c>
      <c r="E21" s="22">
        <v>20412</v>
      </c>
      <c r="F21" s="22">
        <v>20348</v>
      </c>
      <c r="G21" s="22">
        <v>20444</v>
      </c>
      <c r="H21" s="22">
        <v>20412</v>
      </c>
      <c r="I21" s="22">
        <v>20444</v>
      </c>
      <c r="J21" s="22">
        <v>20508</v>
      </c>
      <c r="K21" s="22">
        <v>20444</v>
      </c>
      <c r="L21" s="22">
        <v>20444</v>
      </c>
      <c r="M21" s="22">
        <v>20412</v>
      </c>
      <c r="N21" s="22">
        <v>20508</v>
      </c>
      <c r="P21" s="21" t="s">
        <v>19</v>
      </c>
      <c r="Q21" s="22"/>
      <c r="R21" s="22"/>
      <c r="S21" s="22"/>
      <c r="T21" s="22">
        <v>20284</v>
      </c>
      <c r="U21" s="22"/>
      <c r="V21" s="22"/>
      <c r="W21" s="22"/>
      <c r="X21" s="22">
        <v>20252</v>
      </c>
      <c r="Y21" s="22">
        <v>20284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20380</v>
      </c>
      <c r="AJ21" s="22">
        <v>20348</v>
      </c>
      <c r="AK21" s="22">
        <v>20284</v>
      </c>
      <c r="AL21" s="22">
        <v>20316</v>
      </c>
      <c r="AM21" s="22">
        <v>20380</v>
      </c>
      <c r="AN21" s="22">
        <v>20252</v>
      </c>
      <c r="AO21" s="22">
        <v>20220</v>
      </c>
      <c r="AP21" s="22">
        <v>20188</v>
      </c>
      <c r="AQ21" s="22">
        <v>20316</v>
      </c>
      <c r="AR21" s="22">
        <v>20188</v>
      </c>
      <c r="BD21" s="33">
        <f>BE21-$BG$22</f>
        <v>19999.939999999999</v>
      </c>
      <c r="BE21" s="32">
        <f>BF21-$BG$22</f>
        <v>19999.96</v>
      </c>
      <c r="BF21" s="32">
        <f>BG21-$BG$22</f>
        <v>19999.98</v>
      </c>
      <c r="BG21" s="33">
        <f>D5</f>
        <v>20000</v>
      </c>
      <c r="BH21" s="32">
        <f>BG21+$BG$22</f>
        <v>20000.02</v>
      </c>
      <c r="BI21" s="32">
        <f>BH21+$BG$22</f>
        <v>20000.04</v>
      </c>
      <c r="BJ21" s="33">
        <f>BI21+$BG$22</f>
        <v>20000.060000000001</v>
      </c>
    </row>
    <row r="22" spans="1:62" x14ac:dyDescent="0.2">
      <c r="A22" s="21" t="s">
        <v>20</v>
      </c>
      <c r="B22" s="22">
        <v>19900</v>
      </c>
      <c r="C22" s="22">
        <v>19676</v>
      </c>
      <c r="D22" s="22">
        <v>19772</v>
      </c>
      <c r="E22" s="22">
        <v>19868</v>
      </c>
      <c r="F22" s="22">
        <v>19964</v>
      </c>
      <c r="G22" s="22">
        <v>19644</v>
      </c>
      <c r="H22" s="22">
        <v>19900</v>
      </c>
      <c r="I22" s="22">
        <v>19804</v>
      </c>
      <c r="J22" s="22">
        <v>19836</v>
      </c>
      <c r="K22" s="22">
        <v>19868</v>
      </c>
      <c r="L22" s="22">
        <v>19836</v>
      </c>
      <c r="M22" s="22">
        <v>19996</v>
      </c>
      <c r="N22" s="22">
        <v>19420</v>
      </c>
      <c r="P22" s="21" t="s">
        <v>20</v>
      </c>
      <c r="Q22" s="22"/>
      <c r="R22" s="22"/>
      <c r="S22" s="22"/>
      <c r="T22" s="22">
        <v>19996</v>
      </c>
      <c r="U22" s="22"/>
      <c r="V22" s="22"/>
      <c r="W22" s="22"/>
      <c r="X22" s="22">
        <v>19868</v>
      </c>
      <c r="Y22" s="22">
        <v>19804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19996</v>
      </c>
      <c r="AJ22" s="22">
        <v>19900</v>
      </c>
      <c r="AK22" s="22">
        <v>19836</v>
      </c>
      <c r="AL22" s="22">
        <v>19900</v>
      </c>
      <c r="AM22" s="22">
        <v>19900</v>
      </c>
      <c r="AN22" s="22">
        <v>19868</v>
      </c>
      <c r="AO22" s="22">
        <v>19740</v>
      </c>
      <c r="AP22" s="22">
        <v>19580</v>
      </c>
      <c r="AQ22" s="22">
        <v>19676</v>
      </c>
      <c r="AR22" s="22">
        <v>19580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1.8576836296513983</v>
      </c>
      <c r="C23" s="25">
        <f>IFERROR(IF(C18="","",IF($C$25=0,((C19-$C$26)/3/C20),IF($C$26=0,(($C$25-C19)/3/C20),MIN(((($C$25)-C19)/(3*C20)),((C19-($C$26))/(3*C20)))))),"")</f>
        <v>1.5777472710484952</v>
      </c>
      <c r="D23" s="25">
        <f>IFERROR(IF(D18="","",IF($D$25=0,((D19-$D$26)/3/D20),IF($D$26=0,(($D$25-D19)/3/D20),MIN(((($D$25)-D19)/(3*D20)),((D19-($D$26))/(3*D20)))))),"")</f>
        <v>1.3762203048814752</v>
      </c>
      <c r="E23" s="25">
        <f>IFERROR(IF(E18="","",IF($E$25=0,((E19-$E$26)/3/E20),IF($E$26=0,(($E$25-E19)/3/E20),MIN(((($E$25)-E19)/(3*E20)),((E19-($E$26))/(3*E20)))))),"")</f>
        <v>1.1127143480758914</v>
      </c>
      <c r="F23" s="25">
        <f>IFERROR(IF(F18="","",IF($K$25=0,((F19-$K$26)/3/F20),IF($K$26=0,(($K$25-F19)/3/F20),MIN(((($K$25)-F19)/(3*F20)),((F19-($K$26))/(3*F20)))))),"")</f>
        <v>1.3933778925910043</v>
      </c>
      <c r="G23" s="25">
        <f>IFERROR(IF(G18="","",IF($G$25=0,((G19-$G$26)/3/G20),IF($G$26=0,(($G$25-G19)/3/G20),MIN(((($G$25)-G19)/(3*G20)),((G19-($G$26))/(3*G20)))))),"")</f>
        <v>1.1181369746251097</v>
      </c>
      <c r="H23" s="25">
        <f>IFERROR(IF(H18="","",IF($H$25=0,((H19-$H$26)/3/H20),IF($H$26=0,(($H$25-H19)/3/H20),MIN(((($H$25)-H19)/(3*H20)),((H19-($H$26))/(3*H20)))))),"")</f>
        <v>1.3802901449457312</v>
      </c>
      <c r="I23" s="25">
        <f>IFERROR(IF(I18="","",IF($I$25=0,((I19-$I$26)/3/I20),IF($I$26=0,(($I$25-I19)/3/I20),MIN(((($I$25)-I19)/(3*I20)),((I19-($I$26))/(3*I20)))))),"")</f>
        <v>0.9996822413651637</v>
      </c>
      <c r="J23" s="25">
        <f>IFERROR(IF(J18="","",IF($J$25=0,((J19-$J$26)/3/J20),IF($J$26=0,(($J$25-J19)/3/J20),MIN(((($J$25)-J19)/(3*J20)),((J19-($J$26))/(3*J20)))))),"")</f>
        <v>0.74610869447721206</v>
      </c>
      <c r="K23" s="25">
        <f>IFERROR(IF(K18="","",IF($K$25=0,((K19-$K$26)/3/K20),IF($K$26=0,(($K$25-K19)/3/K20),MIN(((($K$25)-K19)/(3*K20)),((K19-($K$26))/(3*K20)))))),"")</f>
        <v>0.96913022180872932</v>
      </c>
      <c r="L23" s="25">
        <f>IFERROR(IF(L18="","",IF($L$25=0,((L19-$L$26)/3/L20),IF($L$26=0,(($L$25-L19)/3/L20),MIN(((($L$25)-L19)/(3*L20)),((L19-($L$26))/(3*L20)))))),"")</f>
        <v>1.0400747411141125</v>
      </c>
      <c r="M23" s="25">
        <f>IFERROR(IF(M18="","",IF($M$25=0,((M19-$M$26)/3/M20),IF($M$26=0,(($M$25-M19)/3/M20),MIN(((($M$25)-M19)/(3*M20)),((M19-($M$26))/(3*M20)))))),"")</f>
        <v>1.2758976072412489</v>
      </c>
      <c r="N23" s="25">
        <f>IFERROR(IF(N18="","",IF($N$25=0,((N19-$N$26)/3/N20),IF($N$26=0,(($N$25-N19)/3/N20),MIN(((($N$25)-N19)/(3*N20)),((N19-($N$26))/(3*N20)))))),"")</f>
        <v>0.78288804683521374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1.5334533420055743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1.6389089133337893</v>
      </c>
      <c r="Y23" s="25">
        <f>IFERROR(IF(Y18="","",IF($J$25=0,((Y19-$J$26)/3/Y20),IF($J$26=0,(($J$25-Y19)/3/Y20),MIN(((($J$25)-Y19)/(3*Y20)),((Y19-($J$26))/(3*Y20)))))),"")</f>
        <v>1.1998953799786329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1.3088097597435986</v>
      </c>
      <c r="AJ23" s="25">
        <f t="shared" si="4"/>
        <v>1.3225299805152684</v>
      </c>
      <c r="AK23" s="25">
        <f t="shared" si="4"/>
        <v>1.4989437447620477</v>
      </c>
      <c r="AL23" s="25">
        <f t="shared" si="4"/>
        <v>1.598239662822698</v>
      </c>
      <c r="AM23" s="25">
        <f t="shared" si="4"/>
        <v>1.3049545260070283</v>
      </c>
      <c r="AN23" s="25">
        <f t="shared" si="4"/>
        <v>1.728900916183038</v>
      </c>
      <c r="AO23" s="25">
        <f t="shared" si="4"/>
        <v>1.8753354483648128</v>
      </c>
      <c r="AP23" s="25">
        <f t="shared" si="4"/>
        <v>1.5329408609949897</v>
      </c>
      <c r="AQ23" s="25">
        <f>IFERROR(IF(AQ18="","",IF($M$25=0,((AQ19-$M$26)/3/AQ20),IF($M$26=0,(($M$25-AQ19)/3/AQ20),MIN(((($M$25)-AQ19)/(3*AQ20)),((AQ19-($M$26))/(3*AQ20)))))),"")</f>
        <v>1.2158442639492861</v>
      </c>
      <c r="AR23" s="25">
        <f>IFERROR(IF(AR18="","",IF($M$25=0,((AR19-$M$26)/3/AR20),IF($M$26=0,(($M$25-AR19)/3/AR20),MIN(((($M$25)-AR19)/(3*AR20)),((AR19-($M$26))/(3*AR20)))))),"")</f>
        <v>1.6317141129974906</v>
      </c>
    </row>
    <row r="24" spans="1:62" x14ac:dyDescent="0.2">
      <c r="A24" s="35" t="s">
        <v>10</v>
      </c>
      <c r="B24" s="32">
        <f t="shared" ref="B24:M24" si="5">$D$5</f>
        <v>20000</v>
      </c>
      <c r="C24" s="32">
        <f t="shared" si="5"/>
        <v>20000</v>
      </c>
      <c r="D24" s="32">
        <f t="shared" si="5"/>
        <v>20000</v>
      </c>
      <c r="E24" s="32">
        <f t="shared" si="5"/>
        <v>20000</v>
      </c>
      <c r="F24" s="32">
        <f t="shared" si="5"/>
        <v>20000</v>
      </c>
      <c r="G24" s="32">
        <f t="shared" si="5"/>
        <v>20000</v>
      </c>
      <c r="H24" s="32">
        <f t="shared" si="5"/>
        <v>20000</v>
      </c>
      <c r="I24" s="32">
        <f t="shared" si="5"/>
        <v>20000</v>
      </c>
      <c r="J24" s="32">
        <f t="shared" si="5"/>
        <v>20000</v>
      </c>
      <c r="K24" s="32">
        <f t="shared" si="5"/>
        <v>20000</v>
      </c>
      <c r="L24" s="32">
        <f t="shared" si="5"/>
        <v>20000</v>
      </c>
      <c r="M24" s="32">
        <f t="shared" si="5"/>
        <v>20000</v>
      </c>
      <c r="N24" s="32">
        <f>$D$5</f>
        <v>20000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20540</v>
      </c>
      <c r="C25" s="32">
        <f t="shared" si="6"/>
        <v>20540</v>
      </c>
      <c r="D25" s="32">
        <f t="shared" si="6"/>
        <v>20540</v>
      </c>
      <c r="E25" s="32">
        <f t="shared" si="6"/>
        <v>20540</v>
      </c>
      <c r="F25" s="32">
        <f t="shared" si="6"/>
        <v>20540</v>
      </c>
      <c r="G25" s="32">
        <f t="shared" si="6"/>
        <v>20540</v>
      </c>
      <c r="H25" s="32">
        <f t="shared" si="6"/>
        <v>20540</v>
      </c>
      <c r="I25" s="32">
        <f t="shared" si="6"/>
        <v>20540</v>
      </c>
      <c r="J25" s="32">
        <f t="shared" si="6"/>
        <v>20540</v>
      </c>
      <c r="K25" s="32">
        <f t="shared" si="6"/>
        <v>20540</v>
      </c>
      <c r="L25" s="32">
        <f t="shared" si="6"/>
        <v>20540</v>
      </c>
      <c r="M25" s="32">
        <f t="shared" si="6"/>
        <v>20540</v>
      </c>
      <c r="N25" s="32">
        <f>$E$5</f>
        <v>20540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19004</v>
      </c>
      <c r="C26" s="32">
        <f t="shared" si="7"/>
        <v>19004</v>
      </c>
      <c r="D26" s="32">
        <f t="shared" si="7"/>
        <v>19004</v>
      </c>
      <c r="E26" s="32">
        <f t="shared" si="7"/>
        <v>19004</v>
      </c>
      <c r="F26" s="32">
        <f t="shared" si="7"/>
        <v>19004</v>
      </c>
      <c r="G26" s="32">
        <f t="shared" si="7"/>
        <v>19004</v>
      </c>
      <c r="H26" s="32">
        <f t="shared" si="7"/>
        <v>19004</v>
      </c>
      <c r="I26" s="32">
        <f t="shared" si="7"/>
        <v>19004</v>
      </c>
      <c r="J26" s="32">
        <f t="shared" si="7"/>
        <v>19004</v>
      </c>
      <c r="K26" s="32">
        <f t="shared" si="7"/>
        <v>19004</v>
      </c>
      <c r="L26" s="32">
        <f t="shared" si="7"/>
        <v>19004</v>
      </c>
      <c r="M26" s="32">
        <f t="shared" si="7"/>
        <v>19004</v>
      </c>
      <c r="N26" s="32">
        <f>$F$5</f>
        <v>19004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172.48723877076444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1.6932211919678422</v>
      </c>
      <c r="Q37" s="40">
        <v>8</v>
      </c>
      <c r="R37" s="41">
        <f>ROUND(Q37/5,5)</f>
        <v>1.6</v>
      </c>
      <c r="T37" s="20">
        <v>20213.599999999999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69.374346843772159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1.5683030536491118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BJ85"/>
  <sheetViews>
    <sheetView showGridLines="0" topLeftCell="A6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94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1.573752334931676</v>
      </c>
      <c r="R2" s="7">
        <f>IF(N19="","",(ABS(N19-AVERAGE(B19:M19))/STDEV(B19:M19)))</f>
        <v>0.52974908703911472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0.22227962862221043</v>
      </c>
      <c r="V2" s="7">
        <f>IF(AR19="","",(ABS(AR19-AVERAGE(AF19:AQ19))/STDEV(AF19:AQ19)))</f>
        <v>9.7701350302476689E-2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2.2416054776537138</v>
      </c>
      <c r="R3" s="7">
        <f>IF(N20="","",(ABS(N20-AVERAGE(B20:M20))/STDEV(B20:M20)))</f>
        <v>2.2512981245131272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0.34703735469900665</v>
      </c>
      <c r="V3" s="7">
        <f>IF(AR20="","",(ABS(AR20-AVERAGE(AF20:AQ20))/STDEV(AF20:AQ20)))</f>
        <v>1.2733189731545458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2.2557558114850709</v>
      </c>
      <c r="R4" s="7">
        <f>IF(N23="","",(ABS(N23-AVERAGE(B23:M23))/STDEV(B23:M23)))</f>
        <v>1.4386859720983742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0.60964167818523995</v>
      </c>
      <c r="V4" s="7">
        <f>IF(AR23="","",(ABS(AR23-AVERAGE(AF23:AQ23))/STDEV(AF23:AQ23)))</f>
        <v>1.0422562282623009</v>
      </c>
    </row>
    <row r="5" spans="1:44" ht="25.5" customHeight="1" x14ac:dyDescent="0.2">
      <c r="C5" s="45" t="s">
        <v>54</v>
      </c>
      <c r="D5" s="46" t="s">
        <v>54</v>
      </c>
      <c r="E5" s="46">
        <v>17.93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-0.15367483870967469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9.0420684931506798</v>
      </c>
      <c r="C9" s="20">
        <v>9.4572928571428623</v>
      </c>
      <c r="D9" s="20">
        <v>9.2931607142857082</v>
      </c>
      <c r="E9" s="20">
        <v>9.2752681818181824</v>
      </c>
      <c r="F9" s="20">
        <v>9.2851257142857087</v>
      </c>
      <c r="G9" s="20">
        <v>9.1531538461538471</v>
      </c>
      <c r="H9" s="20">
        <v>9.3771600000000017</v>
      </c>
      <c r="I9" s="20">
        <v>9.4178416666666678</v>
      </c>
      <c r="J9" s="20">
        <v>9.5423157894736796</v>
      </c>
      <c r="K9" s="20">
        <v>9.2424787878787917</v>
      </c>
      <c r="L9" s="20">
        <v>9.3659600000000065</v>
      </c>
      <c r="M9" s="20">
        <v>9.4808857142857139</v>
      </c>
      <c r="N9" s="20">
        <v>9.5520137931034466</v>
      </c>
      <c r="P9" s="19" t="s">
        <v>18</v>
      </c>
      <c r="Q9" s="20"/>
      <c r="R9" s="20"/>
      <c r="S9" s="20"/>
      <c r="T9" s="20">
        <v>8.8852666666666664</v>
      </c>
      <c r="U9" s="20"/>
      <c r="V9" s="20"/>
      <c r="W9" s="20"/>
      <c r="X9" s="20">
        <v>9.1740222222222254</v>
      </c>
      <c r="Y9" s="20">
        <v>9.4105500000000024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9.7584499999999998</v>
      </c>
      <c r="AJ9" s="30">
        <v>9.4555555555555575</v>
      </c>
      <c r="AK9" s="30">
        <v>8.9111894736842121</v>
      </c>
      <c r="AL9" s="30">
        <v>8.788047058823528</v>
      </c>
      <c r="AM9" s="30">
        <v>9.4746857142857159</v>
      </c>
      <c r="AN9" s="30">
        <v>9.9151124999999958</v>
      </c>
      <c r="AO9" s="30">
        <v>9.6540800000000004</v>
      </c>
      <c r="AP9" s="30">
        <v>10.0304</v>
      </c>
      <c r="AQ9" s="30">
        <v>9.7785200000000003</v>
      </c>
      <c r="AR9" s="30">
        <v>9.6248451612903256</v>
      </c>
    </row>
    <row r="10" spans="1:44" x14ac:dyDescent="0.2">
      <c r="A10" s="21" t="s">
        <v>8</v>
      </c>
      <c r="B10" s="22">
        <v>0.83058441177042341</v>
      </c>
      <c r="C10" s="22">
        <v>0.76327414289677031</v>
      </c>
      <c r="D10" s="22">
        <v>0.78574302384836336</v>
      </c>
      <c r="E10" s="22">
        <v>0.68356947643964261</v>
      </c>
      <c r="F10" s="22">
        <v>0.797748185841332</v>
      </c>
      <c r="G10" s="22">
        <v>0.65924462937819739</v>
      </c>
      <c r="H10" s="22">
        <v>0.73710884466874294</v>
      </c>
      <c r="I10" s="22">
        <v>0.66129929399062026</v>
      </c>
      <c r="J10" s="22">
        <v>0.74076753078817392</v>
      </c>
      <c r="K10" s="22">
        <v>0.7031057893885474</v>
      </c>
      <c r="L10" s="22">
        <v>0.78076958822625109</v>
      </c>
      <c r="M10" s="22">
        <v>0.7119920114935574</v>
      </c>
      <c r="N10" s="22">
        <v>0.86226385645100678</v>
      </c>
      <c r="P10" s="21" t="s">
        <v>8</v>
      </c>
      <c r="Q10" s="22"/>
      <c r="R10" s="22"/>
      <c r="S10" s="22"/>
      <c r="T10" s="22">
        <v>0.59842632325777267</v>
      </c>
      <c r="U10" s="22"/>
      <c r="V10" s="22"/>
      <c r="W10" s="22"/>
      <c r="X10" s="22">
        <v>0.82262016223353729</v>
      </c>
      <c r="Y10" s="22">
        <v>0.74749423338736787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1.0638275718515744</v>
      </c>
      <c r="AJ10" s="22">
        <v>0.77140873776430996</v>
      </c>
      <c r="AK10" s="22">
        <v>0.66552732723177721</v>
      </c>
      <c r="AL10" s="22">
        <v>0.58062168869079567</v>
      </c>
      <c r="AM10" s="22">
        <v>0.70230099131473256</v>
      </c>
      <c r="AN10" s="22">
        <v>0.68782476782548141</v>
      </c>
      <c r="AO10" s="22">
        <v>0.52156012739327229</v>
      </c>
      <c r="AP10" s="22">
        <v>0.61705278002236852</v>
      </c>
      <c r="AQ10" s="22">
        <v>0.54919842293573828</v>
      </c>
      <c r="AR10" s="22">
        <v>0.74090616807748744</v>
      </c>
    </row>
    <row r="11" spans="1:44" x14ac:dyDescent="0.2">
      <c r="A11" s="21" t="s">
        <v>19</v>
      </c>
      <c r="B11" s="22">
        <v>11.481</v>
      </c>
      <c r="C11" s="22">
        <v>11.496</v>
      </c>
      <c r="D11" s="22">
        <v>12.887</v>
      </c>
      <c r="E11" s="22">
        <v>11.069000000000001</v>
      </c>
      <c r="F11" s="23">
        <v>11.079000000000001</v>
      </c>
      <c r="G11" s="23">
        <v>11.829000000000001</v>
      </c>
      <c r="H11" s="23">
        <v>11.545</v>
      </c>
      <c r="I11" s="23">
        <v>10.795999999999999</v>
      </c>
      <c r="J11" s="23">
        <v>11.439</v>
      </c>
      <c r="K11" s="23">
        <v>11.778</v>
      </c>
      <c r="L11" s="23">
        <v>11.045999999999999</v>
      </c>
      <c r="M11" s="23">
        <v>11.336</v>
      </c>
      <c r="N11" s="23">
        <v>11.84</v>
      </c>
      <c r="P11" s="21" t="s">
        <v>19</v>
      </c>
      <c r="Q11" s="22"/>
      <c r="R11" s="22"/>
      <c r="S11" s="22"/>
      <c r="T11" s="22">
        <v>10.401999999999999</v>
      </c>
      <c r="U11" s="23"/>
      <c r="V11" s="23"/>
      <c r="W11" s="23"/>
      <c r="X11" s="23">
        <v>11.461</v>
      </c>
      <c r="Y11" s="23">
        <v>10.871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12.866</v>
      </c>
      <c r="AJ11" s="22">
        <v>11.553000000000001</v>
      </c>
      <c r="AK11" s="22">
        <v>10.808999999999999</v>
      </c>
      <c r="AL11" s="22">
        <v>10.67</v>
      </c>
      <c r="AM11" s="22">
        <v>11.067</v>
      </c>
      <c r="AN11" s="22">
        <v>12.256</v>
      </c>
      <c r="AO11" s="22">
        <v>11.256</v>
      </c>
      <c r="AP11" s="22">
        <v>11.898999999999999</v>
      </c>
      <c r="AQ11" s="22">
        <v>11.054</v>
      </c>
      <c r="AR11" s="22">
        <v>11.62</v>
      </c>
    </row>
    <row r="12" spans="1:44" x14ac:dyDescent="0.2">
      <c r="A12" s="21" t="s">
        <v>20</v>
      </c>
      <c r="B12" s="22">
        <v>6.67</v>
      </c>
      <c r="C12" s="22">
        <v>7.258</v>
      </c>
      <c r="D12" s="22">
        <v>6.9870000000000001</v>
      </c>
      <c r="E12" s="22">
        <v>7.4370000000000003</v>
      </c>
      <c r="F12" s="23">
        <v>5.56</v>
      </c>
      <c r="G12" s="23">
        <v>7.2910000000000004</v>
      </c>
      <c r="H12" s="23">
        <v>7.7430000000000003</v>
      </c>
      <c r="I12" s="23">
        <v>8.0139999999999993</v>
      </c>
      <c r="J12" s="23">
        <v>8.0470000000000006</v>
      </c>
      <c r="K12" s="23">
        <v>7.4690000000000003</v>
      </c>
      <c r="L12" s="23">
        <v>6.2089999999999996</v>
      </c>
      <c r="M12" s="23">
        <v>7.4770000000000003</v>
      </c>
      <c r="N12" s="23">
        <v>7.0149999999999997</v>
      </c>
      <c r="P12" s="21" t="s">
        <v>20</v>
      </c>
      <c r="Q12" s="22"/>
      <c r="R12" s="22"/>
      <c r="S12" s="22"/>
      <c r="T12" s="22">
        <v>7.8570000000000002</v>
      </c>
      <c r="U12" s="23"/>
      <c r="V12" s="23"/>
      <c r="W12" s="23"/>
      <c r="X12" s="23">
        <v>7.702</v>
      </c>
      <c r="Y12" s="23">
        <v>7.9329999999999998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8.4619999999999997</v>
      </c>
      <c r="AJ12" s="22">
        <v>7.2990000000000004</v>
      </c>
      <c r="AK12" s="22">
        <v>7.7140000000000004</v>
      </c>
      <c r="AL12" s="22">
        <v>7.7140000000000004</v>
      </c>
      <c r="AM12" s="22">
        <v>8.0269999999999992</v>
      </c>
      <c r="AN12" s="22">
        <v>8.3819999999999997</v>
      </c>
      <c r="AO12" s="22">
        <v>8.2680000000000007</v>
      </c>
      <c r="AP12" s="22">
        <v>8.9670000000000005</v>
      </c>
      <c r="AQ12" s="22">
        <v>8.4190000000000005</v>
      </c>
      <c r="AR12" s="22">
        <v>7.8170000000000002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3.5669388849971888</v>
      </c>
      <c r="C13" s="25">
        <f>IFERROR(IF(C8="","",IF($C$25=0,((C9-$C$26)/3/C10),IF($C$26=0,(($C$25-C9)/3/C10),MIN(((($C$25)-C9)/(3*C10)),((C9-($C$26))/(3*C10)))))),"")</f>
        <v>3.7001590327260421</v>
      </c>
      <c r="D13" s="25">
        <f>IFERROR(IF(D8="","",IF($D$25=0,((D9-$D$26)/3/D10),IF($D$26=0,(($D$25-D9)/3/D10),MIN(((($D$25)-D9)/(3*D10)),((D9-($D$26))/(3*D10)))))),"")</f>
        <v>3.6639796233520538</v>
      </c>
      <c r="E13" s="25">
        <f>IFERROR(IF(E8="","",IF($E$25=0,((E9-$E$26)/3/E10),IF($E$26=0,(($E$25-E9)/3/E10),MIN(((($E$25)-E9)/(3*E10)),((E9-($E$26))/(3*E10)))))),"")</f>
        <v>4.2203619463622086</v>
      </c>
      <c r="F13" s="25">
        <f>IFERROR(IF(F8="","",IF($K$25=0,((F9-$K$26)/3/F10),IF($K$26=0,(($K$25-F9)/3/F10),MIN(((($K$25)-F9)/(3*F10)),((F9-($K$26))/(3*F10)))))),"")</f>
        <v>3.6121984519033479</v>
      </c>
      <c r="G13" s="25">
        <f>IFERROR(IF(G8="","",IF($G$25=0,((G9-$G$26)/3/G10),IF($G$26=0,(($G$25-G9)/3/G10),MIN(((($G$25)-G9)/(3*G10)),((G9-($G$26))/(3*G10)))))),"")</f>
        <v>4.4378296830037707</v>
      </c>
      <c r="H13" s="25">
        <f>IFERROR(IF(H8="","",IF($H$25=0,((H9-$H$26)/3/H10),IF($H$26=0,(($H$25-H9)/3/H10),MIN(((($H$25)-H9)/(3*H10)),((H9-($H$26))/(3*H10)))))),"")</f>
        <v>3.8677417687856974</v>
      </c>
      <c r="I13" s="25">
        <f>IFERROR(IF(I8="","",IF($I$25=0,((I9-$I$26)/3/I10),IF($I$26=0,(($I$25-I9)/3/I10),MIN(((($I$25)-I9)/(3*I10)),((I9-($I$26))/(3*I10)))))),"")</f>
        <v>4.290623227478231</v>
      </c>
      <c r="J13" s="25">
        <f>IFERROR(IF(J8="","",IF($J$25=0,((J9-$J$26)/3/J10),IF($J$26=0,(($J$25-J9)/3/J10),MIN(((($J$25)-J9)/(3*J10)),((J9-($J$26))/(3*J10)))))),"")</f>
        <v>3.7743213905005866</v>
      </c>
      <c r="K13" s="25">
        <f>IFERROR(IF(K8="","",IF($K$25=0,((K9-$K$26)/3/K10),IF($K$26=0,(($K$25-K9)/3/K10),MIN(((($K$25)-K9)/(3*K10)),((K9-($K$26))/(3*K10)))))),"")</f>
        <v>4.1186411031528509</v>
      </c>
      <c r="L13" s="25">
        <f>IFERROR(IF(L8="","",IF($L$25=0,((L9-$L$26)/3/L10),IF($L$26=0,(($L$25-L9)/3/L10),MIN(((($L$25)-L9)/(3*L10)),((L9-($L$26))/(3*L10)))))),"")</f>
        <v>3.6562387201648661</v>
      </c>
      <c r="M13" s="25">
        <f>IFERROR(IF(M8="","",IF($M$25=0,((M9-$M$26)/3/M10),IF($M$26=0,(($M$25-M9)/3/M10),MIN(((($M$25)-M9)/(3*M10)),((M9-($M$26))/(3*M10)))))),"")</f>
        <v>3.9556222304566027</v>
      </c>
      <c r="N13" s="25">
        <f>IFERROR(IF(N8="","",IF($N$25=0,((N9-$N$26)/3/N10),IF($N$26=0,(($N$25-N9)/3/N10),MIN(((($N$25)-N9)/(3*N10)),((N9-($N$26))/(3*N10)))))),"")</f>
        <v>3.2387558031944423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5.0380656631182905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3.5480035540761117</v>
      </c>
      <c r="Y13" s="25">
        <f>IFERROR(IF(Y8="","",IF($J$25=0,((Y9-$J$26)/3/Y10),IF($J$26=0,(($J$25-Y9)/3/Y10),MIN(((($J$25)-Y9)/(3*Y10)),((Y9-($J$26))/(3*Y10)))))),"")</f>
        <v>3.7991151500897407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2.5604243319800255</v>
      </c>
      <c r="AJ13" s="25">
        <f t="shared" si="2"/>
        <v>3.6618911305071133</v>
      </c>
      <c r="AK13" s="25">
        <f t="shared" si="2"/>
        <v>4.5171250712468929</v>
      </c>
      <c r="AL13" s="25">
        <f t="shared" si="2"/>
        <v>5.248370335476122</v>
      </c>
      <c r="AM13" s="25">
        <f t="shared" si="2"/>
        <v>4.0131483937704227</v>
      </c>
      <c r="AN13" s="25">
        <f t="shared" si="2"/>
        <v>3.8841712186562725</v>
      </c>
      <c r="AO13" s="25">
        <f t="shared" si="2"/>
        <v>5.2892080032795548</v>
      </c>
      <c r="AP13" s="25">
        <f t="shared" si="2"/>
        <v>4.2673821190863848</v>
      </c>
      <c r="AQ13" s="25">
        <f>IFERROR(IF(AQ8="","",IF($M$25=0,((AQ9-$M$26)/3/AQ10),IF($M$26=0,(($M$25-AQ9)/3/AQ10),MIN(((($M$25)-AQ9)/(3*AQ10)),((AQ9-($M$26))/(3*AQ10)))))),"")</f>
        <v>4.9475014612668229</v>
      </c>
      <c r="AR13" s="25">
        <f>IFERROR(IF(AR8="","",IF($M$25=0,((AR9-$M$26)/3/AR10),IF($M$26=0,(($M$25-AR9)/3/AR10),MIN(((($M$25)-AR9)/(3*AR10)),((AR9-($M$26))/(3*AR10)))))),"")</f>
        <v>3.7364852197411151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-0.68319264705882432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9.3316499999999998</v>
      </c>
      <c r="C19" s="30">
        <v>9.0563904761904741</v>
      </c>
      <c r="D19" s="30">
        <v>9.3192245614035105</v>
      </c>
      <c r="E19" s="30">
        <v>9.3821562499999978</v>
      </c>
      <c r="F19" s="30">
        <v>9.5320080000000011</v>
      </c>
      <c r="G19" s="30">
        <v>9.3257361702127728</v>
      </c>
      <c r="H19" s="30">
        <v>9.1859513513513473</v>
      </c>
      <c r="I19" s="30">
        <v>9.4688083333333335</v>
      </c>
      <c r="J19" s="30">
        <v>9.5862962962963003</v>
      </c>
      <c r="K19" s="30">
        <v>9.3705999999999978</v>
      </c>
      <c r="L19" s="30">
        <v>9.4578142857142886</v>
      </c>
      <c r="M19" s="30">
        <v>10.068371428571428</v>
      </c>
      <c r="N19" s="30">
        <v>9.2918500000000055</v>
      </c>
      <c r="P19" s="30" t="s">
        <v>18</v>
      </c>
      <c r="Q19" s="30"/>
      <c r="R19" s="30"/>
      <c r="S19" s="30"/>
      <c r="T19" s="30">
        <v>8.7936666666666667</v>
      </c>
      <c r="U19" s="30"/>
      <c r="V19" s="30"/>
      <c r="W19" s="30"/>
      <c r="X19" s="30">
        <v>8.8138181818181796</v>
      </c>
      <c r="Y19" s="30">
        <v>9.1095000000000006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8.7823999999999991</v>
      </c>
      <c r="AJ19" s="30">
        <v>8.6867333333333345</v>
      </c>
      <c r="AK19" s="30">
        <v>9.2419176470588251</v>
      </c>
      <c r="AL19" s="30">
        <v>9.1047799999999999</v>
      </c>
      <c r="AM19" s="30">
        <v>8.8387199999999968</v>
      </c>
      <c r="AN19" s="30">
        <v>8.8514266666666668</v>
      </c>
      <c r="AO19" s="30">
        <v>8.9591624999999961</v>
      </c>
      <c r="AP19" s="30">
        <v>8.7254000000000005</v>
      </c>
      <c r="AQ19" s="30">
        <v>9.7028749999999988</v>
      </c>
      <c r="AR19" s="30">
        <v>9.0196823529411745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0.60301272352815427</v>
      </c>
      <c r="C20" s="22">
        <v>0.88090534111478547</v>
      </c>
      <c r="D20" s="22">
        <v>0.8030117376496213</v>
      </c>
      <c r="E20" s="22">
        <v>0.82427252886862867</v>
      </c>
      <c r="F20" s="22">
        <v>0.95773118573482419</v>
      </c>
      <c r="G20" s="22">
        <v>0.84446441237721492</v>
      </c>
      <c r="H20" s="22">
        <v>0.76692606554462006</v>
      </c>
      <c r="I20" s="22">
        <v>0.83854006078625609</v>
      </c>
      <c r="J20" s="22">
        <v>0.82274525966401857</v>
      </c>
      <c r="K20" s="22">
        <v>0.79674152555052968</v>
      </c>
      <c r="L20" s="22">
        <v>0.8696560519626787</v>
      </c>
      <c r="M20" s="22">
        <v>0.8112761583098671</v>
      </c>
      <c r="N20" s="22">
        <v>1.00648792948606</v>
      </c>
      <c r="P20" s="21" t="s">
        <v>8</v>
      </c>
      <c r="Q20" s="22"/>
      <c r="R20" s="22"/>
      <c r="S20" s="22"/>
      <c r="T20" s="22">
        <v>0.44375547268763904</v>
      </c>
      <c r="U20" s="22"/>
      <c r="V20" s="22"/>
      <c r="W20" s="22"/>
      <c r="X20" s="22">
        <v>0.65220977910454236</v>
      </c>
      <c r="Y20" s="22">
        <v>0.84204041033170074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0.59355588877834264</v>
      </c>
      <c r="AJ20" s="22">
        <v>0.71871327089860126</v>
      </c>
      <c r="AK20" s="22">
        <v>0.83518813409179316</v>
      </c>
      <c r="AL20" s="22">
        <v>0.83155534845915124</v>
      </c>
      <c r="AM20" s="22">
        <v>0.72080363484100163</v>
      </c>
      <c r="AN20" s="22">
        <v>0.68191840229413636</v>
      </c>
      <c r="AO20" s="22">
        <v>0.67111959061337445</v>
      </c>
      <c r="AP20" s="22">
        <v>0.59113301755564673</v>
      </c>
      <c r="AQ20" s="22">
        <v>0.73077906018859518</v>
      </c>
      <c r="AR20" s="22">
        <v>0.81952729132866153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17.93</v>
      </c>
    </row>
    <row r="21" spans="1:62" x14ac:dyDescent="0.2">
      <c r="A21" s="21" t="s">
        <v>19</v>
      </c>
      <c r="B21" s="22">
        <v>10.287000000000001</v>
      </c>
      <c r="C21" s="22">
        <v>11.824</v>
      </c>
      <c r="D21" s="22">
        <v>11.555999999999999</v>
      </c>
      <c r="E21" s="22">
        <v>12.731999999999999</v>
      </c>
      <c r="F21" s="22">
        <v>12.183</v>
      </c>
      <c r="G21" s="22">
        <v>12.161</v>
      </c>
      <c r="H21" s="22">
        <v>11.351000000000001</v>
      </c>
      <c r="I21" s="22">
        <v>13.029</v>
      </c>
      <c r="J21" s="22">
        <v>12.191000000000001</v>
      </c>
      <c r="K21" s="22">
        <v>11.805</v>
      </c>
      <c r="L21" s="22">
        <v>11.46</v>
      </c>
      <c r="M21" s="22">
        <v>12.510999999999999</v>
      </c>
      <c r="N21" s="22">
        <v>11.863</v>
      </c>
      <c r="P21" s="21" t="s">
        <v>19</v>
      </c>
      <c r="Q21" s="22"/>
      <c r="R21" s="22"/>
      <c r="S21" s="22"/>
      <c r="T21" s="22">
        <v>9.6959999999999997</v>
      </c>
      <c r="U21" s="22"/>
      <c r="V21" s="22"/>
      <c r="W21" s="22"/>
      <c r="X21" s="22">
        <v>10.29</v>
      </c>
      <c r="Y21" s="22">
        <v>10.884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10.346</v>
      </c>
      <c r="AJ21" s="22">
        <v>10.791</v>
      </c>
      <c r="AK21" s="22">
        <v>11.509</v>
      </c>
      <c r="AL21" s="22">
        <v>11.448</v>
      </c>
      <c r="AM21" s="22">
        <v>10.494</v>
      </c>
      <c r="AN21" s="22">
        <v>11.409000000000001</v>
      </c>
      <c r="AO21" s="22">
        <v>10.537000000000001</v>
      </c>
      <c r="AP21" s="22">
        <v>9.7539999999999996</v>
      </c>
      <c r="AQ21" s="22">
        <v>11.712999999999999</v>
      </c>
      <c r="AR21" s="22">
        <v>11.002000000000001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8.3420000000000005</v>
      </c>
      <c r="C22" s="22">
        <v>6.9690000000000003</v>
      </c>
      <c r="D22" s="22">
        <v>6.9219999999999997</v>
      </c>
      <c r="E22" s="22">
        <v>7.2770000000000001</v>
      </c>
      <c r="F22" s="22">
        <v>6.8959999999999999</v>
      </c>
      <c r="G22" s="22">
        <v>7.2370000000000001</v>
      </c>
      <c r="H22" s="22">
        <v>6.81</v>
      </c>
      <c r="I22" s="22">
        <v>7.0789999999999997</v>
      </c>
      <c r="J22" s="22">
        <v>7.31</v>
      </c>
      <c r="K22" s="22">
        <v>6.8979999999999997</v>
      </c>
      <c r="L22" s="22">
        <v>6.726</v>
      </c>
      <c r="M22" s="22">
        <v>8.7910000000000004</v>
      </c>
      <c r="N22" s="22">
        <v>6.6319999999999997</v>
      </c>
      <c r="P22" s="21" t="s">
        <v>20</v>
      </c>
      <c r="Q22" s="22"/>
      <c r="R22" s="22"/>
      <c r="S22" s="22"/>
      <c r="T22" s="22">
        <v>8.0229999999999997</v>
      </c>
      <c r="U22" s="22"/>
      <c r="V22" s="22"/>
      <c r="W22" s="22"/>
      <c r="X22" s="22">
        <v>6.9139999999999997</v>
      </c>
      <c r="Y22" s="22">
        <v>7.5830000000000002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7.75</v>
      </c>
      <c r="AJ22" s="22">
        <v>7.0910000000000002</v>
      </c>
      <c r="AK22" s="22">
        <v>7.2549999999999999</v>
      </c>
      <c r="AL22" s="22">
        <v>7.5730000000000004</v>
      </c>
      <c r="AM22" s="22">
        <v>7.0529999999999999</v>
      </c>
      <c r="AN22" s="22">
        <v>7.5519999999999996</v>
      </c>
      <c r="AO22" s="22">
        <v>7.2960000000000003</v>
      </c>
      <c r="AP22" s="22">
        <v>6.859</v>
      </c>
      <c r="AQ22" s="22">
        <v>8.2200000000000006</v>
      </c>
      <c r="AR22" s="22">
        <v>6.3070000000000004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4.7529953429462743</v>
      </c>
      <c r="C23" s="25">
        <f>IFERROR(IF(C18="","",IF($C$25=0,((C19-$C$26)/3/C20),IF($C$26=0,(($C$25-C19)/3/C20),MIN(((($C$25)-C19)/(3*C20)),((C19-($C$26))/(3*C20)))))),"")</f>
        <v>3.3577612749250201</v>
      </c>
      <c r="D23" s="25">
        <f>IFERROR(IF(D18="","",IF($D$25=0,((D19-$D$26)/3/D20),IF($D$26=0,(($D$25-D19)/3/D20),MIN(((($D$25)-D19)/(3*D20)),((D19-($D$26))/(3*D20)))))),"")</f>
        <v>3.5743667806566299</v>
      </c>
      <c r="E23" s="25">
        <f>IFERROR(IF(E18="","",IF($E$25=0,((E19-$E$26)/3/E20),IF($E$26=0,(($E$25-E19)/3/E20),MIN(((($E$25)-E19)/(3*E20)),((E19-($E$26))/(3*E20)))))),"")</f>
        <v>3.456722322058746</v>
      </c>
      <c r="F23" s="25">
        <f>IFERROR(IF(F18="","",IF($K$25=0,((F19-$K$26)/3/F20),IF($K$26=0,(($K$25-F19)/3/F20),MIN(((($K$25)-F19)/(3*F20)),((F19-($K$26))/(3*F20)))))),"")</f>
        <v>2.9228772210428393</v>
      </c>
      <c r="G23" s="25">
        <f>IFERROR(IF(G18="","",IF($G$25=0,((G19-$G$26)/3/G20),IF($G$26=0,(($G$25-G19)/3/G20),MIN(((($G$25)-G19)/(3*G20)),((G19-($G$26))/(3*G20)))))),"")</f>
        <v>3.3963396221619098</v>
      </c>
      <c r="H23" s="25">
        <f>IFERROR(IF(H18="","",IF($H$25=0,((H19-$H$26)/3/H20),IF($H$26=0,(($H$25-H19)/3/H20),MIN(((($H$25)-H19)/(3*H20)),((H19-($H$26))/(3*H20)))))),"")</f>
        <v>3.8004744053301533</v>
      </c>
      <c r="I23" s="25">
        <f>IFERROR(IF(I18="","",IF($I$25=0,((I19-$I$26)/3/I20),IF($I$26=0,(($I$25-I19)/3/I20),MIN(((($I$25)-I19)/(3*I20)),((I19-($I$26))/(3*I20)))))),"")</f>
        <v>3.363461513785853</v>
      </c>
      <c r="J23" s="25">
        <f>IFERROR(IF(J18="","",IF($J$25=0,((J19-$J$26)/3/J20),IF($J$26=0,(($J$25-J19)/3/J20),MIN(((($J$25)-J19)/(3*J20)),((J19-($J$26))/(3*J20)))))),"")</f>
        <v>3.3804321996786655</v>
      </c>
      <c r="K23" s="25">
        <f>IFERROR(IF(K18="","",IF($K$25=0,((K19-$K$26)/3/K20),IF($K$26=0,(($K$25-K19)/3/K20),MIN(((($K$25)-K19)/(3*K20)),((K19-($K$26))/(3*K20)))))),"")</f>
        <v>3.5810024227893553</v>
      </c>
      <c r="L23" s="25">
        <f>IFERROR(IF(L18="","",IF($L$25=0,((L19-$L$26)/3/L20),IF($L$26=0,(($L$25-L19)/3/L20),MIN(((($L$25)-L19)/(3*L20)),((L19-($L$26))/(3*L20)))))),"")</f>
        <v>3.2473319749669245</v>
      </c>
      <c r="M23" s="25">
        <f>IFERROR(IF(M18="","",IF($M$25=0,((M19-$M$26)/3/M20),IF($M$26=0,(($M$25-M19)/3/M20),MIN(((($M$25)-M19)/(3*M20)),((M19-($M$26))/(3*M20)))))),"")</f>
        <v>3.2301489823172398</v>
      </c>
      <c r="N23" s="25">
        <f>IFERROR(IF(N18="","",IF($N$25=0,((N19-$N$26)/3/N20),IF($N$26=0,(($N$25-N19)/3/N20),MIN(((($N$25)-N19)/(3*N20)),((N19-($N$26))/(3*N20)))))),"")</f>
        <v>2.8608225185607763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6.8628887571785349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4.6591255913079426</v>
      </c>
      <c r="Y23" s="25">
        <f>IFERROR(IF(Y18="","",IF($J$25=0,((Y19-$J$26)/3/Y20),IF($J$26=0,(($J$25-Y19)/3/Y20),MIN(((($J$25)-Y19)/(3*Y20)),((Y19-($J$26))/(3*Y20)))))),"")</f>
        <v>3.4917168233154765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5.1371742032176062</v>
      </c>
      <c r="AJ23" s="25">
        <f t="shared" si="4"/>
        <v>4.2869514361918331</v>
      </c>
      <c r="AK23" s="25">
        <f t="shared" si="4"/>
        <v>3.4675150816523659</v>
      </c>
      <c r="AL23" s="25">
        <f t="shared" si="4"/>
        <v>3.537635835607289</v>
      </c>
      <c r="AM23" s="25">
        <f t="shared" si="4"/>
        <v>4.2042333309475248</v>
      </c>
      <c r="AN23" s="25">
        <f t="shared" si="4"/>
        <v>4.4377613229534223</v>
      </c>
      <c r="AO23" s="25">
        <f t="shared" si="4"/>
        <v>4.4556576927424834</v>
      </c>
      <c r="AP23" s="25">
        <f t="shared" si="4"/>
        <v>5.1903715557745382</v>
      </c>
      <c r="AQ23" s="25">
        <f>IFERROR(IF(AQ18="","",IF($M$25=0,((AQ19-$M$26)/3/AQ20),IF($M$26=0,(($M$25-AQ19)/3/AQ20),MIN(((($M$25)-AQ19)/(3*AQ20)),((AQ19-($M$26))/(3*AQ20)))))),"")</f>
        <v>3.7526732078123097</v>
      </c>
      <c r="AR23" s="25">
        <f>IFERROR(IF(AR18="","",IF($M$25=0,((AR19-$M$26)/3/AR20),IF($M$26=0,(($M$25-AR19)/3/AR20),MIN(((($M$25)-AR19)/(3*AR20)),((AR19-($M$26))/(3*AR20)))))),"")</f>
        <v>3.6241695838312435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17.93</v>
      </c>
      <c r="C25" s="32">
        <f t="shared" si="5"/>
        <v>17.93</v>
      </c>
      <c r="D25" s="32">
        <f t="shared" si="5"/>
        <v>17.93</v>
      </c>
      <c r="E25" s="32">
        <f t="shared" si="5"/>
        <v>17.93</v>
      </c>
      <c r="F25" s="32">
        <f t="shared" si="5"/>
        <v>17.93</v>
      </c>
      <c r="G25" s="32">
        <f t="shared" si="5"/>
        <v>17.93</v>
      </c>
      <c r="H25" s="32">
        <f t="shared" si="5"/>
        <v>17.93</v>
      </c>
      <c r="I25" s="32">
        <f t="shared" si="5"/>
        <v>17.93</v>
      </c>
      <c r="J25" s="32">
        <f t="shared" si="5"/>
        <v>17.93</v>
      </c>
      <c r="K25" s="32">
        <f t="shared" si="5"/>
        <v>17.93</v>
      </c>
      <c r="L25" s="32">
        <f t="shared" si="5"/>
        <v>17.93</v>
      </c>
      <c r="M25" s="32">
        <f t="shared" si="5"/>
        <v>17.93</v>
      </c>
      <c r="N25" s="32">
        <f>$E$5</f>
        <v>17.93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0.86226385645100678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4.4378296830037707</v>
      </c>
      <c r="Q37" s="40">
        <v>8</v>
      </c>
      <c r="R37" s="41">
        <f>ROUND(Q37/5,5)</f>
        <v>1.6</v>
      </c>
      <c r="T37" s="20">
        <v>9.9641999999999999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0.42526897370958028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6.2437347439316611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BJ85"/>
  <sheetViews>
    <sheetView showGridLines="0" topLeftCell="A19" zoomScale="85" zoomScaleNormal="85" workbookViewId="0">
      <selection activeCell="W54" sqref="W54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92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1.8851827961892282</v>
      </c>
      <c r="R2" s="7">
        <f>IF(N19="","",(ABS(N19-AVERAGE(B19:M19))/STDEV(B19:M19)))</f>
        <v>1.1167896968380235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0.30861314949185814</v>
      </c>
      <c r="V2" s="7">
        <f>IF(AR19="","",(ABS(AR19-AVERAGE(AF19:AQ19))/STDEV(AF19:AQ19)))</f>
        <v>3.2240145742894253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0.43528702510724337</v>
      </c>
      <c r="R3" s="7">
        <f>IF(N20="","",(ABS(N20-AVERAGE(B20:M20))/STDEV(B20:M20)))</f>
        <v>2.9616623475206385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2.2734957967013845</v>
      </c>
      <c r="V3" s="7">
        <f>IF(AR20="","",(ABS(AR20-AVERAGE(AF20:AQ20))/STDEV(AF20:AQ20)))</f>
        <v>1.7474218762607985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1.2380421899286251</v>
      </c>
      <c r="R4" s="7">
        <f>IF(N23="","",(ABS(N23-AVERAGE(B23:M23))/STDEV(B23:M23)))</f>
        <v>1.159134284344618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1.9300120963371132</v>
      </c>
      <c r="V4" s="7">
        <f>IF(AR23="","",(ABS(AR23-AVERAGE(AF23:AQ23))/STDEV(AF23:AQ23)))</f>
        <v>3.1650729793271672</v>
      </c>
    </row>
    <row r="5" spans="1:44" ht="25.5" customHeight="1" x14ac:dyDescent="0.2">
      <c r="C5" s="45" t="s">
        <v>93</v>
      </c>
      <c r="D5" s="46">
        <v>25134</v>
      </c>
      <c r="E5" s="46">
        <v>26680</v>
      </c>
      <c r="F5" s="46">
        <v>24188</v>
      </c>
      <c r="G5" s="13"/>
      <c r="H5" s="13"/>
      <c r="I5" s="13">
        <v>1336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-45.563870967740513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25461.863013698628</v>
      </c>
      <c r="C9" s="20">
        <v>25446.514285714286</v>
      </c>
      <c r="D9" s="20">
        <v>25580.685714285715</v>
      </c>
      <c r="E9" s="20">
        <v>25685.018181818181</v>
      </c>
      <c r="F9" s="20">
        <v>25556.685714285715</v>
      </c>
      <c r="G9" s="20">
        <v>25457.66153846154</v>
      </c>
      <c r="H9" s="20">
        <v>25369.439999999999</v>
      </c>
      <c r="I9" s="20">
        <v>25546.133333333335</v>
      </c>
      <c r="J9" s="20">
        <v>25560.294736842105</v>
      </c>
      <c r="K9" s="20">
        <v>25560.70303030303</v>
      </c>
      <c r="L9" s="20">
        <v>25384.48</v>
      </c>
      <c r="M9" s="20">
        <v>25451.542857142857</v>
      </c>
      <c r="N9" s="20">
        <v>25677.434482758621</v>
      </c>
      <c r="P9" s="19" t="s">
        <v>18</v>
      </c>
      <c r="Q9" s="20"/>
      <c r="R9" s="20"/>
      <c r="S9" s="20"/>
      <c r="T9" s="20">
        <v>25507.466666666667</v>
      </c>
      <c r="U9" s="20"/>
      <c r="V9" s="20"/>
      <c r="W9" s="20"/>
      <c r="X9" s="20">
        <v>25597.422222222223</v>
      </c>
      <c r="Y9" s="20">
        <v>25647.200000000001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25767.200000000001</v>
      </c>
      <c r="AJ9" s="30">
        <v>25712.977777777778</v>
      </c>
      <c r="AK9" s="30">
        <v>25300.252631578947</v>
      </c>
      <c r="AL9" s="30">
        <v>25205.599999999999</v>
      </c>
      <c r="AM9" s="30">
        <v>25523.771428571428</v>
      </c>
      <c r="AN9" s="30">
        <v>25714</v>
      </c>
      <c r="AO9" s="30">
        <v>25562.720000000001</v>
      </c>
      <c r="AP9" s="30">
        <v>25793.236363636363</v>
      </c>
      <c r="AQ9" s="30">
        <v>25696.48</v>
      </c>
      <c r="AR9" s="30">
        <v>25650.916129032259</v>
      </c>
    </row>
    <row r="10" spans="1:44" x14ac:dyDescent="0.2">
      <c r="A10" s="21" t="s">
        <v>8</v>
      </c>
      <c r="B10" s="22">
        <v>256.10204198419615</v>
      </c>
      <c r="C10" s="22">
        <v>225.86497162234105</v>
      </c>
      <c r="D10" s="22">
        <v>200.56290267990138</v>
      </c>
      <c r="E10" s="22">
        <v>172.16955547452505</v>
      </c>
      <c r="F10" s="22">
        <v>234.81112138435861</v>
      </c>
      <c r="G10" s="22">
        <v>254.26884933056391</v>
      </c>
      <c r="H10" s="22">
        <v>219.34228221589379</v>
      </c>
      <c r="I10" s="22">
        <v>162.47078254896439</v>
      </c>
      <c r="J10" s="22">
        <v>230.58443683786473</v>
      </c>
      <c r="K10" s="22">
        <v>180.21123189334622</v>
      </c>
      <c r="L10" s="22">
        <v>172.52893067306681</v>
      </c>
      <c r="M10" s="22">
        <v>159.55814765931575</v>
      </c>
      <c r="N10" s="22">
        <v>221.15589065034786</v>
      </c>
      <c r="P10" s="21" t="s">
        <v>8</v>
      </c>
      <c r="Q10" s="22"/>
      <c r="R10" s="22"/>
      <c r="S10" s="22"/>
      <c r="T10" s="22">
        <v>158.71113063835742</v>
      </c>
      <c r="U10" s="22"/>
      <c r="V10" s="22"/>
      <c r="W10" s="22"/>
      <c r="X10" s="22">
        <v>188.19942141840448</v>
      </c>
      <c r="Y10" s="22">
        <v>178.74227256024241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147.29333425443753</v>
      </c>
      <c r="AJ10" s="22">
        <v>217.04310024921944</v>
      </c>
      <c r="AK10" s="22">
        <v>281.60138450234842</v>
      </c>
      <c r="AL10" s="22">
        <v>169.67329952419897</v>
      </c>
      <c r="AM10" s="22">
        <v>196.25701659596012</v>
      </c>
      <c r="AN10" s="22">
        <v>197.03729647589984</v>
      </c>
      <c r="AO10" s="22">
        <v>171.87822213195969</v>
      </c>
      <c r="AP10" s="22">
        <v>188.78931659552671</v>
      </c>
      <c r="AQ10" s="22">
        <v>174.4357948662265</v>
      </c>
      <c r="AR10" s="22">
        <v>281.43170505167859</v>
      </c>
    </row>
    <row r="11" spans="1:44" x14ac:dyDescent="0.2">
      <c r="A11" s="21" t="s">
        <v>19</v>
      </c>
      <c r="B11" s="22">
        <v>26172</v>
      </c>
      <c r="C11" s="22">
        <v>25948</v>
      </c>
      <c r="D11" s="22">
        <v>26172</v>
      </c>
      <c r="E11" s="22">
        <v>26108</v>
      </c>
      <c r="F11" s="23">
        <v>26044</v>
      </c>
      <c r="G11" s="23">
        <v>26076</v>
      </c>
      <c r="H11" s="23">
        <v>25852</v>
      </c>
      <c r="I11" s="23">
        <v>25916</v>
      </c>
      <c r="J11" s="23">
        <v>26172</v>
      </c>
      <c r="K11" s="23">
        <v>25948</v>
      </c>
      <c r="L11" s="23">
        <v>25788</v>
      </c>
      <c r="M11" s="23">
        <v>25756</v>
      </c>
      <c r="N11" s="23">
        <v>26268</v>
      </c>
      <c r="P11" s="21" t="s">
        <v>19</v>
      </c>
      <c r="Q11" s="22"/>
      <c r="R11" s="22"/>
      <c r="S11" s="22"/>
      <c r="T11" s="22">
        <v>25948</v>
      </c>
      <c r="U11" s="23"/>
      <c r="V11" s="23"/>
      <c r="W11" s="23"/>
      <c r="X11" s="23">
        <v>26044</v>
      </c>
      <c r="Y11" s="23">
        <v>25916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25948</v>
      </c>
      <c r="AJ11" s="22">
        <v>26108</v>
      </c>
      <c r="AK11" s="22">
        <v>26108</v>
      </c>
      <c r="AL11" s="22">
        <v>25660</v>
      </c>
      <c r="AM11" s="22">
        <v>25980</v>
      </c>
      <c r="AN11" s="22">
        <v>26108</v>
      </c>
      <c r="AO11" s="22">
        <v>25948</v>
      </c>
      <c r="AP11" s="22">
        <v>26172</v>
      </c>
      <c r="AQ11" s="22">
        <v>26172</v>
      </c>
      <c r="AR11" s="22">
        <v>26172</v>
      </c>
    </row>
    <row r="12" spans="1:44" x14ac:dyDescent="0.2">
      <c r="A12" s="21" t="s">
        <v>20</v>
      </c>
      <c r="B12" s="22">
        <v>24732</v>
      </c>
      <c r="C12" s="22">
        <v>24604</v>
      </c>
      <c r="D12" s="22">
        <v>24924</v>
      </c>
      <c r="E12" s="22">
        <v>25212</v>
      </c>
      <c r="F12" s="23">
        <v>24668</v>
      </c>
      <c r="G12" s="23">
        <v>24732</v>
      </c>
      <c r="H12" s="23">
        <v>24924</v>
      </c>
      <c r="I12" s="23">
        <v>25052</v>
      </c>
      <c r="J12" s="23">
        <v>24732</v>
      </c>
      <c r="K12" s="23">
        <v>25084</v>
      </c>
      <c r="L12" s="23">
        <v>24732</v>
      </c>
      <c r="M12" s="23">
        <v>25116</v>
      </c>
      <c r="N12" s="23">
        <v>25148</v>
      </c>
      <c r="P12" s="21" t="s">
        <v>20</v>
      </c>
      <c r="Q12" s="22"/>
      <c r="R12" s="22"/>
      <c r="S12" s="22"/>
      <c r="T12" s="22">
        <v>25276</v>
      </c>
      <c r="U12" s="23"/>
      <c r="V12" s="23"/>
      <c r="W12" s="23"/>
      <c r="X12" s="23">
        <v>25180</v>
      </c>
      <c r="Y12" s="23">
        <v>25308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25372</v>
      </c>
      <c r="AJ12" s="22">
        <v>24924</v>
      </c>
      <c r="AK12" s="22">
        <v>24828</v>
      </c>
      <c r="AL12" s="22">
        <v>24828</v>
      </c>
      <c r="AM12" s="22">
        <v>25116</v>
      </c>
      <c r="AN12" s="22">
        <v>24988</v>
      </c>
      <c r="AO12" s="22">
        <v>25148</v>
      </c>
      <c r="AP12" s="22">
        <v>25372</v>
      </c>
      <c r="AQ12" s="22">
        <v>25340</v>
      </c>
      <c r="AR12" s="22">
        <v>24924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1.5854838913213896</v>
      </c>
      <c r="C13" s="25">
        <f>IFERROR(IF(C8="","",IF($C$25=0,((C9-$C$26)/3/C10),IF($C$26=0,(($C$25-C9)/3/C10),MIN(((($C$25)-C9)/(3*C10)),((C9-($C$26))/(3*C10)))))),"")</f>
        <v>1.8203880920915469</v>
      </c>
      <c r="D13" s="25">
        <f>IFERROR(IF(D8="","",IF($D$25=0,((D9-$D$26)/3/D10),IF($D$26=0,(($D$25-D9)/3/D10),MIN(((($D$25)-D9)/(3*D10)),((D9-($D$26))/(3*D10)))))),"")</f>
        <v>1.8270482244811272</v>
      </c>
      <c r="E13" s="25">
        <f>IFERROR(IF(E8="","",IF($E$25=0,((E9-$E$26)/3/E10),IF($E$26=0,(($E$25-E9)/3/E10),MIN(((($E$25)-E9)/(3*E10)),((E9-($E$26))/(3*E10)))))),"")</f>
        <v>1.9263603553282118</v>
      </c>
      <c r="F13" s="25">
        <f>IFERROR(IF(F8="","",IF($K$25=0,((F9-$K$26)/3/F10),IF($K$26=0,(($K$25-F9)/3/F10),MIN(((($K$25)-F9)/(3*F10)),((F9-($K$26))/(3*F10)))))),"")</f>
        <v>1.5946352669777641</v>
      </c>
      <c r="G13" s="25">
        <f>IFERROR(IF(G8="","",IF($G$25=0,((G9-$G$26)/3/G10),IF($G$26=0,(($G$25-G9)/3/G10),MIN(((($G$25)-G9)/(3*G10)),((G9-($G$26))/(3*G10)))))),"")</f>
        <v>1.6024226125963636</v>
      </c>
      <c r="H13" s="25">
        <f>IFERROR(IF(H8="","",IF($H$25=0,((H9-$H$26)/3/H10),IF($H$26=0,(($H$25-H9)/3/H10),MIN(((($H$25)-H9)/(3*H10)),((H9-($H$26))/(3*H10)))))),"")</f>
        <v>1.7954282656077731</v>
      </c>
      <c r="I13" s="25">
        <f>IFERROR(IF(I8="","",IF($I$25=0,((I9-$I$26)/3/I10),IF($I$26=0,(($I$25-I9)/3/I10),MIN(((($I$25)-I9)/(3*I10)),((I9-($I$26))/(3*I10)))))),"")</f>
        <v>2.3262986096693981</v>
      </c>
      <c r="J13" s="25">
        <f>IFERROR(IF(J8="","",IF($J$25=0,((J9-$J$26)/3/J10),IF($J$26=0,(($J$25-J9)/3/J10),MIN(((($J$25)-J9)/(3*J10)),((J9-($J$26))/(3*J10)))))),"")</f>
        <v>1.6186482177101069</v>
      </c>
      <c r="K13" s="25">
        <f>IFERROR(IF(K8="","",IF($K$25=0,((K9-$K$26)/3/K10),IF($K$26=0,(($K$25-K9)/3/K10),MIN(((($K$25)-K9)/(3*K10)),((K9-($K$26))/(3*K10)))))),"")</f>
        <v>2.070342597290495</v>
      </c>
      <c r="L13" s="25">
        <f>IFERROR(IF(L8="","",IF($L$25=0,((L9-$L$26)/3/L10),IF($L$26=0,(($L$25-L9)/3/L10),MIN(((($L$25)-L9)/(3*L10)),((L9-($L$26))/(3*L10)))))),"")</f>
        <v>2.3116509510072949</v>
      </c>
      <c r="M13" s="25">
        <f>IFERROR(IF(M8="","",IF($M$25=0,((M9-$M$26)/3/M10),IF($M$26=0,(($M$25-M9)/3/M10),MIN(((($M$25)-M9)/(3*M10)),((M9-($M$26))/(3*M10)))))),"")</f>
        <v>2.5663729511327578</v>
      </c>
      <c r="N13" s="25">
        <f>IFERROR(IF(N8="","",IF($N$25=0,((N9-$N$26)/3/N10),IF($N$26=0,(($N$25-N9)/3/N10),MIN(((($N$25)-N9)/(3*N10)),((N9-($N$26))/(3*N10)))))),"")</f>
        <v>1.5110992737493274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2.4626152108703128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1.917430226615827</v>
      </c>
      <c r="Y13" s="25">
        <f>IFERROR(IF(Y8="","",IF($J$25=0,((Y9-$J$26)/3/Y10),IF($J$26=0,(($J$25-Y9)/3/Y10),MIN(((($J$25)-Y9)/(3*Y10)),((Y9-($J$26))/(3*Y10)))))),"")</f>
        <v>1.9260506299685571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2.0657191868646949</v>
      </c>
      <c r="AJ13" s="25">
        <f t="shared" si="2"/>
        <v>1.4851462238173585</v>
      </c>
      <c r="AK13" s="25">
        <f t="shared" si="2"/>
        <v>1.3165804488077386</v>
      </c>
      <c r="AL13" s="25">
        <f t="shared" si="2"/>
        <v>1.9991359922344323</v>
      </c>
      <c r="AM13" s="25">
        <f t="shared" si="2"/>
        <v>1.9637999725786996</v>
      </c>
      <c r="AN13" s="25">
        <f t="shared" si="2"/>
        <v>1.6342083745519962</v>
      </c>
      <c r="AO13" s="25">
        <f t="shared" si="2"/>
        <v>2.1668054396137242</v>
      </c>
      <c r="AP13" s="25">
        <f t="shared" si="2"/>
        <v>1.5657023613320449</v>
      </c>
      <c r="AQ13" s="25">
        <f>IFERROR(IF(AQ8="","",IF($M$25=0,((AQ9-$M$26)/3/AQ10),IF($M$26=0,(($M$25-AQ9)/3/AQ10),MIN(((($M$25)-AQ9)/(3*AQ10)),((AQ9-($M$26))/(3*AQ10)))))),"")</f>
        <v>1.8794307685037821</v>
      </c>
      <c r="AR13" s="25">
        <f>IFERROR(IF(AR8="","",IF($M$25=0,((AR9-$M$26)/3/AR10),IF($M$26=0,(($M$25-AR9)/3/AR10),MIN(((($M$25)-AR9)/(3*AR10)),((AR9-($M$26))/(3*AR10)))))),"")</f>
        <v>1.2188674937184409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-235.03529411764612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25450.400000000001</v>
      </c>
      <c r="C19" s="30">
        <v>25528.952380952382</v>
      </c>
      <c r="D19" s="30">
        <v>25637.543859649122</v>
      </c>
      <c r="E19" s="30">
        <v>25632</v>
      </c>
      <c r="F19" s="30">
        <v>25640.799999999999</v>
      </c>
      <c r="G19" s="30">
        <v>25368.187234042554</v>
      </c>
      <c r="H19" s="30">
        <v>25426.486486486487</v>
      </c>
      <c r="I19" s="30">
        <v>25459.733333333334</v>
      </c>
      <c r="J19" s="30">
        <v>25524.651851851853</v>
      </c>
      <c r="K19" s="30">
        <v>25421.454545454544</v>
      </c>
      <c r="L19" s="30">
        <v>25276.228571428572</v>
      </c>
      <c r="M19" s="30">
        <v>25738.628571428573</v>
      </c>
      <c r="N19" s="30">
        <v>25359.4</v>
      </c>
      <c r="P19" s="30" t="s">
        <v>18</v>
      </c>
      <c r="Q19" s="30"/>
      <c r="R19" s="30"/>
      <c r="S19" s="30"/>
      <c r="T19" s="30">
        <v>25572.533333333333</v>
      </c>
      <c r="U19" s="30"/>
      <c r="V19" s="30"/>
      <c r="W19" s="30"/>
      <c r="X19" s="30">
        <v>25426.69090909091</v>
      </c>
      <c r="Y19" s="30">
        <v>25348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25361.333333333332</v>
      </c>
      <c r="AJ19" s="30">
        <v>25371.146666666667</v>
      </c>
      <c r="AK19" s="30">
        <v>25506.023529411767</v>
      </c>
      <c r="AL19" s="30">
        <v>25441.119999999999</v>
      </c>
      <c r="AM19" s="30">
        <v>25287.946666666667</v>
      </c>
      <c r="AN19" s="30">
        <v>25331.466666666667</v>
      </c>
      <c r="AO19" s="30">
        <v>25282</v>
      </c>
      <c r="AP19" s="30">
        <v>25173.018181818181</v>
      </c>
      <c r="AQ19" s="30">
        <v>25239.599999999999</v>
      </c>
      <c r="AR19" s="30">
        <v>25004.564705882352</v>
      </c>
      <c r="BD19" s="32"/>
      <c r="BE19" s="32"/>
      <c r="BF19" s="32"/>
      <c r="BG19" s="32">
        <f>I5/3</f>
        <v>445.33333333333331</v>
      </c>
      <c r="BH19" s="32"/>
      <c r="BI19" s="32"/>
      <c r="BJ19" s="32"/>
    </row>
    <row r="20" spans="1:62" x14ac:dyDescent="0.2">
      <c r="A20" s="21" t="s">
        <v>8</v>
      </c>
      <c r="B20" s="22">
        <v>113.48192529394738</v>
      </c>
      <c r="C20" s="22">
        <v>259.93243071031691</v>
      </c>
      <c r="D20" s="22">
        <v>239.58385798333177</v>
      </c>
      <c r="E20" s="22">
        <v>215.47852262045009</v>
      </c>
      <c r="F20" s="22">
        <v>279.3540937187413</v>
      </c>
      <c r="G20" s="22">
        <v>236.25257889156464</v>
      </c>
      <c r="H20" s="22">
        <v>192.58820983225431</v>
      </c>
      <c r="I20" s="22">
        <v>237.39070845208695</v>
      </c>
      <c r="J20" s="22">
        <v>234.00890780718615</v>
      </c>
      <c r="K20" s="22">
        <v>251.70679454731865</v>
      </c>
      <c r="L20" s="22">
        <v>276.64912569199635</v>
      </c>
      <c r="M20" s="22">
        <v>162.6774299602971</v>
      </c>
      <c r="N20" s="22">
        <v>367.77630608938739</v>
      </c>
      <c r="P20" s="21" t="s">
        <v>8</v>
      </c>
      <c r="Q20" s="22"/>
      <c r="R20" s="22"/>
      <c r="S20" s="22"/>
      <c r="T20" s="22">
        <v>187.33332515237029</v>
      </c>
      <c r="U20" s="22"/>
      <c r="V20" s="22"/>
      <c r="W20" s="22"/>
      <c r="X20" s="22">
        <v>152.30973227425278</v>
      </c>
      <c r="Y20" s="22">
        <v>150.40716668255433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191.32448215339386</v>
      </c>
      <c r="AJ20" s="22">
        <v>211.41305115389224</v>
      </c>
      <c r="AK20" s="22">
        <v>193.7377938686956</v>
      </c>
      <c r="AL20" s="22">
        <v>177.91727497546114</v>
      </c>
      <c r="AM20" s="22">
        <v>149.51813533077785</v>
      </c>
      <c r="AN20" s="22">
        <v>196.86333120002595</v>
      </c>
      <c r="AO20" s="22">
        <v>161.73990685156966</v>
      </c>
      <c r="AP20" s="22">
        <v>186.55904545499104</v>
      </c>
      <c r="AQ20" s="22">
        <v>204.53550959074141</v>
      </c>
      <c r="AR20" s="22">
        <v>220.79954532490851</v>
      </c>
      <c r="AS20" s="29"/>
      <c r="AT20" s="29"/>
      <c r="AU20" s="29"/>
      <c r="AV20" s="29"/>
      <c r="BD20" s="32">
        <f>F5</f>
        <v>24188</v>
      </c>
      <c r="BE20" s="32"/>
      <c r="BF20" s="32"/>
      <c r="BG20" s="32"/>
      <c r="BH20" s="32"/>
      <c r="BI20" s="32"/>
      <c r="BJ20" s="32">
        <f>E5</f>
        <v>26680</v>
      </c>
    </row>
    <row r="21" spans="1:62" x14ac:dyDescent="0.2">
      <c r="A21" s="21" t="s">
        <v>19</v>
      </c>
      <c r="B21" s="22">
        <v>25692</v>
      </c>
      <c r="C21" s="22">
        <v>26140</v>
      </c>
      <c r="D21" s="22">
        <v>26140</v>
      </c>
      <c r="E21" s="22">
        <v>26140</v>
      </c>
      <c r="F21" s="22">
        <v>26140</v>
      </c>
      <c r="G21" s="22">
        <v>26172</v>
      </c>
      <c r="H21" s="22">
        <v>25820</v>
      </c>
      <c r="I21" s="22">
        <v>26044</v>
      </c>
      <c r="J21" s="22">
        <v>26076</v>
      </c>
      <c r="K21" s="22">
        <v>26140</v>
      </c>
      <c r="L21" s="22">
        <v>26044</v>
      </c>
      <c r="M21" s="22">
        <v>26172</v>
      </c>
      <c r="N21" s="22">
        <v>26172</v>
      </c>
      <c r="P21" s="21" t="s">
        <v>19</v>
      </c>
      <c r="Q21" s="22"/>
      <c r="R21" s="22"/>
      <c r="S21" s="22"/>
      <c r="T21" s="22">
        <v>25948</v>
      </c>
      <c r="U21" s="22"/>
      <c r="V21" s="22"/>
      <c r="W21" s="22"/>
      <c r="X21" s="22">
        <v>25820</v>
      </c>
      <c r="Y21" s="22">
        <v>25564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25660</v>
      </c>
      <c r="AJ21" s="22">
        <v>25948</v>
      </c>
      <c r="AK21" s="22">
        <v>25980</v>
      </c>
      <c r="AL21" s="22">
        <v>25692</v>
      </c>
      <c r="AM21" s="22">
        <v>25756</v>
      </c>
      <c r="AN21" s="22">
        <v>25788</v>
      </c>
      <c r="AO21" s="22">
        <v>25628</v>
      </c>
      <c r="AP21" s="22">
        <v>25532</v>
      </c>
      <c r="AQ21" s="22">
        <v>25916</v>
      </c>
      <c r="AR21" s="22">
        <v>25596</v>
      </c>
      <c r="BD21" s="33">
        <f>BE21-$BG$22</f>
        <v>25133.94</v>
      </c>
      <c r="BE21" s="32">
        <f>BF21-$BG$22</f>
        <v>25133.96</v>
      </c>
      <c r="BF21" s="32">
        <f>BG21-$BG$22</f>
        <v>25133.98</v>
      </c>
      <c r="BG21" s="33">
        <f>D5</f>
        <v>25134</v>
      </c>
      <c r="BH21" s="32">
        <f>BG21+$BG$22</f>
        <v>25134.02</v>
      </c>
      <c r="BI21" s="32">
        <f>BH21+$BG$22</f>
        <v>25134.04</v>
      </c>
      <c r="BJ21" s="33">
        <f>BI21+$BG$22</f>
        <v>25134.06</v>
      </c>
    </row>
    <row r="22" spans="1:62" x14ac:dyDescent="0.2">
      <c r="A22" s="21" t="s">
        <v>20</v>
      </c>
      <c r="B22" s="22">
        <v>25276</v>
      </c>
      <c r="C22" s="22">
        <v>24828</v>
      </c>
      <c r="D22" s="22">
        <v>24892</v>
      </c>
      <c r="E22" s="22">
        <v>25116</v>
      </c>
      <c r="F22" s="22">
        <v>24988</v>
      </c>
      <c r="G22" s="22">
        <v>24636</v>
      </c>
      <c r="H22" s="22">
        <v>24956</v>
      </c>
      <c r="I22" s="22">
        <v>24604</v>
      </c>
      <c r="J22" s="22">
        <v>24924</v>
      </c>
      <c r="K22" s="22">
        <v>24732</v>
      </c>
      <c r="L22" s="22">
        <v>24828</v>
      </c>
      <c r="M22" s="22">
        <v>25468</v>
      </c>
      <c r="N22" s="22">
        <v>24252</v>
      </c>
      <c r="P22" s="21" t="s">
        <v>20</v>
      </c>
      <c r="Q22" s="22"/>
      <c r="R22" s="22"/>
      <c r="S22" s="22"/>
      <c r="T22" s="22">
        <v>25180</v>
      </c>
      <c r="U22" s="22"/>
      <c r="V22" s="22"/>
      <c r="W22" s="22"/>
      <c r="X22" s="22">
        <v>25180</v>
      </c>
      <c r="Y22" s="22">
        <v>25052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24732</v>
      </c>
      <c r="AJ22" s="22">
        <v>24860</v>
      </c>
      <c r="AK22" s="22">
        <v>24988</v>
      </c>
      <c r="AL22" s="22">
        <v>24988</v>
      </c>
      <c r="AM22" s="22">
        <v>24892</v>
      </c>
      <c r="AN22" s="22">
        <v>24828</v>
      </c>
      <c r="AO22" s="22">
        <v>24956</v>
      </c>
      <c r="AP22" s="22">
        <v>24732</v>
      </c>
      <c r="AQ22" s="22">
        <v>24764</v>
      </c>
      <c r="AR22" s="22">
        <v>24540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3.6117352221951298</v>
      </c>
      <c r="C23" s="25">
        <f>IFERROR(IF(C18="","",IF($C$25=0,((C19-$C$26)/3/C20),IF($C$26=0,(($C$25-C19)/3/C20),MIN(((($C$25)-C19)/(3*C20)),((C19-($C$26))/(3*C20)))))),"")</f>
        <v>1.476085683629591</v>
      </c>
      <c r="D23" s="25">
        <f>IFERROR(IF(D18="","",IF($D$25=0,((D19-$D$26)/3/D20),IF($D$26=0,(($D$25-D19)/3/D20),MIN(((($D$25)-D19)/(3*D20)),((D19-($D$26))/(3*D20)))))),"")</f>
        <v>1.4503705844036221</v>
      </c>
      <c r="E23" s="25">
        <f>IFERROR(IF(E18="","",IF($E$25=0,((E19-$E$26)/3/E20),IF($E$26=0,(($E$25-E19)/3/E20),MIN(((($E$25)-E19)/(3*E20)),((E19-($E$26))/(3*E20)))))),"")</f>
        <v>1.6211979230461815</v>
      </c>
      <c r="F23" s="25">
        <f>IFERROR(IF(F18="","",IF($K$25=0,((F19-$K$26)/3/F20),IF($K$26=0,(($K$25-F19)/3/F20),MIN(((($K$25)-F19)/(3*F20)),((F19-($K$26))/(3*F20)))))),"")</f>
        <v>1.2400033068738987</v>
      </c>
      <c r="G23" s="25">
        <f>IFERROR(IF(G18="","",IF($G$25=0,((G19-$G$26)/3/G20),IF($G$26=0,(($G$25-G19)/3/G20),MIN(((($G$25)-G19)/(3*G20)),((G19-($G$26))/(3*G20)))))),"")</f>
        <v>1.6651489965805304</v>
      </c>
      <c r="H23" s="25">
        <f>IFERROR(IF(H18="","",IF($H$25=0,((H19-$H$26)/3/H20),IF($H$26=0,(($H$25-H19)/3/H20),MIN(((($H$25)-H19)/(3*H20)),((H19-($H$26))/(3*H20)))))),"")</f>
        <v>2.1435830842833301</v>
      </c>
      <c r="I23" s="25">
        <f>IFERROR(IF(I18="","",IF($I$25=0,((I19-$I$26)/3/I20),IF($I$26=0,(($I$25-I19)/3/I20),MIN(((($I$25)-I19)/(3*I20)),((I19-($I$26))/(3*I20)))))),"")</f>
        <v>1.713443454496669</v>
      </c>
      <c r="J23" s="25">
        <f>IFERROR(IF(J18="","",IF($J$25=0,((J19-$J$26)/3/J20),IF($J$26=0,(($J$25-J19)/3/J20),MIN(((($J$25)-J19)/(3*J20)),((J19-($J$26))/(3*J20)))))),"")</f>
        <v>1.6457324338269874</v>
      </c>
      <c r="K23" s="25">
        <f>IFERROR(IF(K18="","",IF($K$25=0,((K19-$K$26)/3/K20),IF($K$26=0,(($K$25-K19)/3/K20),MIN(((($K$25)-K19)/(3*K20)),((K19-($K$26))/(3*K20)))))),"")</f>
        <v>1.6334541778697271</v>
      </c>
      <c r="L23" s="25">
        <f>IFERROR(IF(L18="","",IF($L$25=0,((L19-$L$26)/3/L20),IF($L$26=0,(($L$25-L19)/3/L20),MIN(((($L$25)-L19)/(3*L20)),((L19-($L$26))/(3*L20)))))),"")</f>
        <v>1.3112018924170115</v>
      </c>
      <c r="M23" s="25">
        <f>IFERROR(IF(M18="","",IF($M$25=0,((M19-$M$26)/3/M20),IF($M$26=0,(($M$25-M19)/3/M20),MIN(((($M$25)-M19)/(3*M20)),((M19-($M$26))/(3*M20)))))),"")</f>
        <v>1.9289121807927443</v>
      </c>
      <c r="N23" s="25">
        <f>IFERROR(IF(N18="","",IF($N$25=0,((N19-$N$26)/3/N20),IF($N$26=0,(($N$25-N19)/3/N20),MIN(((($N$25)-N19)/(3*N20)),((N19-($N$26))/(3*N20)))))),"")</f>
        <v>1.0616960913511511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1.9705813434705099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2.7109033909500759</v>
      </c>
      <c r="Y23" s="25">
        <f>IFERROR(IF(Y18="","",IF($J$25=0,((Y19-$J$26)/3/Y20),IF($J$26=0,(($J$25-Y19)/3/Y20),MIN(((($J$25)-Y19)/(3*Y20)),((Y19-($J$26))/(3*Y20)))))),"")</f>
        <v>2.5707994851253058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2.0442292941764686</v>
      </c>
      <c r="AJ23" s="25">
        <f t="shared" si="4"/>
        <v>1.8654582584645774</v>
      </c>
      <c r="AK23" s="25">
        <f t="shared" si="4"/>
        <v>2.0198717162088458</v>
      </c>
      <c r="AL23" s="25">
        <f t="shared" si="4"/>
        <v>2.3210787151329573</v>
      </c>
      <c r="AM23" s="25">
        <f t="shared" si="4"/>
        <v>2.452203460655487</v>
      </c>
      <c r="AN23" s="25">
        <f t="shared" si="4"/>
        <v>1.9361429740730989</v>
      </c>
      <c r="AO23" s="25">
        <f t="shared" si="4"/>
        <v>2.2546486749329278</v>
      </c>
      <c r="AP23" s="25">
        <f t="shared" si="4"/>
        <v>1.7599757392552071</v>
      </c>
      <c r="AQ23" s="25">
        <f>IFERROR(IF(AQ18="","",IF($M$25=0,((AQ19-$M$26)/3/AQ20),IF($M$26=0,(($M$25-AQ19)/3/AQ20),MIN(((($M$25)-AQ19)/(3*AQ20)),((AQ19-($M$26))/(3*AQ20)))))),"")</f>
        <v>1.7138018431846918</v>
      </c>
      <c r="AR23" s="25">
        <f>IFERROR(IF(AR18="","",IF($M$25=0,((AR19-$M$26)/3/AR20),IF($M$26=0,(($M$25-AR19)/3/AR20),MIN(((($M$25)-AR19)/(3*AR20)),((AR19-($M$26))/(3*AR20)))))),"")</f>
        <v>1.2327391113672361</v>
      </c>
    </row>
    <row r="24" spans="1:62" x14ac:dyDescent="0.2">
      <c r="A24" s="35" t="s">
        <v>10</v>
      </c>
      <c r="B24" s="32">
        <f t="shared" ref="B24:M24" si="5">$D$5</f>
        <v>25134</v>
      </c>
      <c r="C24" s="32">
        <f t="shared" si="5"/>
        <v>25134</v>
      </c>
      <c r="D24" s="32">
        <f t="shared" si="5"/>
        <v>25134</v>
      </c>
      <c r="E24" s="32">
        <f t="shared" si="5"/>
        <v>25134</v>
      </c>
      <c r="F24" s="32">
        <f t="shared" si="5"/>
        <v>25134</v>
      </c>
      <c r="G24" s="32">
        <f t="shared" si="5"/>
        <v>25134</v>
      </c>
      <c r="H24" s="32">
        <f t="shared" si="5"/>
        <v>25134</v>
      </c>
      <c r="I24" s="32">
        <f t="shared" si="5"/>
        <v>25134</v>
      </c>
      <c r="J24" s="32">
        <f t="shared" si="5"/>
        <v>25134</v>
      </c>
      <c r="K24" s="32">
        <f t="shared" si="5"/>
        <v>25134</v>
      </c>
      <c r="L24" s="32">
        <f t="shared" si="5"/>
        <v>25134</v>
      </c>
      <c r="M24" s="32">
        <f t="shared" si="5"/>
        <v>25134</v>
      </c>
      <c r="N24" s="32">
        <f>$D$5</f>
        <v>25134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26680</v>
      </c>
      <c r="C25" s="32">
        <f t="shared" si="6"/>
        <v>26680</v>
      </c>
      <c r="D25" s="32">
        <f t="shared" si="6"/>
        <v>26680</v>
      </c>
      <c r="E25" s="32">
        <f t="shared" si="6"/>
        <v>26680</v>
      </c>
      <c r="F25" s="32">
        <f t="shared" si="6"/>
        <v>26680</v>
      </c>
      <c r="G25" s="32">
        <f t="shared" si="6"/>
        <v>26680</v>
      </c>
      <c r="H25" s="32">
        <f t="shared" si="6"/>
        <v>26680</v>
      </c>
      <c r="I25" s="32">
        <f t="shared" si="6"/>
        <v>26680</v>
      </c>
      <c r="J25" s="32">
        <f t="shared" si="6"/>
        <v>26680</v>
      </c>
      <c r="K25" s="32">
        <f t="shared" si="6"/>
        <v>26680</v>
      </c>
      <c r="L25" s="32">
        <f t="shared" si="6"/>
        <v>26680</v>
      </c>
      <c r="M25" s="32">
        <f t="shared" si="6"/>
        <v>26680</v>
      </c>
      <c r="N25" s="32">
        <f>$E$5</f>
        <v>26680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24188</v>
      </c>
      <c r="C26" s="32">
        <f t="shared" si="7"/>
        <v>24188</v>
      </c>
      <c r="D26" s="32">
        <f t="shared" si="7"/>
        <v>24188</v>
      </c>
      <c r="E26" s="32">
        <f t="shared" si="7"/>
        <v>24188</v>
      </c>
      <c r="F26" s="32">
        <f t="shared" si="7"/>
        <v>24188</v>
      </c>
      <c r="G26" s="32">
        <f t="shared" si="7"/>
        <v>24188</v>
      </c>
      <c r="H26" s="32">
        <f t="shared" si="7"/>
        <v>24188</v>
      </c>
      <c r="I26" s="32">
        <f t="shared" si="7"/>
        <v>24188</v>
      </c>
      <c r="J26" s="32">
        <f t="shared" si="7"/>
        <v>24188</v>
      </c>
      <c r="K26" s="32">
        <f t="shared" si="7"/>
        <v>24188</v>
      </c>
      <c r="L26" s="32">
        <f t="shared" si="7"/>
        <v>24188</v>
      </c>
      <c r="M26" s="32">
        <f t="shared" si="7"/>
        <v>24188</v>
      </c>
      <c r="N26" s="32">
        <f>$F$5</f>
        <v>24188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256.10204198419615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2.5663729511327578</v>
      </c>
      <c r="Q37" s="40">
        <v>8</v>
      </c>
      <c r="R37" s="41">
        <f>ROUND(Q37/5,5)</f>
        <v>1.6</v>
      </c>
      <c r="T37" s="20">
        <v>25493.599999999999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136.51666564928988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2.8968380145074559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BJ85"/>
  <sheetViews>
    <sheetView showGridLines="0" topLeftCell="A9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91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2.9348976506854654</v>
      </c>
      <c r="R2" s="7">
        <f>IF(N19="","",(ABS(N19-AVERAGE(B19:M19))/STDEV(B19:M19)))</f>
        <v>0.42922804408753734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0.38736896384703573</v>
      </c>
      <c r="V2" s="7">
        <f>IF(AR19="","",(ABS(AR19-AVERAGE(AF19:AQ19))/STDEV(AF19:AQ19)))</f>
        <v>1.8063803551956674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0.93813201152401948</v>
      </c>
      <c r="R3" s="7">
        <f>IF(N20="","",(ABS(N20-AVERAGE(B20:M20))/STDEV(B20:M20)))</f>
        <v>1.0893645349472283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2.3513669340034467</v>
      </c>
      <c r="V3" s="7">
        <f>IF(AR20="","",(ABS(AR20-AVERAGE(AF20:AQ20))/STDEV(AF20:AQ20)))</f>
        <v>1.3077284157646667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2.0229230234546587</v>
      </c>
      <c r="R4" s="7">
        <f>IF(N23="","",(ABS(N23-AVERAGE(B23:M23))/STDEV(B23:M23)))</f>
        <v>1.1841568976648538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1.3331475132458608</v>
      </c>
      <c r="V4" s="7">
        <f>IF(AR23="","",(ABS(AR23-AVERAGE(AF23:AQ23))/STDEV(AF23:AQ23)))</f>
        <v>1.8067517655897476</v>
      </c>
    </row>
    <row r="5" spans="1:44" ht="25.5" customHeight="1" x14ac:dyDescent="0.2">
      <c r="C5" s="45" t="s">
        <v>54</v>
      </c>
      <c r="D5" s="46" t="s">
        <v>54</v>
      </c>
      <c r="E5" s="46">
        <v>24.7</v>
      </c>
      <c r="F5" s="46">
        <v>11.7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0.19388709677419413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18.095265753424666</v>
      </c>
      <c r="C9" s="20">
        <v>17.694964285714278</v>
      </c>
      <c r="D9" s="20">
        <v>17.718935714285703</v>
      </c>
      <c r="E9" s="20">
        <v>17.272536363636359</v>
      </c>
      <c r="F9" s="20">
        <v>17.596234285714292</v>
      </c>
      <c r="G9" s="20">
        <v>17.741189743589739</v>
      </c>
      <c r="H9" s="20">
        <v>17.90766</v>
      </c>
      <c r="I9" s="20">
        <v>17.790333333333333</v>
      </c>
      <c r="J9" s="20">
        <v>17.635963157894736</v>
      </c>
      <c r="K9" s="20">
        <v>17.554133333333326</v>
      </c>
      <c r="L9" s="20">
        <v>17.656869999999994</v>
      </c>
      <c r="M9" s="20">
        <v>17.483985714285719</v>
      </c>
      <c r="N9" s="20">
        <v>17.071248275862075</v>
      </c>
      <c r="P9" s="19" t="s">
        <v>18</v>
      </c>
      <c r="Q9" s="20"/>
      <c r="R9" s="20"/>
      <c r="S9" s="20"/>
      <c r="T9" s="20">
        <v>16.954866666666664</v>
      </c>
      <c r="U9" s="20"/>
      <c r="V9" s="20"/>
      <c r="W9" s="20"/>
      <c r="X9" s="20">
        <v>17.039711111111114</v>
      </c>
      <c r="Y9" s="20">
        <v>17.228849999999998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17.450749999999996</v>
      </c>
      <c r="AJ9" s="30">
        <v>17.393966666666664</v>
      </c>
      <c r="AK9" s="30">
        <v>18.155347368421051</v>
      </c>
      <c r="AL9" s="30">
        <v>18.34856470588235</v>
      </c>
      <c r="AM9" s="30">
        <v>18.177328571428568</v>
      </c>
      <c r="AN9" s="30">
        <v>17.159875000000007</v>
      </c>
      <c r="AO9" s="30">
        <v>17.374173333333328</v>
      </c>
      <c r="AP9" s="30">
        <v>16.548690909090912</v>
      </c>
      <c r="AQ9" s="30">
        <v>17.099500000000003</v>
      </c>
      <c r="AR9" s="30">
        <v>17.293387096774197</v>
      </c>
    </row>
    <row r="10" spans="1:44" x14ac:dyDescent="0.2">
      <c r="A10" s="21" t="s">
        <v>8</v>
      </c>
      <c r="B10" s="22">
        <v>1.2219126032373691</v>
      </c>
      <c r="C10" s="22">
        <v>1.0570347789430439</v>
      </c>
      <c r="D10" s="22">
        <v>0.9730488736686741</v>
      </c>
      <c r="E10" s="22">
        <v>1.0062809204735474</v>
      </c>
      <c r="F10" s="22">
        <v>1.0474751509802902</v>
      </c>
      <c r="G10" s="22">
        <v>0.99552451071817183</v>
      </c>
      <c r="H10" s="22">
        <v>1.1154072700954654</v>
      </c>
      <c r="I10" s="22">
        <v>0.8833224268657065</v>
      </c>
      <c r="J10" s="22">
        <v>1.0851080962955069</v>
      </c>
      <c r="K10" s="22">
        <v>0.9737493012197832</v>
      </c>
      <c r="L10" s="22">
        <v>0.89567102157482392</v>
      </c>
      <c r="M10" s="22">
        <v>1.0784697491320563</v>
      </c>
      <c r="N10" s="22">
        <v>1.1163908523242465</v>
      </c>
      <c r="P10" s="21" t="s">
        <v>8</v>
      </c>
      <c r="Q10" s="22"/>
      <c r="R10" s="22"/>
      <c r="S10" s="22"/>
      <c r="T10" s="22">
        <v>1.0275666849183187</v>
      </c>
      <c r="U10" s="22"/>
      <c r="V10" s="22"/>
      <c r="W10" s="22"/>
      <c r="X10" s="22">
        <v>0.98422169579045904</v>
      </c>
      <c r="Y10" s="22">
        <v>0.8630507867595717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0.49828567952636627</v>
      </c>
      <c r="AJ10" s="22">
        <v>0.93803945018978807</v>
      </c>
      <c r="AK10" s="22">
        <v>0.95783727761657822</v>
      </c>
      <c r="AL10" s="22">
        <v>0.87416036513765116</v>
      </c>
      <c r="AM10" s="22">
        <v>0.98200189972112617</v>
      </c>
      <c r="AN10" s="22">
        <v>0.95776418670869701</v>
      </c>
      <c r="AO10" s="22">
        <v>1.0590425733898765</v>
      </c>
      <c r="AP10" s="22">
        <v>0.75920633199773468</v>
      </c>
      <c r="AQ10" s="22">
        <v>0.87472088259568836</v>
      </c>
      <c r="AR10" s="22">
        <v>1.2662752433970341</v>
      </c>
    </row>
    <row r="11" spans="1:44" x14ac:dyDescent="0.2">
      <c r="A11" s="21" t="s">
        <v>19</v>
      </c>
      <c r="B11" s="22">
        <v>20.731999999999999</v>
      </c>
      <c r="C11" s="22">
        <v>20.111999999999998</v>
      </c>
      <c r="D11" s="22">
        <v>19.795999999999999</v>
      </c>
      <c r="E11" s="22">
        <v>19.324000000000002</v>
      </c>
      <c r="F11" s="23">
        <v>20.164000000000001</v>
      </c>
      <c r="G11" s="23">
        <v>20.239999999999998</v>
      </c>
      <c r="H11" s="23">
        <v>20.454999999999998</v>
      </c>
      <c r="I11" s="23">
        <v>19.555</v>
      </c>
      <c r="J11" s="23">
        <v>21.164000000000001</v>
      </c>
      <c r="K11" s="23">
        <v>19.866</v>
      </c>
      <c r="L11" s="23">
        <v>19.893000000000001</v>
      </c>
      <c r="M11" s="23">
        <v>19.684000000000001</v>
      </c>
      <c r="N11" s="23">
        <v>19.439</v>
      </c>
      <c r="P11" s="21" t="s">
        <v>19</v>
      </c>
      <c r="Q11" s="22"/>
      <c r="R11" s="22"/>
      <c r="S11" s="22"/>
      <c r="T11" s="22">
        <v>18.870999999999999</v>
      </c>
      <c r="U11" s="23"/>
      <c r="V11" s="23"/>
      <c r="W11" s="23"/>
      <c r="X11" s="23">
        <v>19.093</v>
      </c>
      <c r="Y11" s="23">
        <v>19.184999999999999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18.73</v>
      </c>
      <c r="AJ11" s="22">
        <v>19.907</v>
      </c>
      <c r="AK11" s="22">
        <v>20.76</v>
      </c>
      <c r="AL11" s="22">
        <v>20.76</v>
      </c>
      <c r="AM11" s="22">
        <v>20.663</v>
      </c>
      <c r="AN11" s="22">
        <v>19.943999999999999</v>
      </c>
      <c r="AO11" s="22">
        <v>19.181000000000001</v>
      </c>
      <c r="AP11" s="22">
        <v>18.117000000000001</v>
      </c>
      <c r="AQ11" s="22">
        <v>18.888000000000002</v>
      </c>
      <c r="AR11" s="22">
        <v>20.047000000000001</v>
      </c>
    </row>
    <row r="12" spans="1:44" x14ac:dyDescent="0.2">
      <c r="A12" s="21" t="s">
        <v>20</v>
      </c>
      <c r="B12" s="22">
        <v>13.464</v>
      </c>
      <c r="C12" s="22">
        <v>13.645</v>
      </c>
      <c r="D12" s="22">
        <v>14.228</v>
      </c>
      <c r="E12" s="22">
        <v>12.576000000000001</v>
      </c>
      <c r="F12" s="23">
        <v>13.170999999999999</v>
      </c>
      <c r="G12" s="23">
        <v>13.412000000000001</v>
      </c>
      <c r="H12" s="23">
        <v>13.071999999999999</v>
      </c>
      <c r="I12" s="23">
        <v>14.654999999999999</v>
      </c>
      <c r="J12" s="23">
        <v>12.324999999999999</v>
      </c>
      <c r="K12" s="23">
        <v>12.739000000000001</v>
      </c>
      <c r="L12" s="23">
        <v>15.058</v>
      </c>
      <c r="M12" s="23">
        <v>13.750999999999999</v>
      </c>
      <c r="N12" s="23">
        <v>12.837999999999999</v>
      </c>
      <c r="P12" s="21" t="s">
        <v>20</v>
      </c>
      <c r="Q12" s="22"/>
      <c r="R12" s="22"/>
      <c r="S12" s="22"/>
      <c r="T12" s="22">
        <v>14.298999999999999</v>
      </c>
      <c r="U12" s="23"/>
      <c r="V12" s="23"/>
      <c r="W12" s="23"/>
      <c r="X12" s="23">
        <v>14.298999999999999</v>
      </c>
      <c r="Y12" s="23">
        <v>15.676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16.692</v>
      </c>
      <c r="AJ12" s="22">
        <v>14.821</v>
      </c>
      <c r="AK12" s="22">
        <v>15.053000000000001</v>
      </c>
      <c r="AL12" s="22">
        <v>15.053000000000001</v>
      </c>
      <c r="AM12" s="22">
        <v>15.131</v>
      </c>
      <c r="AN12" s="22">
        <v>15.409000000000001</v>
      </c>
      <c r="AO12" s="22">
        <v>13.202</v>
      </c>
      <c r="AP12" s="22">
        <v>14.693</v>
      </c>
      <c r="AQ12" s="22">
        <v>13.717000000000001</v>
      </c>
      <c r="AR12" s="22">
        <v>12.231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1.7446053387890625</v>
      </c>
      <c r="C13" s="25">
        <f>IFERROR(IF(C8="","",IF($C$25=0,((C9-$C$26)/3/C10),IF($C$26=0,(($C$25-C9)/3/C10),MIN(((($C$25)-C9)/(3*C10)),((C9-($C$26))/(3*C10)))))),"")</f>
        <v>1.8904973311943425</v>
      </c>
      <c r="D13" s="25">
        <f>IFERROR(IF(D8="","",IF($D$25=0,((D9-$D$26)/3/D10),IF($D$26=0,(($D$25-D9)/3/D10),MIN(((($D$25)-D9)/(3*D10)),((D9-($D$26))/(3*D10)))))),"")</f>
        <v>2.0618819455568849</v>
      </c>
      <c r="E13" s="25">
        <f>IFERROR(IF(E8="","",IF($E$25=0,((E9-$E$26)/3/E10),IF($E$26=0,(($E$25-E9)/3/E10),MIN(((($E$25)-E9)/(3*E10)),((E9-($E$26))/(3*E10)))))),"")</f>
        <v>1.8459180566973188</v>
      </c>
      <c r="F13" s="25">
        <f>IFERROR(IF(F8="","",IF($K$25=0,((F9-$K$26)/3/F10),IF($K$26=0,(($K$25-F9)/3/F10),MIN(((($K$25)-F9)/(3*F10)),((F9-($K$26))/(3*F10)))))),"")</f>
        <v>1.8763322707293635</v>
      </c>
      <c r="G13" s="25">
        <f>IFERROR(IF(G8="","",IF($G$25=0,((G9-$G$26)/3/G10),IF($G$26=0,(($G$25-G9)/3/G10),MIN(((($G$25)-G9)/(3*G10)),((G9-($G$26))/(3*G10)))))),"")</f>
        <v>2.0227828575282469</v>
      </c>
      <c r="H13" s="25">
        <f>IFERROR(IF(H8="","",IF($H$25=0,((H9-$H$26)/3/H10),IF($H$26=0,(($H$25-H9)/3/H10),MIN(((($H$25)-H9)/(3*H10)),((H9-($H$26))/(3*H10)))))),"")</f>
        <v>1.855125078952462</v>
      </c>
      <c r="I13" s="25">
        <f>IFERROR(IF(I8="","",IF($I$25=0,((I9-$I$26)/3/I10),IF($I$26=0,(($I$25-I9)/3/I10),MIN(((($I$25)-I9)/(3*I10)),((I9-($I$26))/(3*I10)))))),"")</f>
        <v>2.2982673702903202</v>
      </c>
      <c r="J13" s="25">
        <f>IFERROR(IF(J8="","",IF($J$25=0,((J9-$J$26)/3/J10),IF($J$26=0,(($J$25-J9)/3/J10),MIN(((($J$25)-J9)/(3*J10)),((J9-($J$26))/(3*J10)))))),"")</f>
        <v>1.8234629275368215</v>
      </c>
      <c r="K13" s="25">
        <f>IFERROR(IF(K8="","",IF($K$25=0,((K9-$K$26)/3/K10),IF($K$26=0,(($K$25-K9)/3/K10),MIN(((($K$25)-K9)/(3*K10)),((K9-($K$26))/(3*K10)))))),"")</f>
        <v>2.0039837516015155</v>
      </c>
      <c r="L13" s="25">
        <f>IFERROR(IF(L8="","",IF($L$25=0,((L9-$L$26)/3/L10),IF($L$26=0,(($L$25-L9)/3/L10),MIN(((($L$25)-L9)/(3*L10)),((L9-($L$26))/(3*L10)))))),"")</f>
        <v>2.2169114390260014</v>
      </c>
      <c r="M13" s="25">
        <f>IFERROR(IF(M8="","",IF($M$25=0,((M9-$M$26)/3/M10),IF($M$26=0,(($M$25-M9)/3/M10),MIN(((($M$25)-M9)/(3*M10)),((M9-($M$26))/(3*M10)))))),"")</f>
        <v>1.7877137858033336</v>
      </c>
      <c r="N13" s="25">
        <f>IFERROR(IF(N8="","",IF($N$25=0,((N9-$N$26)/3/N10),IF($N$26=0,(($N$25-N9)/3/N10),MIN(((($N$25)-N9)/(3*N10)),((N9-($N$26))/(3*N10)))))),"")</f>
        <v>1.6037538181421911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1.7046311912705288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1.8084377852229814</v>
      </c>
      <c r="Y13" s="25">
        <f>IFERROR(IF(Y8="","",IF($J$25=0,((Y9-$J$26)/3/Y10),IF($J$26=0,(($J$25-Y9)/3/Y10),MIN(((($J$25)-Y9)/(3*Y10)),((Y9-($J$26))/(3*Y10)))))),"")</f>
        <v>2.1353899773610978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3.8470233952714548</v>
      </c>
      <c r="AJ13" s="25">
        <f t="shared" si="2"/>
        <v>2.0233572143526364</v>
      </c>
      <c r="AK13" s="25">
        <f t="shared" si="2"/>
        <v>2.2465010565204877</v>
      </c>
      <c r="AL13" s="25">
        <f t="shared" si="2"/>
        <v>2.4219184287837581</v>
      </c>
      <c r="AM13" s="25">
        <f t="shared" si="2"/>
        <v>2.1986816160158935</v>
      </c>
      <c r="AN13" s="25">
        <f t="shared" si="2"/>
        <v>1.90021547954045</v>
      </c>
      <c r="AO13" s="25">
        <f t="shared" si="2"/>
        <v>1.7859443601563427</v>
      </c>
      <c r="AP13" s="25">
        <f t="shared" si="2"/>
        <v>2.1288419694517602</v>
      </c>
      <c r="AQ13" s="25">
        <f>IFERROR(IF(AQ8="","",IF($M$25=0,((AQ9-$M$26)/3/AQ10),IF($M$26=0,(($M$25-AQ9)/3/AQ10),MIN(((($M$25)-AQ9)/(3*AQ10)),((AQ9-($M$26))/(3*AQ10)))))),"")</f>
        <v>2.0576087402788685</v>
      </c>
      <c r="AR13" s="25">
        <f>IFERROR(IF(AR8="","",IF($M$25=0,((AR9-$M$26)/3/AR10),IF($M$26=0,(($M$25-AR9)/3/AR10),MIN(((($M$25)-AR9)/(3*AR10)),((AR9-($M$26))/(3*AR10)))))),"")</f>
        <v>1.4723989711664975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0.2438242647058857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18.532900000000005</v>
      </c>
      <c r="C19" s="30">
        <v>17.272214285714281</v>
      </c>
      <c r="D19" s="30">
        <v>17.765021052631596</v>
      </c>
      <c r="E19" s="30">
        <v>17.620793749999983</v>
      </c>
      <c r="F19" s="30">
        <v>17.568808000000004</v>
      </c>
      <c r="G19" s="30">
        <v>18.221855319148958</v>
      </c>
      <c r="H19" s="30">
        <v>17.798518918918916</v>
      </c>
      <c r="I19" s="30">
        <v>17.813525000000009</v>
      </c>
      <c r="J19" s="30">
        <v>17.424088888888896</v>
      </c>
      <c r="K19" s="30">
        <v>17.816927272727277</v>
      </c>
      <c r="L19" s="30">
        <v>18.410514285714285</v>
      </c>
      <c r="M19" s="30">
        <v>17.009400000000003</v>
      </c>
      <c r="N19" s="30">
        <v>17.57881875</v>
      </c>
      <c r="P19" s="30" t="s">
        <v>18</v>
      </c>
      <c r="Q19" s="30"/>
      <c r="R19" s="30"/>
      <c r="S19" s="30"/>
      <c r="T19" s="30">
        <v>17.420400000000004</v>
      </c>
      <c r="U19" s="30"/>
      <c r="V19" s="30"/>
      <c r="W19" s="30"/>
      <c r="X19" s="30">
        <v>17.199909090909092</v>
      </c>
      <c r="Y19" s="30">
        <v>17.092599999999997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18.216833333333337</v>
      </c>
      <c r="AJ19" s="30">
        <v>18.508626666666665</v>
      </c>
      <c r="AK19" s="30">
        <v>17.833223529411768</v>
      </c>
      <c r="AL19" s="30">
        <v>18.169340000000005</v>
      </c>
      <c r="AM19" s="30">
        <v>18.58481333333334</v>
      </c>
      <c r="AN19" s="30">
        <v>18.047306666666667</v>
      </c>
      <c r="AO19" s="30">
        <v>18.672975000000001</v>
      </c>
      <c r="AP19" s="30">
        <v>18.650600000000001</v>
      </c>
      <c r="AQ19" s="30">
        <v>18.705387499999997</v>
      </c>
      <c r="AR19" s="30">
        <v>18.949211764705883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0.93010909942979514</v>
      </c>
      <c r="C20" s="22">
        <v>1.2253162024421249</v>
      </c>
      <c r="D20" s="22">
        <v>1.4051969511019489</v>
      </c>
      <c r="E20" s="22">
        <v>1.1012333856962442</v>
      </c>
      <c r="F20" s="22">
        <v>1.040468277763555</v>
      </c>
      <c r="G20" s="22">
        <v>1.0299372379037135</v>
      </c>
      <c r="H20" s="22">
        <v>1.0558970382317827</v>
      </c>
      <c r="I20" s="22">
        <v>0.94848667579448032</v>
      </c>
      <c r="J20" s="22">
        <v>1.1948481603819623</v>
      </c>
      <c r="K20" s="22">
        <v>1.0069855193307931</v>
      </c>
      <c r="L20" s="22">
        <v>1.24240024995547</v>
      </c>
      <c r="M20" s="22">
        <v>0.83499098973652153</v>
      </c>
      <c r="N20" s="22">
        <v>1.2573367574595142</v>
      </c>
      <c r="P20" s="21" t="s">
        <v>8</v>
      </c>
      <c r="Q20" s="22"/>
      <c r="R20" s="22"/>
      <c r="S20" s="22"/>
      <c r="T20" s="22">
        <v>0.87978150108715769</v>
      </c>
      <c r="U20" s="22"/>
      <c r="V20" s="22"/>
      <c r="W20" s="22"/>
      <c r="X20" s="22">
        <v>0.75104732485715164</v>
      </c>
      <c r="Y20" s="22">
        <v>1.0743536318716429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1.0476147647882301</v>
      </c>
      <c r="AJ20" s="22">
        <v>0.90659694511999167</v>
      </c>
      <c r="AK20" s="22">
        <v>1.1103537872106839</v>
      </c>
      <c r="AL20" s="22">
        <v>0.98396321919810303</v>
      </c>
      <c r="AM20" s="22">
        <v>0.93716573418650662</v>
      </c>
      <c r="AN20" s="22">
        <v>0.86550151019171762</v>
      </c>
      <c r="AO20" s="22">
        <v>0.76993483161674725</v>
      </c>
      <c r="AP20" s="22">
        <v>0.94510447394278407</v>
      </c>
      <c r="AQ20" s="22">
        <v>1.0192081499901424</v>
      </c>
      <c r="AR20" s="22">
        <v>1.0868847147666016</v>
      </c>
      <c r="AS20" s="29"/>
      <c r="AT20" s="29"/>
      <c r="AU20" s="29"/>
      <c r="AV20" s="29"/>
      <c r="BD20" s="32">
        <f>F5</f>
        <v>11.7</v>
      </c>
      <c r="BE20" s="32"/>
      <c r="BF20" s="32"/>
      <c r="BG20" s="32"/>
      <c r="BH20" s="32"/>
      <c r="BI20" s="32"/>
      <c r="BJ20" s="32">
        <f>E5</f>
        <v>24.7</v>
      </c>
    </row>
    <row r="21" spans="1:62" x14ac:dyDescent="0.2">
      <c r="A21" s="21" t="s">
        <v>19</v>
      </c>
      <c r="B21" s="22">
        <v>20.460999999999999</v>
      </c>
      <c r="C21" s="22">
        <v>19.651</v>
      </c>
      <c r="D21" s="22">
        <v>21.446000000000002</v>
      </c>
      <c r="E21" s="22">
        <v>20.053000000000001</v>
      </c>
      <c r="F21" s="22">
        <v>19.384</v>
      </c>
      <c r="G21" s="22">
        <v>21.259</v>
      </c>
      <c r="H21" s="22">
        <v>20.082999999999998</v>
      </c>
      <c r="I21" s="22">
        <v>20.222000000000001</v>
      </c>
      <c r="J21" s="22">
        <v>20.196000000000002</v>
      </c>
      <c r="K21" s="22">
        <v>20.021000000000001</v>
      </c>
      <c r="L21" s="22">
        <v>21.242000000000001</v>
      </c>
      <c r="M21" s="22">
        <v>18.959</v>
      </c>
      <c r="N21" s="22">
        <v>21.14</v>
      </c>
      <c r="P21" s="21" t="s">
        <v>19</v>
      </c>
      <c r="Q21" s="22"/>
      <c r="R21" s="22"/>
      <c r="S21" s="22"/>
      <c r="T21" s="22">
        <v>18.725000000000001</v>
      </c>
      <c r="U21" s="22"/>
      <c r="V21" s="22"/>
      <c r="W21" s="22"/>
      <c r="X21" s="22">
        <v>18.853999999999999</v>
      </c>
      <c r="Y21" s="22">
        <v>19.114000000000001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20.177</v>
      </c>
      <c r="AJ21" s="22">
        <v>20.164000000000001</v>
      </c>
      <c r="AK21" s="22">
        <v>20.23</v>
      </c>
      <c r="AL21" s="22">
        <v>20.02</v>
      </c>
      <c r="AM21" s="22">
        <v>20.617999999999999</v>
      </c>
      <c r="AN21" s="22">
        <v>19.954999999999998</v>
      </c>
      <c r="AO21" s="22">
        <v>20.248999999999999</v>
      </c>
      <c r="AP21" s="22">
        <v>20.843</v>
      </c>
      <c r="AQ21" s="22">
        <v>21.13</v>
      </c>
      <c r="AR21" s="22">
        <v>21.087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16.356000000000002</v>
      </c>
      <c r="C22" s="22">
        <v>13.259</v>
      </c>
      <c r="D22" s="22">
        <v>11.984999999999999</v>
      </c>
      <c r="E22" s="22">
        <v>13.397</v>
      </c>
      <c r="F22" s="22">
        <v>13.819000000000001</v>
      </c>
      <c r="G22" s="22">
        <v>15.273</v>
      </c>
      <c r="H22" s="22">
        <v>13.631</v>
      </c>
      <c r="I22" s="22">
        <v>15.398999999999999</v>
      </c>
      <c r="J22" s="22">
        <v>13.098000000000001</v>
      </c>
      <c r="K22" s="22">
        <v>15.098000000000001</v>
      </c>
      <c r="L22" s="22">
        <v>14.917999999999999</v>
      </c>
      <c r="M22" s="22">
        <v>15.13</v>
      </c>
      <c r="N22" s="22">
        <v>13.698</v>
      </c>
      <c r="P22" s="21" t="s">
        <v>20</v>
      </c>
      <c r="Q22" s="22"/>
      <c r="R22" s="22"/>
      <c r="S22" s="22"/>
      <c r="T22" s="22">
        <v>15.637</v>
      </c>
      <c r="U22" s="22"/>
      <c r="V22" s="22"/>
      <c r="W22" s="22"/>
      <c r="X22" s="22">
        <v>15.685</v>
      </c>
      <c r="Y22" s="22">
        <v>15.05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14.984999999999999</v>
      </c>
      <c r="AJ22" s="22">
        <v>15.606999999999999</v>
      </c>
      <c r="AK22" s="22">
        <v>14.069000000000001</v>
      </c>
      <c r="AL22" s="22">
        <v>15.084</v>
      </c>
      <c r="AM22" s="22">
        <v>16.523</v>
      </c>
      <c r="AN22" s="22">
        <v>16.202000000000002</v>
      </c>
      <c r="AO22" s="22">
        <v>16.649000000000001</v>
      </c>
      <c r="AP22" s="22">
        <v>15.957000000000001</v>
      </c>
      <c r="AQ22" s="22">
        <v>15.439</v>
      </c>
      <c r="AR22" s="22">
        <v>15.576000000000001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2.2101708297018576</v>
      </c>
      <c r="C23" s="25">
        <f>IFERROR(IF(C18="","",IF($C$25=0,((C19-$C$26)/3/C20),IF($C$26=0,(($C$25-C19)/3/C20),MIN(((($C$25)-C19)/(3*C20)),((C19-($C$26))/(3*C20)))))),"")</f>
        <v>1.5158575053548193</v>
      </c>
      <c r="D23" s="25">
        <f>IFERROR(IF(D18="","",IF($D$25=0,((D19-$D$26)/3/D20),IF($D$26=0,(($D$25-D19)/3/D20),MIN(((($D$25)-D19)/(3*D20)),((D19-($D$26))/(3*D20)))))),"")</f>
        <v>1.4387119774385686</v>
      </c>
      <c r="E23" s="25">
        <f>IFERROR(IF(E18="","",IF($E$25=0,((E19-$E$26)/3/E20),IF($E$26=0,(($E$25-E19)/3/E20),MIN(((($E$25)-E19)/(3*E20)),((E19-($E$26))/(3*E20)))))),"")</f>
        <v>1.7921704357145629</v>
      </c>
      <c r="F23" s="25">
        <f>IFERROR(IF(F18="","",IF($K$25=0,((F19-$K$26)/3/F20),IF($K$26=0,(($K$25-F19)/3/F20),MIN(((($K$25)-F19)/(3*F20)),((F19-($K$26))/(3*F20)))))),"")</f>
        <v>1.8801816212390998</v>
      </c>
      <c r="G23" s="25">
        <f>IFERROR(IF(G18="","",IF($G$25=0,((G19-$G$26)/3/G20),IF($G$26=0,(($G$25-G19)/3/G20),MIN(((($G$25)-G19)/(3*G20)),((G19-($G$26))/(3*G20)))))),"")</f>
        <v>2.0966147070075705</v>
      </c>
      <c r="H23" s="25">
        <f>IFERROR(IF(H18="","",IF($H$25=0,((H19-$H$26)/3/H20),IF($H$26=0,(($H$25-H19)/3/H20),MIN(((($H$25)-H19)/(3*H20)),((H19-($H$26))/(3*H20)))))),"")</f>
        <v>1.9252252502231235</v>
      </c>
      <c r="I23" s="25">
        <f>IFERROR(IF(I18="","",IF($I$25=0,((I19-$I$26)/3/I20),IF($I$26=0,(($I$25-I19)/3/I20),MIN(((($I$25)-I19)/(3*I20)),((I19-($I$26))/(3*I20)))))),"")</f>
        <v>2.1485190236960512</v>
      </c>
      <c r="J23" s="25">
        <f>IFERROR(IF(J18="","",IF($J$25=0,((J19-$J$26)/3/J20),IF($J$26=0,(($J$25-J19)/3/J20),MIN(((($J$25)-J19)/(3*J20)),((J19-($J$26))/(3*J20)))))),"")</f>
        <v>1.596880417859692</v>
      </c>
      <c r="K23" s="25">
        <f>IFERROR(IF(K18="","",IF($K$25=0,((K19-$K$26)/3/K20),IF($K$26=0,(($K$25-K19)/3/K20),MIN(((($K$25)-K19)/(3*K20)),((K19-($K$26))/(3*K20)))))),"")</f>
        <v>2.024831259669742</v>
      </c>
      <c r="L23" s="25">
        <f>IFERROR(IF(L18="","",IF($L$25=0,((L19-$L$26)/3/L20),IF($L$26=0,(($L$25-L19)/3/L20),MIN(((($L$25)-L19)/(3*L20)),((L19-($L$26))/(3*L20)))))),"")</f>
        <v>1.6874555829897655</v>
      </c>
      <c r="M23" s="25">
        <f>IFERROR(IF(M18="","",IF($M$25=0,((M19-$M$26)/3/M20),IF($M$26=0,(($M$25-M19)/3/M20),MIN(((($M$25)-M19)/(3*M20)),((M19-($M$26))/(3*M20)))))),"")</f>
        <v>2.1195438295189932</v>
      </c>
      <c r="N23" s="25">
        <f>IFERROR(IF(N18="","",IF($N$25=0,((N19-$N$26)/3/N20),IF($N$26=0,(($N$25-N19)/3/N20),MIN(((($N$25)-N19)/(3*N20)),((N19-($N$26))/(3*N20)))))),"")</f>
        <v>1.5585373118013681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2.1673563238642135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2.4409953535906981</v>
      </c>
      <c r="Y23" s="25">
        <f>IFERROR(IF(Y18="","",IF($J$25=0,((Y19-$J$26)/3/Y20),IF($J$26=0,(($J$25-Y19)/3/Y20),MIN(((($J$25)-Y19)/(3*Y20)),((Y19-($J$26))/(3*Y20)))))),"")</f>
        <v>1.6731300383858068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2.0628341907651526</v>
      </c>
      <c r="AJ23" s="25">
        <f t="shared" si="4"/>
        <v>2.2764152495991046</v>
      </c>
      <c r="AK23" s="25">
        <f t="shared" si="4"/>
        <v>1.8412220201211784</v>
      </c>
      <c r="AL23" s="25">
        <f t="shared" si="4"/>
        <v>2.1915927593554767</v>
      </c>
      <c r="AM23" s="25">
        <f t="shared" si="4"/>
        <v>2.1750641121390908</v>
      </c>
      <c r="AN23" s="25">
        <f t="shared" si="4"/>
        <v>2.4445582866981068</v>
      </c>
      <c r="AO23" s="25">
        <f t="shared" si="4"/>
        <v>2.6093225696968632</v>
      </c>
      <c r="AP23" s="25">
        <f t="shared" si="4"/>
        <v>2.1335912825112091</v>
      </c>
      <c r="AQ23" s="25">
        <f>IFERROR(IF(AQ18="","",IF($M$25=0,((AQ19-$M$26)/3/AQ20),IF($M$26=0,(($M$25-AQ19)/3/AQ20),MIN(((($M$25)-AQ19)/(3*AQ20)),((AQ19-($M$26))/(3*AQ20)))))),"")</f>
        <v>1.9605457105950277</v>
      </c>
      <c r="AR23" s="25">
        <f>IFERROR(IF(AR18="","",IF($M$25=0,((AR19-$M$26)/3/AR20),IF($M$26=0,(($M$25-AR19)/3/AR20),MIN(((($M$25)-AR19)/(3*AR20)),((AR19-($M$26))/(3*AR20)))))),"")</f>
        <v>1.7636915725476445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24.7</v>
      </c>
      <c r="C25" s="32">
        <f t="shared" si="5"/>
        <v>24.7</v>
      </c>
      <c r="D25" s="32">
        <f t="shared" si="5"/>
        <v>24.7</v>
      </c>
      <c r="E25" s="32">
        <f t="shared" si="5"/>
        <v>24.7</v>
      </c>
      <c r="F25" s="32">
        <f t="shared" si="5"/>
        <v>24.7</v>
      </c>
      <c r="G25" s="32">
        <f t="shared" si="5"/>
        <v>24.7</v>
      </c>
      <c r="H25" s="32">
        <f t="shared" si="5"/>
        <v>24.7</v>
      </c>
      <c r="I25" s="32">
        <f t="shared" si="5"/>
        <v>24.7</v>
      </c>
      <c r="J25" s="32">
        <f t="shared" si="5"/>
        <v>24.7</v>
      </c>
      <c r="K25" s="32">
        <f t="shared" si="5"/>
        <v>24.7</v>
      </c>
      <c r="L25" s="32">
        <f t="shared" si="5"/>
        <v>24.7</v>
      </c>
      <c r="M25" s="32">
        <f t="shared" si="5"/>
        <v>24.7</v>
      </c>
      <c r="N25" s="32">
        <f>$E$5</f>
        <v>24.7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6">$F$5</f>
        <v>11.7</v>
      </c>
      <c r="C26" s="32">
        <f t="shared" si="6"/>
        <v>11.7</v>
      </c>
      <c r="D26" s="32">
        <f t="shared" si="6"/>
        <v>11.7</v>
      </c>
      <c r="E26" s="32">
        <f t="shared" si="6"/>
        <v>11.7</v>
      </c>
      <c r="F26" s="32">
        <f t="shared" si="6"/>
        <v>11.7</v>
      </c>
      <c r="G26" s="32">
        <f t="shared" si="6"/>
        <v>11.7</v>
      </c>
      <c r="H26" s="32">
        <f t="shared" si="6"/>
        <v>11.7</v>
      </c>
      <c r="I26" s="32">
        <f t="shared" si="6"/>
        <v>11.7</v>
      </c>
      <c r="J26" s="32">
        <f t="shared" si="6"/>
        <v>11.7</v>
      </c>
      <c r="K26" s="32">
        <f t="shared" si="6"/>
        <v>11.7</v>
      </c>
      <c r="L26" s="32">
        <f t="shared" si="6"/>
        <v>11.7</v>
      </c>
      <c r="M26" s="32">
        <f t="shared" si="6"/>
        <v>11.7</v>
      </c>
      <c r="N26" s="32">
        <f>$F$5</f>
        <v>11.7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1.2219126032373691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2.2982673702903202</v>
      </c>
      <c r="Q37" s="40">
        <v>8</v>
      </c>
      <c r="R37" s="41">
        <f>ROUND(Q37/5,5)</f>
        <v>1.6</v>
      </c>
      <c r="T37" s="20">
        <v>18.516200000000001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1.3120459976692891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1.5710323192390268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BJ85"/>
  <sheetViews>
    <sheetView showGridLines="0" topLeftCell="A13" zoomScale="85" zoomScaleNormal="85" workbookViewId="0">
      <selection activeCell="X40" sqref="X40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89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0.50847478786111799</v>
      </c>
      <c r="R2" s="7">
        <f>IF(N19="","",(ABS(N19-AVERAGE(B19:M19))/STDEV(B19:M19)))</f>
        <v>0.39226596629809446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4.9757003809993143E-2</v>
      </c>
      <c r="V2" s="7">
        <f>IF(AR19="","",(ABS(AR19-AVERAGE(AF19:AQ19))/STDEV(AF19:AQ19)))</f>
        <v>1.7947163825246701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1.3574532503002408</v>
      </c>
      <c r="R3" s="7">
        <f>IF(N20="","",(ABS(N20-AVERAGE(B20:M20))/STDEV(B20:M20)))</f>
        <v>0.20167149827536124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2.315862021317642</v>
      </c>
      <c r="V3" s="7">
        <f>IF(AR20="","",(ABS(AR20-AVERAGE(AF20:AQ20))/STDEV(AF20:AQ20)))</f>
        <v>1.0731875856444539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0.67690236383303382</v>
      </c>
      <c r="R4" s="7">
        <f>IF(N23="","",(ABS(N23-AVERAGE(B23:M23))/STDEV(B23:M23)))</f>
        <v>4.9364001330137824E-2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1.4441706155680456</v>
      </c>
      <c r="V4" s="7">
        <f>IF(AR23="","",(ABS(AR23-AVERAGE(AF23:AQ23))/STDEV(AF23:AQ23)))</f>
        <v>0.10013698618469465</v>
      </c>
    </row>
    <row r="5" spans="1:44" ht="25.5" customHeight="1" x14ac:dyDescent="0.2">
      <c r="C5" s="45" t="s">
        <v>90</v>
      </c>
      <c r="D5" s="46">
        <v>34265</v>
      </c>
      <c r="E5" s="46">
        <v>37372</v>
      </c>
      <c r="F5" s="46">
        <v>32540</v>
      </c>
      <c r="G5" s="13"/>
      <c r="H5" s="13"/>
      <c r="I5" s="13">
        <v>3088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-71.703225806450064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34122.147945205477</v>
      </c>
      <c r="C9" s="20">
        <v>34250.571428571428</v>
      </c>
      <c r="D9" s="20">
        <v>34256.485714285714</v>
      </c>
      <c r="E9" s="20">
        <v>34190.436363636363</v>
      </c>
      <c r="F9" s="20">
        <v>34047.565714285716</v>
      </c>
      <c r="G9" s="20">
        <v>34218.728205128202</v>
      </c>
      <c r="H9" s="20">
        <v>34016.400000000001</v>
      </c>
      <c r="I9" s="20">
        <v>33930.333333333336</v>
      </c>
      <c r="J9" s="20">
        <v>34012.463157894737</v>
      </c>
      <c r="K9" s="20">
        <v>33870.884848484849</v>
      </c>
      <c r="L9" s="20">
        <v>34064.480000000003</v>
      </c>
      <c r="M9" s="20">
        <v>34073.771428571432</v>
      </c>
      <c r="N9" s="20">
        <v>34150.841379310346</v>
      </c>
      <c r="P9" s="19" t="s">
        <v>18</v>
      </c>
      <c r="Q9" s="20"/>
      <c r="R9" s="20"/>
      <c r="S9" s="20"/>
      <c r="T9" s="20">
        <v>34141.066666666666</v>
      </c>
      <c r="U9" s="20"/>
      <c r="V9" s="20"/>
      <c r="W9" s="20"/>
      <c r="X9" s="20">
        <v>33852.711111111108</v>
      </c>
      <c r="Y9" s="20">
        <v>33986.400000000001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33863.199999999997</v>
      </c>
      <c r="AJ9" s="30">
        <v>33971.022222222222</v>
      </c>
      <c r="AK9" s="30">
        <v>34177.389473684212</v>
      </c>
      <c r="AL9" s="30">
        <v>34156.564705882352</v>
      </c>
      <c r="AM9" s="30">
        <v>33868.914285714287</v>
      </c>
      <c r="AN9" s="30">
        <v>34159.4</v>
      </c>
      <c r="AO9" s="30">
        <v>34101.120000000003</v>
      </c>
      <c r="AP9" s="30">
        <v>34347.345454545452</v>
      </c>
      <c r="AQ9" s="30">
        <v>34152.400000000001</v>
      </c>
      <c r="AR9" s="30">
        <v>34080.696774193551</v>
      </c>
    </row>
    <row r="10" spans="1:44" x14ac:dyDescent="0.2">
      <c r="A10" s="21" t="s">
        <v>8</v>
      </c>
      <c r="B10" s="22">
        <v>495.88525572282714</v>
      </c>
      <c r="C10" s="22">
        <v>526.74978897479866</v>
      </c>
      <c r="D10" s="22">
        <v>511.9698619842124</v>
      </c>
      <c r="E10" s="22">
        <v>520.73712291622076</v>
      </c>
      <c r="F10" s="22">
        <v>521.94586737793645</v>
      </c>
      <c r="G10" s="22">
        <v>491.34079442096606</v>
      </c>
      <c r="H10" s="22">
        <v>543.87060255471829</v>
      </c>
      <c r="I10" s="22">
        <v>579.95805894914179</v>
      </c>
      <c r="J10" s="22">
        <v>501.42649021616728</v>
      </c>
      <c r="K10" s="22">
        <v>511.66101352051083</v>
      </c>
      <c r="L10" s="22">
        <v>411.85239289744771</v>
      </c>
      <c r="M10" s="22">
        <v>627.52576415561589</v>
      </c>
      <c r="N10" s="22">
        <v>590.531383537343</v>
      </c>
      <c r="P10" s="21" t="s">
        <v>8</v>
      </c>
      <c r="Q10" s="22"/>
      <c r="R10" s="22"/>
      <c r="S10" s="22"/>
      <c r="T10" s="22">
        <v>495.91871784864452</v>
      </c>
      <c r="U10" s="22"/>
      <c r="V10" s="22"/>
      <c r="W10" s="22"/>
      <c r="X10" s="22">
        <v>433.4515083616738</v>
      </c>
      <c r="Y10" s="22">
        <v>247.78394663602867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445.98343136559635</v>
      </c>
      <c r="AJ10" s="22">
        <v>569.15480364472046</v>
      </c>
      <c r="AK10" s="22">
        <v>517.81070012564783</v>
      </c>
      <c r="AL10" s="22">
        <v>524.41174406273956</v>
      </c>
      <c r="AM10" s="22">
        <v>542.33939699425366</v>
      </c>
      <c r="AN10" s="22">
        <v>594.80045797740161</v>
      </c>
      <c r="AO10" s="22">
        <v>721.11851857918452</v>
      </c>
      <c r="AP10" s="22">
        <v>426.24407102129675</v>
      </c>
      <c r="AQ10" s="22">
        <v>457.22588531718276</v>
      </c>
      <c r="AR10" s="22">
        <v>742.96900334037559</v>
      </c>
    </row>
    <row r="11" spans="1:44" x14ac:dyDescent="0.2">
      <c r="A11" s="21" t="s">
        <v>19</v>
      </c>
      <c r="B11" s="22">
        <v>36200</v>
      </c>
      <c r="C11" s="22">
        <v>36200</v>
      </c>
      <c r="D11" s="22">
        <v>36200</v>
      </c>
      <c r="E11" s="22">
        <v>36200</v>
      </c>
      <c r="F11" s="23">
        <v>36200</v>
      </c>
      <c r="G11" s="23">
        <v>36200</v>
      </c>
      <c r="H11" s="23">
        <v>36200</v>
      </c>
      <c r="I11" s="23">
        <v>36200</v>
      </c>
      <c r="J11" s="23">
        <v>36200</v>
      </c>
      <c r="K11" s="23">
        <v>36200</v>
      </c>
      <c r="L11" s="23">
        <v>35068</v>
      </c>
      <c r="M11" s="23">
        <v>36200</v>
      </c>
      <c r="N11" s="23">
        <v>36200</v>
      </c>
      <c r="P11" s="21" t="s">
        <v>19</v>
      </c>
      <c r="Q11" s="22"/>
      <c r="R11" s="22"/>
      <c r="S11" s="22"/>
      <c r="T11" s="22">
        <v>35836</v>
      </c>
      <c r="U11" s="23"/>
      <c r="V11" s="23"/>
      <c r="W11" s="23"/>
      <c r="X11" s="23">
        <v>35004</v>
      </c>
      <c r="Y11" s="23">
        <v>34428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34812</v>
      </c>
      <c r="AJ11" s="22">
        <v>36200</v>
      </c>
      <c r="AK11" s="22">
        <v>35836</v>
      </c>
      <c r="AL11" s="22">
        <v>35836</v>
      </c>
      <c r="AM11" s="22">
        <v>35420</v>
      </c>
      <c r="AN11" s="22">
        <v>36200</v>
      </c>
      <c r="AO11" s="22">
        <v>36200</v>
      </c>
      <c r="AP11" s="22">
        <v>36200</v>
      </c>
      <c r="AQ11" s="22">
        <v>36200</v>
      </c>
      <c r="AR11" s="22">
        <v>36200</v>
      </c>
    </row>
    <row r="12" spans="1:44" x14ac:dyDescent="0.2">
      <c r="A12" s="21" t="s">
        <v>20</v>
      </c>
      <c r="B12" s="22">
        <v>32604</v>
      </c>
      <c r="C12" s="22">
        <v>33404</v>
      </c>
      <c r="D12" s="22">
        <v>33084</v>
      </c>
      <c r="E12" s="22">
        <v>33052</v>
      </c>
      <c r="F12" s="23">
        <v>33052</v>
      </c>
      <c r="G12" s="23">
        <v>33052</v>
      </c>
      <c r="H12" s="23">
        <v>32924</v>
      </c>
      <c r="I12" s="23">
        <v>32604</v>
      </c>
      <c r="J12" s="23">
        <v>32604</v>
      </c>
      <c r="K12" s="23">
        <v>32540</v>
      </c>
      <c r="L12" s="23">
        <v>33052</v>
      </c>
      <c r="M12" s="23">
        <v>33020</v>
      </c>
      <c r="N12" s="23">
        <v>32604</v>
      </c>
      <c r="P12" s="21" t="s">
        <v>20</v>
      </c>
      <c r="Q12" s="22"/>
      <c r="R12" s="22"/>
      <c r="S12" s="22"/>
      <c r="T12" s="22">
        <v>33404</v>
      </c>
      <c r="U12" s="23"/>
      <c r="V12" s="23"/>
      <c r="W12" s="23"/>
      <c r="X12" s="23">
        <v>33052</v>
      </c>
      <c r="Y12" s="23">
        <v>33436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33052</v>
      </c>
      <c r="AJ12" s="22">
        <v>32924</v>
      </c>
      <c r="AK12" s="22">
        <v>32604</v>
      </c>
      <c r="AL12" s="22">
        <v>32604</v>
      </c>
      <c r="AM12" s="22">
        <v>32540</v>
      </c>
      <c r="AN12" s="22">
        <v>33116</v>
      </c>
      <c r="AO12" s="22">
        <v>33052</v>
      </c>
      <c r="AP12" s="22">
        <v>33468</v>
      </c>
      <c r="AQ12" s="22">
        <v>33052</v>
      </c>
      <c r="AR12" s="22">
        <v>32540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1.063517501912991</v>
      </c>
      <c r="C13" s="25">
        <f>IFERROR(IF(C8="","",IF($C$25=0,((C9-$C$26)/3/C10),IF($C$26=0,(($C$25-C9)/3/C10),MIN(((($C$25)-C9)/(3*C10)),((C9-($C$26))/(3*C10)))))),"")</f>
        <v>1.0824693016018569</v>
      </c>
      <c r="D13" s="25">
        <f>IFERROR(IF(D8="","",IF($D$25=0,((D9-$D$26)/3/D10),IF($D$26=0,(($D$25-D9)/3/D10),MIN(((($D$25)-D9)/(3*D10)),((D9-($D$26))/(3*D10)))))),"")</f>
        <v>1.1175695040805909</v>
      </c>
      <c r="E13" s="25">
        <f>IFERROR(IF(E8="","",IF($E$25=0,((E9-$E$26)/3/E10),IF($E$26=0,(($E$25-E9)/3/E10),MIN(((($E$25)-E9)/(3*E10)),((E9-($E$26))/(3*E10)))))),"")</f>
        <v>1.0564744289105832</v>
      </c>
      <c r="F13" s="25">
        <f>IFERROR(IF(F8="","",IF($K$25=0,((F9-$K$26)/3/F10),IF($K$26=0,(($K$25-F9)/3/F10),MIN(((($K$25)-F9)/(3*F10)),((F9-($K$26))/(3*F10)))))),"")</f>
        <v>0.96278548441506029</v>
      </c>
      <c r="G13" s="25">
        <f>IFERROR(IF(G8="","",IF($G$25=0,((G9-$G$26)/3/G10),IF($G$26=0,(($G$25-G9)/3/G10),MIN(((($G$25)-G9)/(3*G10)),((G9-($G$26))/(3*G10)))))),"")</f>
        <v>1.1388756535787243</v>
      </c>
      <c r="H13" s="25">
        <f>IFERROR(IF(H8="","",IF($H$25=0,((H9-$H$26)/3/H10),IF($H$26=0,(($H$25-H9)/3/H10),MIN(((($H$25)-H9)/(3*H10)),((H9-($H$26))/(3*H10)))))),"")</f>
        <v>0.90487209829257276</v>
      </c>
      <c r="I13" s="25">
        <f>IFERROR(IF(I8="","",IF($I$25=0,((I9-$I$26)/3/I10),IF($I$26=0,(($I$25-I9)/3/I10),MIN(((($I$25)-I9)/(3*I10)),((I9-($I$26))/(3*I10)))))),"")</f>
        <v>0.7990999302332068</v>
      </c>
      <c r="J13" s="25">
        <f>IFERROR(IF(J8="","",IF($J$25=0,((J9-$J$26)/3/J10),IF($J$26=0,(($J$25-J9)/3/J10),MIN(((($J$25)-J9)/(3*J10)),((J9-($J$26))/(3*J10)))))),"")</f>
        <v>0.97884946688792585</v>
      </c>
      <c r="K13" s="25">
        <f>IFERROR(IF(K8="","",IF($K$25=0,((K9-$K$26)/3/K10),IF($K$26=0,(($K$25-K9)/3/K10),MIN(((($K$25)-K9)/(3*K10)),((K9-($K$26))/(3*K10)))))),"")</f>
        <v>0.86703553936203803</v>
      </c>
      <c r="L13" s="25">
        <f>IFERROR(IF(L8="","",IF($L$25=0,((L9-$L$26)/3/L10),IF($L$26=0,(($L$25-L9)/3/L10),MIN(((($L$25)-L9)/(3*L10)),((L9-($L$26))/(3*L10)))))),"")</f>
        <v>1.2338401057354891</v>
      </c>
      <c r="M13" s="25">
        <f>IFERROR(IF(M8="","",IF($M$25=0,((M9-$M$26)/3/M10),IF($M$26=0,(($M$25-M9)/3/M10),MIN(((($M$25)-M9)/(3*M10)),((M9-($M$26))/(3*M10)))))),"")</f>
        <v>0.81471896782609354</v>
      </c>
      <c r="N13" s="25">
        <f>IFERROR(IF(N8="","",IF($N$25=0,((N9-$N$26)/3/N10),IF($N$26=0,(($N$25-N9)/3/N10),MIN(((($N$25)-N9)/(3*N10)),((N9-($N$26))/(3*N10)))))),"")</f>
        <v>0.90926094938496627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1.0761620194617691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1.0095024747387862</v>
      </c>
      <c r="Y13" s="25">
        <f>IFERROR(IF(Y8="","",IF($J$25=0,((Y9-$J$26)/3/Y10),IF($J$26=0,(($J$25-Y9)/3/Y10),MIN(((($J$25)-Y9)/(3*Y10)),((Y9-($J$26))/(3*Y10)))))),"")</f>
        <v>1.9457811528102842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0.98897545434843714</v>
      </c>
      <c r="AJ13" s="25">
        <f t="shared" si="2"/>
        <v>0.83809783270346661</v>
      </c>
      <c r="AK13" s="25">
        <f t="shared" si="2"/>
        <v>1.0540463746609177</v>
      </c>
      <c r="AL13" s="25">
        <f t="shared" si="2"/>
        <v>1.0275416370086417</v>
      </c>
      <c r="AM13" s="25">
        <f t="shared" si="2"/>
        <v>0.81677899674347731</v>
      </c>
      <c r="AN13" s="25">
        <f t="shared" si="2"/>
        <v>0.907531244739743</v>
      </c>
      <c r="AO13" s="25">
        <f t="shared" si="2"/>
        <v>0.721619705951558</v>
      </c>
      <c r="AP13" s="25">
        <f t="shared" si="2"/>
        <v>1.413388539117963</v>
      </c>
      <c r="AQ13" s="25">
        <f>IFERROR(IF(AQ8="","",IF($M$25=0,((AQ9-$M$26)/3/AQ10),IF($M$26=0,(($M$25-AQ9)/3/AQ10),MIN(((($M$25)-AQ9)/(3*AQ10)),((AQ9-($M$26))/(3*AQ10)))))),"")</f>
        <v>1.175494835105017</v>
      </c>
      <c r="AR13" s="25">
        <f>IFERROR(IF(AR8="","",IF($M$25=0,((AR9-$M$26)/3/AR10),IF($M$26=0,(($M$25-AR9)/3/AR10),MIN(((($M$25)-AR9)/(3*AR10)),((AR9-($M$26))/(3*AR10)))))),"")</f>
        <v>0.69123420908391686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-298.45588235294417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34048.800000000003</v>
      </c>
      <c r="C19" s="30">
        <v>34198.285714285717</v>
      </c>
      <c r="D19" s="30">
        <v>34012.673684210524</v>
      </c>
      <c r="E19" s="30">
        <v>34070.675000000003</v>
      </c>
      <c r="F19" s="30">
        <v>33908.063999999998</v>
      </c>
      <c r="G19" s="30">
        <v>33994.774468085103</v>
      </c>
      <c r="H19" s="30">
        <v>33884.475675675676</v>
      </c>
      <c r="I19" s="30">
        <v>33648.566666666666</v>
      </c>
      <c r="J19" s="30">
        <v>33776.177777777775</v>
      </c>
      <c r="K19" s="30">
        <v>33920.678787878787</v>
      </c>
      <c r="L19" s="30">
        <v>33945.685714285712</v>
      </c>
      <c r="M19" s="30">
        <v>34010.171428571426</v>
      </c>
      <c r="N19" s="30">
        <v>34007.5</v>
      </c>
      <c r="P19" s="30" t="s">
        <v>18</v>
      </c>
      <c r="Q19" s="30"/>
      <c r="R19" s="30"/>
      <c r="S19" s="30"/>
      <c r="T19" s="30">
        <v>33911.73333333333</v>
      </c>
      <c r="U19" s="30"/>
      <c r="V19" s="30"/>
      <c r="W19" s="30"/>
      <c r="X19" s="30">
        <v>33592.945454545457</v>
      </c>
      <c r="Y19" s="30">
        <v>33802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34085.599999999999</v>
      </c>
      <c r="AJ19" s="30">
        <v>33880.160000000003</v>
      </c>
      <c r="AK19" s="30">
        <v>34073.929411764708</v>
      </c>
      <c r="AL19" s="30">
        <v>33666.639999999999</v>
      </c>
      <c r="AM19" s="30">
        <v>33762.773333333331</v>
      </c>
      <c r="AN19" s="30">
        <v>33663.893333333333</v>
      </c>
      <c r="AO19" s="30">
        <v>33797.4</v>
      </c>
      <c r="AP19" s="30">
        <v>33645.963636363638</v>
      </c>
      <c r="AQ19" s="30">
        <v>33822.550000000003</v>
      </c>
      <c r="AR19" s="30">
        <v>33524.094117647059</v>
      </c>
      <c r="BD19" s="32"/>
      <c r="BE19" s="32"/>
      <c r="BF19" s="32"/>
      <c r="BG19" s="32">
        <f>I5/3</f>
        <v>1029.3333333333333</v>
      </c>
      <c r="BH19" s="32"/>
      <c r="BI19" s="32"/>
      <c r="BJ19" s="32"/>
    </row>
    <row r="20" spans="1:62" x14ac:dyDescent="0.2">
      <c r="A20" s="21" t="s">
        <v>8</v>
      </c>
      <c r="B20" s="22">
        <v>461.3090755208429</v>
      </c>
      <c r="C20" s="22">
        <v>580.25801412202509</v>
      </c>
      <c r="D20" s="22">
        <v>612.4256972828332</v>
      </c>
      <c r="E20" s="22">
        <v>485.66359387449916</v>
      </c>
      <c r="F20" s="22">
        <v>453.32605484353081</v>
      </c>
      <c r="G20" s="22">
        <v>552.30450788564633</v>
      </c>
      <c r="H20" s="22">
        <v>586.59929170147859</v>
      </c>
      <c r="I20" s="22">
        <v>635.93230353385138</v>
      </c>
      <c r="J20" s="22">
        <v>635.81765276075009</v>
      </c>
      <c r="K20" s="22">
        <v>645.26441912125267</v>
      </c>
      <c r="L20" s="22">
        <v>662.06827752958907</v>
      </c>
      <c r="M20" s="22">
        <v>501.89695952774343</v>
      </c>
      <c r="N20" s="22">
        <v>582.93186544263267</v>
      </c>
      <c r="P20" s="21" t="s">
        <v>8</v>
      </c>
      <c r="Q20" s="22"/>
      <c r="R20" s="22"/>
      <c r="S20" s="22"/>
      <c r="T20" s="22">
        <v>300.39042793571537</v>
      </c>
      <c r="U20" s="22"/>
      <c r="V20" s="22"/>
      <c r="W20" s="22"/>
      <c r="X20" s="22">
        <v>669.04861746008601</v>
      </c>
      <c r="Y20" s="22">
        <v>933.26861931036433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516.61027797590782</v>
      </c>
      <c r="AJ20" s="22">
        <v>408.58116531314647</v>
      </c>
      <c r="AK20" s="22">
        <v>691.78323380740505</v>
      </c>
      <c r="AL20" s="22">
        <v>562.55023394741011</v>
      </c>
      <c r="AM20" s="22">
        <v>807.86912863966347</v>
      </c>
      <c r="AN20" s="22">
        <v>700.72023899223393</v>
      </c>
      <c r="AO20" s="22">
        <v>1080.8868557516596</v>
      </c>
      <c r="AP20" s="22">
        <v>921.64743728456085</v>
      </c>
      <c r="AQ20" s="22">
        <v>578.79639191268211</v>
      </c>
      <c r="AR20" s="22">
        <v>469.59921167719506</v>
      </c>
      <c r="AS20" s="29"/>
      <c r="AT20" s="29"/>
      <c r="AU20" s="29"/>
      <c r="AV20" s="29"/>
      <c r="BD20" s="32">
        <f>F5</f>
        <v>32540</v>
      </c>
      <c r="BE20" s="32"/>
      <c r="BF20" s="32"/>
      <c r="BG20" s="32"/>
      <c r="BH20" s="32"/>
      <c r="BI20" s="32"/>
      <c r="BJ20" s="32">
        <f>E5</f>
        <v>37372</v>
      </c>
    </row>
    <row r="21" spans="1:62" x14ac:dyDescent="0.2">
      <c r="A21" s="21" t="s">
        <v>19</v>
      </c>
      <c r="B21" s="22">
        <v>34812</v>
      </c>
      <c r="C21" s="22">
        <v>36200</v>
      </c>
      <c r="D21" s="22">
        <v>36200</v>
      </c>
      <c r="E21" s="22">
        <v>36200</v>
      </c>
      <c r="F21" s="22">
        <v>35132</v>
      </c>
      <c r="G21" s="22">
        <v>36200</v>
      </c>
      <c r="H21" s="22">
        <v>36200</v>
      </c>
      <c r="I21" s="22">
        <v>36200</v>
      </c>
      <c r="J21" s="22">
        <v>36200</v>
      </c>
      <c r="K21" s="22">
        <v>36252</v>
      </c>
      <c r="L21" s="22">
        <v>36200</v>
      </c>
      <c r="M21" s="22">
        <v>35068</v>
      </c>
      <c r="N21" s="22">
        <v>36200</v>
      </c>
      <c r="P21" s="21" t="s">
        <v>19</v>
      </c>
      <c r="Q21" s="22"/>
      <c r="R21" s="22"/>
      <c r="S21" s="22"/>
      <c r="T21" s="22">
        <v>34844</v>
      </c>
      <c r="U21" s="22"/>
      <c r="V21" s="22"/>
      <c r="W21" s="22"/>
      <c r="X21" s="22">
        <v>36200</v>
      </c>
      <c r="Y21" s="22">
        <v>36200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35260</v>
      </c>
      <c r="AJ21" s="22">
        <v>34844</v>
      </c>
      <c r="AK21" s="22">
        <v>36200</v>
      </c>
      <c r="AL21" s="22">
        <v>36200</v>
      </c>
      <c r="AM21" s="22">
        <v>36200</v>
      </c>
      <c r="AN21" s="22">
        <v>36200</v>
      </c>
      <c r="AO21" s="22">
        <v>36200</v>
      </c>
      <c r="AP21" s="22">
        <v>36200</v>
      </c>
      <c r="AQ21" s="22">
        <v>36200</v>
      </c>
      <c r="AR21" s="22">
        <v>34556</v>
      </c>
      <c r="BD21" s="33">
        <f>BE21-$BG$22</f>
        <v>34264.94000000001</v>
      </c>
      <c r="BE21" s="32">
        <f>BF21-$BG$22</f>
        <v>34264.960000000006</v>
      </c>
      <c r="BF21" s="32">
        <f>BG21-$BG$22</f>
        <v>34264.980000000003</v>
      </c>
      <c r="BG21" s="33">
        <f>D5</f>
        <v>34265</v>
      </c>
      <c r="BH21" s="32">
        <f>BG21+$BG$22</f>
        <v>34265.019999999997</v>
      </c>
      <c r="BI21" s="32">
        <f>BH21+$BG$22</f>
        <v>34265.039999999994</v>
      </c>
      <c r="BJ21" s="33">
        <f>BI21+$BG$22</f>
        <v>34265.05999999999</v>
      </c>
    </row>
    <row r="22" spans="1:62" x14ac:dyDescent="0.2">
      <c r="A22" s="21" t="s">
        <v>20</v>
      </c>
      <c r="B22" s="22">
        <v>33052</v>
      </c>
      <c r="C22" s="22">
        <v>32572.000000000004</v>
      </c>
      <c r="D22" s="22">
        <v>32540</v>
      </c>
      <c r="E22" s="22">
        <v>33020</v>
      </c>
      <c r="F22" s="22">
        <v>32572</v>
      </c>
      <c r="G22" s="22">
        <v>32604</v>
      </c>
      <c r="H22" s="22">
        <v>32572</v>
      </c>
      <c r="I22" s="22">
        <v>32572</v>
      </c>
      <c r="J22" s="22">
        <v>32540</v>
      </c>
      <c r="K22" s="22">
        <v>32572</v>
      </c>
      <c r="L22" s="22">
        <v>32572</v>
      </c>
      <c r="M22" s="22">
        <v>33052</v>
      </c>
      <c r="N22" s="22">
        <v>32796</v>
      </c>
      <c r="P22" s="21" t="s">
        <v>20</v>
      </c>
      <c r="Q22" s="22"/>
      <c r="R22" s="22"/>
      <c r="S22" s="22"/>
      <c r="T22" s="22">
        <v>33500</v>
      </c>
      <c r="U22" s="22"/>
      <c r="V22" s="22"/>
      <c r="W22" s="22"/>
      <c r="X22" s="22">
        <v>32572</v>
      </c>
      <c r="Y22" s="22">
        <v>32540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33052</v>
      </c>
      <c r="AJ22" s="22">
        <v>33020</v>
      </c>
      <c r="AK22" s="22">
        <v>32540</v>
      </c>
      <c r="AL22" s="22">
        <v>32572</v>
      </c>
      <c r="AM22" s="22">
        <v>32572</v>
      </c>
      <c r="AN22" s="22">
        <v>32572</v>
      </c>
      <c r="AO22" s="22">
        <v>32540</v>
      </c>
      <c r="AP22" s="22">
        <v>32572</v>
      </c>
      <c r="AQ22" s="22">
        <v>32572</v>
      </c>
      <c r="AR22" s="22">
        <v>32540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1.0902307368774296</v>
      </c>
      <c r="C23" s="25">
        <f>IFERROR(IF(C18="","",IF($C$25=0,((C19-$C$26)/3/C20),IF($C$26=0,(($C$25-C19)/3/C20),MIN(((($C$25)-C19)/(3*C20)),((C19-($C$26))/(3*C20)))))),"")</f>
        <v>0.9526139946524943</v>
      </c>
      <c r="D23" s="25">
        <f>IFERROR(IF(D18="","",IF($D$25=0,((D19-$D$26)/3/D20),IF($D$26=0,(($D$25-D19)/3/D20),MIN(((($D$25)-D19)/(3*D20)),((D19-($D$26))/(3*D20)))))),"")</f>
        <v>0.80155230299467495</v>
      </c>
      <c r="E23" s="25">
        <f>IFERROR(IF(E18="","",IF($E$25=0,((E19-$E$26)/3/E20),IF($E$26=0,(($E$25-E19)/3/E20),MIN(((($E$25)-E19)/(3*E20)),((E19-($E$26))/(3*E20)))))),"")</f>
        <v>1.0505728789130708</v>
      </c>
      <c r="F23" s="25">
        <f>IFERROR(IF(F18="","",IF($K$25=0,((F19-$K$26)/3/F20),IF($K$26=0,(($K$25-F19)/3/F20),MIN(((($K$25)-F19)/(3*F20)),((F19-($K$26))/(3*F20)))))),"")</f>
        <v>1.005945562715852</v>
      </c>
      <c r="G23" s="25">
        <f>IFERROR(IF(G18="","",IF($G$25=0,((G19-$G$26)/3/G20),IF($G$26=0,(($G$25-G19)/3/G20),MIN(((($G$25)-G19)/(3*G20)),((G19-($G$26))/(3*G20)))))),"")</f>
        <v>0.87800265210842177</v>
      </c>
      <c r="H23" s="25">
        <f>IFERROR(IF(H18="","",IF($H$25=0,((H19-$H$26)/3/H20),IF($H$26=0,(($H$25-H19)/3/H20),MIN(((($H$25)-H19)/(3*H20)),((H19-($H$26))/(3*H20)))))),"")</f>
        <v>0.76399437384017055</v>
      </c>
      <c r="I23" s="25">
        <f>IFERROR(IF(I18="","",IF($I$25=0,((I19-$I$26)/3/I20),IF($I$26=0,(($I$25-I19)/3/I20),MIN(((($I$25)-I19)/(3*I20)),((I19-($I$26))/(3*I20)))))),"")</f>
        <v>0.58107163320498278</v>
      </c>
      <c r="J23" s="25">
        <f>IFERROR(IF(J18="","",IF($J$25=0,((J19-$J$26)/3/J20),IF($J$26=0,(($J$25-J19)/3/J20),MIN(((($J$25)-J19)/(3*J20)),((J19-($J$26))/(3*J20)))))),"")</f>
        <v>0.64807772711260492</v>
      </c>
      <c r="K23" s="25">
        <f>IFERROR(IF(K18="","",IF($K$25=0,((K19-$K$26)/3/K20),IF($K$26=0,(($K$25-K19)/3/K20),MIN(((($K$25)-K19)/(3*K20)),((K19-($K$26))/(3*K20)))))),"")</f>
        <v>0.71323669644301357</v>
      </c>
      <c r="L23" s="25">
        <f>IFERROR(IF(L18="","",IF($L$25=0,((L19-$L$26)/3/L20),IF($L$26=0,(($L$25-L19)/3/L20),MIN(((($L$25)-L19)/(3*L20)),((L19-($L$26))/(3*L20)))))),"")</f>
        <v>0.70772444574791304</v>
      </c>
      <c r="M23" s="25">
        <f>IFERROR(IF(M18="","",IF($M$25=0,((M19-$M$26)/3/M20),IF($M$26=0,(($M$25-M19)/3/M20),MIN(((($M$25)-M19)/(3*M20)),((M19-($M$26))/(3*M20)))))),"")</f>
        <v>0.97640986571876831</v>
      </c>
      <c r="N23" s="25">
        <f>IFERROR(IF(N18="","",IF($N$25=0,((N19-$N$26)/3/N20),IF($N$26=0,(($N$25-N19)/3/N20),MIN(((($N$25)-N19)/(3*N20)),((N19-($N$26))/(3*N20)))))),"")</f>
        <v>0.83914895661988198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1.5221671595417656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0.52459837599583403</v>
      </c>
      <c r="Y23" s="25">
        <f>IFERROR(IF(Y18="","",IF($J$25=0,((Y19-$J$26)/3/Y20),IF($J$26=0,(($J$25-Y19)/3/Y20),MIN(((($J$25)-Y19)/(3*Y20)),((Y19-($J$26))/(3*Y20)))))),"")</f>
        <v>0.45074553881123414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0.99727013178786572</v>
      </c>
      <c r="AJ23" s="25">
        <f t="shared" si="4"/>
        <v>1.0933445736727099</v>
      </c>
      <c r="AK23" s="25">
        <f t="shared" si="4"/>
        <v>0.73911852576629478</v>
      </c>
      <c r="AL23" s="25">
        <f t="shared" si="4"/>
        <v>0.66757890052139657</v>
      </c>
      <c r="AM23" s="25">
        <f t="shared" si="4"/>
        <v>0.50452616229739544</v>
      </c>
      <c r="AN23" s="25">
        <f t="shared" si="4"/>
        <v>0.53463720649756086</v>
      </c>
      <c r="AO23" s="25">
        <f t="shared" si="4"/>
        <v>0.38776799912314996</v>
      </c>
      <c r="AP23" s="25">
        <f t="shared" si="4"/>
        <v>0.39999519397646099</v>
      </c>
      <c r="AQ23" s="25">
        <f>IFERROR(IF(AQ18="","",IF($M$25=0,((AQ19-$M$26)/3/AQ20),IF($M$26=0,(($M$25-AQ19)/3/AQ20),MIN(((($M$25)-AQ19)/(3*AQ20)),((AQ19-($M$26))/(3*AQ20)))))),"")</f>
        <v>0.73863049708016026</v>
      </c>
      <c r="AR23" s="25">
        <f>IFERROR(IF(AR18="","",IF($M$25=0,((AR19-$M$26)/3/AR20),IF($M$26=0,(($M$25-AR19)/3/AR20),MIN(((($M$25)-AR19)/(3*AR20)),((AR19-($M$26))/(3*AR20)))))),"")</f>
        <v>0.69853475983794888</v>
      </c>
    </row>
    <row r="24" spans="1:62" x14ac:dyDescent="0.2">
      <c r="A24" s="35" t="s">
        <v>10</v>
      </c>
      <c r="B24" s="32">
        <f t="shared" ref="B24:M24" si="5">$D$5</f>
        <v>34265</v>
      </c>
      <c r="C24" s="32">
        <f t="shared" si="5"/>
        <v>34265</v>
      </c>
      <c r="D24" s="32">
        <f t="shared" si="5"/>
        <v>34265</v>
      </c>
      <c r="E24" s="32">
        <f t="shared" si="5"/>
        <v>34265</v>
      </c>
      <c r="F24" s="32">
        <f t="shared" si="5"/>
        <v>34265</v>
      </c>
      <c r="G24" s="32">
        <f t="shared" si="5"/>
        <v>34265</v>
      </c>
      <c r="H24" s="32">
        <f t="shared" si="5"/>
        <v>34265</v>
      </c>
      <c r="I24" s="32">
        <f t="shared" si="5"/>
        <v>34265</v>
      </c>
      <c r="J24" s="32">
        <f t="shared" si="5"/>
        <v>34265</v>
      </c>
      <c r="K24" s="32">
        <f t="shared" si="5"/>
        <v>34265</v>
      </c>
      <c r="L24" s="32">
        <f t="shared" si="5"/>
        <v>34265</v>
      </c>
      <c r="M24" s="32">
        <f t="shared" si="5"/>
        <v>34265</v>
      </c>
      <c r="N24" s="32">
        <f>$D$5</f>
        <v>34265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37372</v>
      </c>
      <c r="C25" s="32">
        <f t="shared" si="6"/>
        <v>37372</v>
      </c>
      <c r="D25" s="32">
        <f t="shared" si="6"/>
        <v>37372</v>
      </c>
      <c r="E25" s="32">
        <f t="shared" si="6"/>
        <v>37372</v>
      </c>
      <c r="F25" s="32">
        <f t="shared" si="6"/>
        <v>37372</v>
      </c>
      <c r="G25" s="32">
        <f t="shared" si="6"/>
        <v>37372</v>
      </c>
      <c r="H25" s="32">
        <f t="shared" si="6"/>
        <v>37372</v>
      </c>
      <c r="I25" s="32">
        <f t="shared" si="6"/>
        <v>37372</v>
      </c>
      <c r="J25" s="32">
        <f t="shared" si="6"/>
        <v>37372</v>
      </c>
      <c r="K25" s="32">
        <f t="shared" si="6"/>
        <v>37372</v>
      </c>
      <c r="L25" s="32">
        <f t="shared" si="6"/>
        <v>37372</v>
      </c>
      <c r="M25" s="32">
        <f t="shared" si="6"/>
        <v>37372</v>
      </c>
      <c r="N25" s="32">
        <f>$E$5</f>
        <v>37372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32540</v>
      </c>
      <c r="C26" s="32">
        <f t="shared" si="7"/>
        <v>32540</v>
      </c>
      <c r="D26" s="32">
        <f t="shared" si="7"/>
        <v>32540</v>
      </c>
      <c r="E26" s="32">
        <f t="shared" si="7"/>
        <v>32540</v>
      </c>
      <c r="F26" s="32">
        <f t="shared" si="7"/>
        <v>32540</v>
      </c>
      <c r="G26" s="32">
        <f t="shared" si="7"/>
        <v>32540</v>
      </c>
      <c r="H26" s="32">
        <f t="shared" si="7"/>
        <v>32540</v>
      </c>
      <c r="I26" s="32">
        <f t="shared" si="7"/>
        <v>32540</v>
      </c>
      <c r="J26" s="32">
        <f t="shared" si="7"/>
        <v>32540</v>
      </c>
      <c r="K26" s="32">
        <f t="shared" si="7"/>
        <v>32540</v>
      </c>
      <c r="L26" s="32">
        <f t="shared" si="7"/>
        <v>32540</v>
      </c>
      <c r="M26" s="32">
        <f t="shared" si="7"/>
        <v>32540</v>
      </c>
      <c r="N26" s="32">
        <f>$F$5</f>
        <v>32540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627.52576415561589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1.2338401057354891</v>
      </c>
      <c r="Q37" s="40">
        <v>8</v>
      </c>
      <c r="R37" s="41">
        <f>ROUND(Q37/5,5)</f>
        <v>1.6</v>
      </c>
      <c r="T37" s="20">
        <v>34568.800000000003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194.12161136771971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3.4837268344410792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BJ85"/>
  <sheetViews>
    <sheetView showGridLines="0" topLeftCell="A19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88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2.5649184063054924</v>
      </c>
      <c r="R2" s="7">
        <f>IF(N19="","",(ABS(N19-AVERAGE(B19:M19))/STDEV(B19:M19)))</f>
        <v>0.43970368976537105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0.69271165923810418</v>
      </c>
      <c r="V2" s="7">
        <f>IF(AR19="","",(ABS(AR19-AVERAGE(AF19:AQ19))/STDEV(AF19:AQ19)))</f>
        <v>0.15101207222013718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1.4925688419809227</v>
      </c>
      <c r="R3" s="7">
        <f>IF(N20="","",(ABS(N20-AVERAGE(B20:M20))/STDEV(B20:M20)))</f>
        <v>1.0338471082462406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0.57844622001669621</v>
      </c>
      <c r="V3" s="7">
        <f>IF(AR20="","",(ABS(AR20-AVERAGE(AF20:AQ20))/STDEV(AF20:AQ20)))</f>
        <v>0.51396444067717961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2.5678101484566898</v>
      </c>
      <c r="R4" s="7">
        <f>IF(N23="","",(ABS(N23-AVERAGE(B23:M23))/STDEV(B23:M23)))</f>
        <v>0.77334819545618116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0.17966083328153551</v>
      </c>
      <c r="V4" s="7">
        <f>IF(AR23="","",(ABS(AR23-AVERAGE(AF23:AQ23))/STDEV(AF23:AQ23)))</f>
        <v>0.39603675642194286</v>
      </c>
    </row>
    <row r="5" spans="1:44" ht="25.5" customHeight="1" x14ac:dyDescent="0.2">
      <c r="C5" s="45" t="s">
        <v>54</v>
      </c>
      <c r="D5" s="46" t="s">
        <v>54</v>
      </c>
      <c r="E5" s="46">
        <v>16.7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1.8117419354838127E-2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6.6977232876712289</v>
      </c>
      <c r="C9" s="20">
        <v>6.4087500000000004</v>
      </c>
      <c r="D9" s="20">
        <v>6.1039321428571469</v>
      </c>
      <c r="E9" s="20">
        <v>5.9317863636363679</v>
      </c>
      <c r="F9" s="20">
        <v>6.3263199999999999</v>
      </c>
      <c r="G9" s="20">
        <v>5.8809692307692307</v>
      </c>
      <c r="H9" s="20">
        <v>6.1441299999999979</v>
      </c>
      <c r="I9" s="20">
        <v>5.5772833333333365</v>
      </c>
      <c r="J9" s="20">
        <v>6.7993947368421068</v>
      </c>
      <c r="K9" s="20">
        <v>7.3601454545454548</v>
      </c>
      <c r="L9" s="20">
        <v>6.7125600000000007</v>
      </c>
      <c r="M9" s="20">
        <v>5.8261142857142882</v>
      </c>
      <c r="N9" s="20">
        <v>5.0125103448275867</v>
      </c>
      <c r="P9" s="19" t="s">
        <v>18</v>
      </c>
      <c r="Q9" s="20"/>
      <c r="R9" s="20"/>
      <c r="S9" s="20"/>
      <c r="T9" s="20">
        <v>6.4032666666666662</v>
      </c>
      <c r="U9" s="20"/>
      <c r="V9" s="20"/>
      <c r="W9" s="20"/>
      <c r="X9" s="20">
        <v>6.1661111111111104</v>
      </c>
      <c r="Y9" s="20">
        <v>5.8393500000000005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7.1597499999999981</v>
      </c>
      <c r="AJ9" s="30">
        <v>6.6183444444444461</v>
      </c>
      <c r="AK9" s="30">
        <v>6.6688736842105261</v>
      </c>
      <c r="AL9" s="30">
        <v>6.7262941176470594</v>
      </c>
      <c r="AM9" s="30">
        <v>5.8099714285714299</v>
      </c>
      <c r="AN9" s="30">
        <v>4.7661625000000001</v>
      </c>
      <c r="AO9" s="30">
        <v>5.2649466666666669</v>
      </c>
      <c r="AP9" s="30">
        <v>4.0953090909090921</v>
      </c>
      <c r="AQ9" s="30">
        <v>5.0433599999999998</v>
      </c>
      <c r="AR9" s="30">
        <v>5.061477419354838</v>
      </c>
    </row>
    <row r="10" spans="1:44" x14ac:dyDescent="0.2">
      <c r="A10" s="21" t="s">
        <v>8</v>
      </c>
      <c r="B10" s="22">
        <v>2.3819383965309311</v>
      </c>
      <c r="C10" s="22">
        <v>2.6297861994915031</v>
      </c>
      <c r="D10" s="22">
        <v>2.4955415353222725</v>
      </c>
      <c r="E10" s="22">
        <v>2.0241597173782968</v>
      </c>
      <c r="F10" s="22">
        <v>2.0669313976904595</v>
      </c>
      <c r="G10" s="22">
        <v>2.1270782049022059</v>
      </c>
      <c r="H10" s="22">
        <v>2.0400683720717003</v>
      </c>
      <c r="I10" s="22">
        <v>1.8217807669269794</v>
      </c>
      <c r="J10" s="22">
        <v>2.1557796112421248</v>
      </c>
      <c r="K10" s="22">
        <v>2.1317267255378916</v>
      </c>
      <c r="L10" s="22">
        <v>1.7216333700907611</v>
      </c>
      <c r="M10" s="22">
        <v>1.8970428439987466</v>
      </c>
      <c r="N10" s="22">
        <v>1.7253539456411437</v>
      </c>
      <c r="P10" s="21" t="s">
        <v>8</v>
      </c>
      <c r="Q10" s="22"/>
      <c r="R10" s="22"/>
      <c r="S10" s="22"/>
      <c r="T10" s="22">
        <v>2.2686964802591461</v>
      </c>
      <c r="U10" s="22"/>
      <c r="V10" s="22"/>
      <c r="W10" s="22"/>
      <c r="X10" s="22">
        <v>2.0497602877833638</v>
      </c>
      <c r="Y10" s="22">
        <v>1.2406351206666619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2.0938095945957151</v>
      </c>
      <c r="AJ10" s="22">
        <v>2.4550204931116082</v>
      </c>
      <c r="AK10" s="22">
        <v>1.976565166194882</v>
      </c>
      <c r="AL10" s="22">
        <v>1.9883249939365037</v>
      </c>
      <c r="AM10" s="22">
        <v>1.5564931409172853</v>
      </c>
      <c r="AN10" s="22">
        <v>1.8431606415271262</v>
      </c>
      <c r="AO10" s="22">
        <v>2.2044514785863285</v>
      </c>
      <c r="AP10" s="22">
        <v>1.5947547689422223</v>
      </c>
      <c r="AQ10" s="22">
        <v>2.0205855663694154</v>
      </c>
      <c r="AR10" s="22">
        <v>2.1334955170424048</v>
      </c>
    </row>
    <row r="11" spans="1:44" x14ac:dyDescent="0.2">
      <c r="A11" s="21" t="s">
        <v>19</v>
      </c>
      <c r="B11" s="22">
        <v>15.13</v>
      </c>
      <c r="C11" s="22">
        <v>14.753</v>
      </c>
      <c r="D11" s="22">
        <v>15.836</v>
      </c>
      <c r="E11" s="22">
        <v>15.813000000000001</v>
      </c>
      <c r="F11" s="23">
        <v>15.731</v>
      </c>
      <c r="G11" s="23">
        <v>15.836</v>
      </c>
      <c r="H11" s="23">
        <v>11.46</v>
      </c>
      <c r="I11" s="23">
        <v>10.082000000000001</v>
      </c>
      <c r="J11" s="23">
        <v>12.516</v>
      </c>
      <c r="K11" s="23">
        <v>16.396999999999998</v>
      </c>
      <c r="L11" s="23">
        <v>10.486000000000001</v>
      </c>
      <c r="M11" s="23">
        <v>12.132</v>
      </c>
      <c r="N11" s="23">
        <v>10.401999999999999</v>
      </c>
      <c r="P11" s="21" t="s">
        <v>19</v>
      </c>
      <c r="Q11" s="22"/>
      <c r="R11" s="22"/>
      <c r="S11" s="22"/>
      <c r="T11" s="22">
        <v>11.03</v>
      </c>
      <c r="U11" s="23"/>
      <c r="V11" s="23"/>
      <c r="W11" s="23"/>
      <c r="X11" s="23">
        <v>15.858000000000001</v>
      </c>
      <c r="Y11" s="23">
        <v>7.9939999999999998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10.169</v>
      </c>
      <c r="AJ11" s="22">
        <v>12.491</v>
      </c>
      <c r="AK11" s="22">
        <v>10.882</v>
      </c>
      <c r="AL11" s="22">
        <v>10.882</v>
      </c>
      <c r="AM11" s="22">
        <v>9.6080000000000005</v>
      </c>
      <c r="AN11" s="22">
        <v>8.5250000000000004</v>
      </c>
      <c r="AO11" s="22">
        <v>9.6120000000000001</v>
      </c>
      <c r="AP11" s="22">
        <v>7.7910000000000004</v>
      </c>
      <c r="AQ11" s="22">
        <v>9.0570000000000004</v>
      </c>
      <c r="AR11" s="22">
        <v>9.9079999999999995</v>
      </c>
    </row>
    <row r="12" spans="1:44" x14ac:dyDescent="0.2">
      <c r="A12" s="21" t="s">
        <v>20</v>
      </c>
      <c r="B12" s="22">
        <v>0</v>
      </c>
      <c r="C12" s="22">
        <v>0</v>
      </c>
      <c r="D12" s="22">
        <v>0</v>
      </c>
      <c r="E12" s="22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1.7230000000000001</v>
      </c>
      <c r="M12" s="23">
        <v>0</v>
      </c>
      <c r="N12" s="23">
        <v>0</v>
      </c>
      <c r="P12" s="21" t="s">
        <v>20</v>
      </c>
      <c r="Q12" s="22"/>
      <c r="R12" s="22"/>
      <c r="S12" s="22"/>
      <c r="T12" s="22">
        <v>1.1519999999999999</v>
      </c>
      <c r="U12" s="23"/>
      <c r="V12" s="23"/>
      <c r="W12" s="23"/>
      <c r="X12" s="23">
        <v>1.456</v>
      </c>
      <c r="Y12" s="23">
        <v>3.8889999999999998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2.4569999999999999</v>
      </c>
      <c r="AJ12" s="22">
        <v>0</v>
      </c>
      <c r="AK12" s="22">
        <v>1.0429999999999999</v>
      </c>
      <c r="AL12" s="22">
        <v>1.0429999999999999</v>
      </c>
      <c r="AM12" s="22">
        <v>1.665</v>
      </c>
      <c r="AN12" s="22">
        <v>0</v>
      </c>
      <c r="AO12" s="22">
        <v>0</v>
      </c>
      <c r="AP12" s="22">
        <v>0</v>
      </c>
      <c r="AQ12" s="22">
        <v>0</v>
      </c>
      <c r="AR12" s="22">
        <v>0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1.399739070623621</v>
      </c>
      <c r="C13" s="25">
        <f>IFERROR(IF(C8="","",IF($C$25=0,((C9-$C$26)/3/C10),IF($C$26=0,(($C$25-C9)/3/C10),MIN(((($C$25)-C9)/(3*C10)),((C9-($C$26))/(3*C10)))))),"")</f>
        <v>1.3044469802640128</v>
      </c>
      <c r="D13" s="25">
        <f>IFERROR(IF(D8="","",IF($D$25=0,((D9-$D$26)/3/D10),IF($D$26=0,(($D$25-D9)/3/D10),MIN(((($D$25)-D9)/(3*D10)),((D9-($D$26))/(3*D10)))))),"")</f>
        <v>1.4153331327308463</v>
      </c>
      <c r="E13" s="25">
        <f>IFERROR(IF(E8="","",IF($E$25=0,((E9-$E$26)/3/E10),IF($E$26=0,(($E$25-E9)/3/E10),MIN(((($E$25)-E9)/(3*E10)),((E9-($E$26))/(3*E10)))))),"")</f>
        <v>1.773281285383725</v>
      </c>
      <c r="F13" s="25">
        <f>IFERROR(IF(F8="","",IF($K$25=0,((F9-$K$26)/3/F10),IF($K$26=0,(($K$25-F9)/3/F10),MIN(((($K$25)-F9)/(3*F10)),((F9-($K$26))/(3*F10)))))),"")</f>
        <v>1.6729598946520925</v>
      </c>
      <c r="G13" s="25">
        <f>IFERROR(IF(G8="","",IF($G$25=0,((G9-$G$26)/3/G10),IF($G$26=0,(($G$25-G9)/3/G10),MIN(((($G$25)-G9)/(3*G10)),((G9-($G$26))/(3*G10)))))),"")</f>
        <v>1.6954447567711286</v>
      </c>
      <c r="H13" s="25">
        <f>IFERROR(IF(H8="","",IF($H$25=0,((H9-$H$26)/3/H10),IF($H$26=0,(($H$25-H9)/3/H10),MIN(((($H$25)-H9)/(3*H10)),((H9-($H$26))/(3*H10)))))),"")</f>
        <v>1.7247575529834587</v>
      </c>
      <c r="I13" s="25">
        <f>IFERROR(IF(I8="","",IF($I$25=0,((I9-$I$26)/3/I10),IF($I$26=0,(($I$25-I9)/3/I10),MIN(((($I$25)-I9)/(3*I10)),((I9-($I$26))/(3*I10)))))),"")</f>
        <v>2.03513632898663</v>
      </c>
      <c r="J13" s="25">
        <f>IFERROR(IF(J8="","",IF($J$25=0,((J9-$J$26)/3/J10),IF($J$26=0,(($J$25-J9)/3/J10),MIN(((($J$25)-J9)/(3*J10)),((J9-($J$26))/(3*J10)))))),"")</f>
        <v>1.5308623094753375</v>
      </c>
      <c r="K13" s="25">
        <f>IFERROR(IF(K8="","",IF($K$25=0,((K9-$K$26)/3/K10),IF($K$26=0,(($K$25-K9)/3/K10),MIN(((($K$25)-K9)/(3*K10)),((K9-($K$26))/(3*K10)))))),"")</f>
        <v>1.4604521354393039</v>
      </c>
      <c r="L13" s="25">
        <f>IFERROR(IF(L8="","",IF($L$25=0,((L9-$L$26)/3/L10),IF($L$26=0,(($L$25-L9)/3/L10),MIN(((($L$25)-L9)/(3*L10)),((L9-($L$26))/(3*L10)))))),"")</f>
        <v>1.9337140674098112</v>
      </c>
      <c r="M13" s="25">
        <f>IFERROR(IF(M8="","",IF($M$25=0,((M9-$M$26)/3/M10),IF($M$26=0,(($M$25-M9)/3/M10),MIN(((($M$25)-M9)/(3*M10)),((M9-($M$26))/(3*M10)))))),"")</f>
        <v>1.9106730155805407</v>
      </c>
      <c r="N13" s="25">
        <f>IFERROR(IF(N8="","",IF($N$25=0,((N9-$N$26)/3/N10),IF($N$26=0,(($N$25-N9)/3/N10),MIN(((($N$25)-N9)/(3*N10)),((N9-($N$26))/(3*N10)))))),"")</f>
        <v>2.2579887998631931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1.5128707054071815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1.7130277707221342</v>
      </c>
      <c r="Y13" s="25">
        <f>IFERROR(IF(Y8="","",IF($J$25=0,((Y9-$J$26)/3/Y10),IF($J$26=0,(($J$25-Y9)/3/Y10),MIN(((($J$25)-Y9)/(3*Y10)),((Y9-($J$26))/(3*Y10)))))),"")</f>
        <v>2.9180349696382315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1.5188025413301072</v>
      </c>
      <c r="AJ13" s="25">
        <f t="shared" si="2"/>
        <v>1.3688487983220579</v>
      </c>
      <c r="AK13" s="25">
        <f t="shared" si="2"/>
        <v>1.6916764643620898</v>
      </c>
      <c r="AL13" s="25">
        <f t="shared" si="2"/>
        <v>1.6720448807862989</v>
      </c>
      <c r="AM13" s="25">
        <f t="shared" si="2"/>
        <v>2.3321718730287859</v>
      </c>
      <c r="AN13" s="25">
        <f t="shared" si="2"/>
        <v>2.1582198229002216</v>
      </c>
      <c r="AO13" s="25">
        <f t="shared" si="2"/>
        <v>1.7290852084840636</v>
      </c>
      <c r="AP13" s="25">
        <f t="shared" si="2"/>
        <v>2.6346142480266552</v>
      </c>
      <c r="AQ13" s="25">
        <f>IFERROR(IF(AQ8="","",IF($M$25=0,((AQ9-$M$26)/3/AQ10),IF($M$26=0,(($M$25-AQ9)/3/AQ10),MIN(((($M$25)-AQ9)/(3*AQ10)),((AQ9-($M$26))/(3*AQ10)))))),"")</f>
        <v>1.9229805118563772</v>
      </c>
      <c r="AR13" s="25">
        <f>IFERROR(IF(AR8="","",IF($M$25=0,((AR9-$M$26)/3/AR10),IF($M$26=0,(($M$25-AR9)/3/AR10),MIN(((($M$25)-AR9)/(3*AR10)),((AR9-($M$26))/(3*AR10)))))),"")</f>
        <v>1.8183809133378239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0.48687867647058969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5.2594999999999992</v>
      </c>
      <c r="C19" s="30">
        <v>5.2351904761904775</v>
      </c>
      <c r="D19" s="30">
        <v>5.8566105263157864</v>
      </c>
      <c r="E19" s="30">
        <v>5.767112499999997</v>
      </c>
      <c r="F19" s="30">
        <v>5.9864639999999989</v>
      </c>
      <c r="G19" s="30">
        <v>5.2276893617021285</v>
      </c>
      <c r="H19" s="30">
        <v>6.0709945945945947</v>
      </c>
      <c r="I19" s="30">
        <v>6.2025000000000015</v>
      </c>
      <c r="J19" s="30">
        <v>6.2462296296296289</v>
      </c>
      <c r="K19" s="30">
        <v>6.2023939393939411</v>
      </c>
      <c r="L19" s="30">
        <v>5.9977214285714284</v>
      </c>
      <c r="M19" s="30">
        <v>5.075342857142858</v>
      </c>
      <c r="N19" s="30">
        <v>5.5676187500000021</v>
      </c>
      <c r="P19" s="30" t="s">
        <v>18</v>
      </c>
      <c r="Q19" s="30"/>
      <c r="R19" s="30"/>
      <c r="S19" s="30"/>
      <c r="T19" s="30">
        <v>6.493366666666665</v>
      </c>
      <c r="U19" s="30"/>
      <c r="V19" s="30"/>
      <c r="W19" s="30"/>
      <c r="X19" s="30">
        <v>6.6145636363636386</v>
      </c>
      <c r="Y19" s="30">
        <v>5.9161500000000009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7.9633000000000012</v>
      </c>
      <c r="AJ19" s="30">
        <v>7.4860266666666666</v>
      </c>
      <c r="AK19" s="30">
        <v>6.5354470588235314</v>
      </c>
      <c r="AL19" s="30">
        <v>7.9289199999999997</v>
      </c>
      <c r="AM19" s="30">
        <v>7.5651866666666665</v>
      </c>
      <c r="AN19" s="30">
        <v>6.9223733333333346</v>
      </c>
      <c r="AO19" s="30">
        <v>6.958800000000001</v>
      </c>
      <c r="AP19" s="30">
        <v>7.3166545454545462</v>
      </c>
      <c r="AQ19" s="30">
        <v>6.8710625000000007</v>
      </c>
      <c r="AR19" s="30">
        <v>7.3579411764705904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1.7084671954400363</v>
      </c>
      <c r="C20" s="22">
        <v>1.572911785535448</v>
      </c>
      <c r="D20" s="22">
        <v>1.8505762023961096</v>
      </c>
      <c r="E20" s="22">
        <v>1.5520778768128418</v>
      </c>
      <c r="F20" s="22">
        <v>1.5470370876968953</v>
      </c>
      <c r="G20" s="22">
        <v>1.9312821660236106</v>
      </c>
      <c r="H20" s="22">
        <v>2.2649452327990907</v>
      </c>
      <c r="I20" s="22">
        <v>1.9119857951021133</v>
      </c>
      <c r="J20" s="22">
        <v>1.9133187387705295</v>
      </c>
      <c r="K20" s="22">
        <v>1.9727240566337585</v>
      </c>
      <c r="L20" s="22">
        <v>2.0612659763933445</v>
      </c>
      <c r="M20" s="22">
        <v>1.9200079801129646</v>
      </c>
      <c r="N20" s="22">
        <v>2.0771797246389738</v>
      </c>
      <c r="P20" s="21" t="s">
        <v>8</v>
      </c>
      <c r="Q20" s="22"/>
      <c r="R20" s="22"/>
      <c r="S20" s="22"/>
      <c r="T20" s="22">
        <v>1.6564085886772331</v>
      </c>
      <c r="U20" s="22"/>
      <c r="V20" s="22"/>
      <c r="W20" s="22"/>
      <c r="X20" s="22">
        <v>2.3923926715632322</v>
      </c>
      <c r="Y20" s="22">
        <v>2.8498363438699603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1.559482256037735</v>
      </c>
      <c r="AJ20" s="22">
        <v>1.8122598254541082</v>
      </c>
      <c r="AK20" s="22">
        <v>2.1385708039420543</v>
      </c>
      <c r="AL20" s="22">
        <v>1.9348241267962001</v>
      </c>
      <c r="AM20" s="22">
        <v>2.7650490621390551</v>
      </c>
      <c r="AN20" s="22">
        <v>2.1968302827417343</v>
      </c>
      <c r="AO20" s="22">
        <v>3.3620259654566951</v>
      </c>
      <c r="AP20" s="22">
        <v>2.7420459461948754</v>
      </c>
      <c r="AQ20" s="22">
        <v>2.3611068223238103</v>
      </c>
      <c r="AR20" s="22">
        <v>2.03202903143479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16.7</v>
      </c>
    </row>
    <row r="21" spans="1:62" x14ac:dyDescent="0.2">
      <c r="A21" s="21" t="s">
        <v>19</v>
      </c>
      <c r="B21" s="22">
        <v>8.43</v>
      </c>
      <c r="C21" s="22">
        <v>9.359</v>
      </c>
      <c r="D21" s="22">
        <v>10.417999999999999</v>
      </c>
      <c r="E21" s="22">
        <v>9.7509999999999994</v>
      </c>
      <c r="F21" s="22">
        <v>10.595000000000001</v>
      </c>
      <c r="G21" s="22">
        <v>11.33</v>
      </c>
      <c r="H21" s="22">
        <v>13.002000000000001</v>
      </c>
      <c r="I21" s="22">
        <v>10.791</v>
      </c>
      <c r="J21" s="22">
        <v>11.145</v>
      </c>
      <c r="K21" s="22">
        <v>11.119</v>
      </c>
      <c r="L21" s="22">
        <v>12.089</v>
      </c>
      <c r="M21" s="22">
        <v>9.9280000000000008</v>
      </c>
      <c r="N21" s="22">
        <v>11.346</v>
      </c>
      <c r="P21" s="21" t="s">
        <v>19</v>
      </c>
      <c r="Q21" s="22"/>
      <c r="R21" s="22"/>
      <c r="S21" s="22"/>
      <c r="T21" s="22">
        <v>8.7669999999999995</v>
      </c>
      <c r="U21" s="22"/>
      <c r="V21" s="22"/>
      <c r="W21" s="22"/>
      <c r="X21" s="22">
        <v>13.785</v>
      </c>
      <c r="Y21" s="22">
        <v>9.7420000000000009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11.73</v>
      </c>
      <c r="AJ21" s="22">
        <v>12.816000000000001</v>
      </c>
      <c r="AK21" s="22">
        <v>11.032</v>
      </c>
      <c r="AL21" s="22">
        <v>12.222</v>
      </c>
      <c r="AM21" s="22">
        <v>13.374000000000001</v>
      </c>
      <c r="AN21" s="22">
        <v>10.968999999999999</v>
      </c>
      <c r="AO21" s="22">
        <v>12.58</v>
      </c>
      <c r="AP21" s="22">
        <v>11.246</v>
      </c>
      <c r="AQ21" s="22">
        <v>11.253</v>
      </c>
      <c r="AR21" s="22">
        <v>12.455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1.4870000000000001</v>
      </c>
      <c r="C22" s="22">
        <v>0</v>
      </c>
      <c r="D22" s="22">
        <v>0</v>
      </c>
      <c r="E22" s="22">
        <v>0</v>
      </c>
      <c r="F22" s="22">
        <v>2.0230000000000001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2.1749999999999998</v>
      </c>
      <c r="N22" s="22">
        <v>0</v>
      </c>
      <c r="P22" s="21" t="s">
        <v>20</v>
      </c>
      <c r="Q22" s="22"/>
      <c r="R22" s="22"/>
      <c r="S22" s="22"/>
      <c r="T22" s="22">
        <v>2.8959999999999999</v>
      </c>
      <c r="U22" s="22"/>
      <c r="V22" s="22"/>
      <c r="W22" s="22"/>
      <c r="X22" s="22">
        <v>0</v>
      </c>
      <c r="Y22" s="22">
        <v>0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4.96</v>
      </c>
      <c r="AJ22" s="22">
        <v>4.5640000000000001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3.11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2.2321177779581465</v>
      </c>
      <c r="C23" s="25">
        <f>IFERROR(IF(C18="","",IF($C$25=0,((C19-$C$26)/3/C20),IF($C$26=0,(($C$25-C19)/3/C20),MIN(((($C$25)-C19)/(3*C20)),((C19-($C$26))/(3*C20)))))),"")</f>
        <v>2.4296360480904085</v>
      </c>
      <c r="D23" s="25">
        <f>IFERROR(IF(D18="","",IF($D$25=0,((D19-$D$26)/3/D20),IF($D$26=0,(($D$25-D19)/3/D20),MIN(((($D$25)-D19)/(3*D20)),((D19-($D$26))/(3*D20)))))),"")</f>
        <v>1.9531555378345202</v>
      </c>
      <c r="E23" s="25">
        <f>IFERROR(IF(E18="","",IF($E$25=0,((E19-$E$26)/3/E20),IF($E$26=0,(($E$25-E19)/3/E20),MIN(((($E$25)-E19)/(3*E20)),((E19-($E$26))/(3*E20)))))),"")</f>
        <v>2.3480109392557136</v>
      </c>
      <c r="F23" s="25">
        <f>IFERROR(IF(F18="","",IF($K$25=0,((F19-$K$26)/3/F20),IF($K$26=0,(($K$25-F19)/3/F20),MIN(((($K$25)-F19)/(3*F20)),((F19-($K$26))/(3*F20)))))),"")</f>
        <v>2.3083988710207013</v>
      </c>
      <c r="G23" s="25">
        <f>IFERROR(IF(G18="","",IF($G$25=0,((G19-$G$26)/3/G20),IF($G$26=0,(($G$25-G19)/3/G20),MIN(((($G$25)-G19)/(3*G20)),((G19-($G$26))/(3*G20)))))),"")</f>
        <v>1.9800853616190535</v>
      </c>
      <c r="H23" s="25">
        <f>IFERROR(IF(H18="","",IF($H$25=0,((H19-$H$26)/3/H20),IF($H$26=0,(($H$25-H19)/3/H20),MIN(((($H$25)-H19)/(3*H20)),((H19-($H$26))/(3*H20)))))),"")</f>
        <v>1.5642770299674083</v>
      </c>
      <c r="I23" s="25">
        <f>IFERROR(IF(I18="","",IF($I$25=0,((I19-$I$26)/3/I20),IF($I$26=0,(($I$25-I19)/3/I20),MIN(((($I$25)-I19)/(3*I20)),((I19-($I$26))/(3*I20)))))),"")</f>
        <v>1.8301216858568692</v>
      </c>
      <c r="J23" s="25">
        <f>IFERROR(IF(J18="","",IF($J$25=0,((J19-$J$26)/3/J20),IF($J$26=0,(($J$25-J19)/3/J20),MIN(((($J$25)-J19)/(3*J20)),((J19-($J$26))/(3*J20)))))),"")</f>
        <v>1.8212282422404626</v>
      </c>
      <c r="K23" s="25">
        <f>IFERROR(IF(K18="","",IF($K$25=0,((K19-$K$26)/3/K20),IF($K$26=0,(($K$25-K19)/3/K20),MIN(((($K$25)-K19)/(3*K20)),((K19-($K$26))/(3*K20)))))),"")</f>
        <v>1.7737919342723643</v>
      </c>
      <c r="L23" s="25">
        <f>IFERROR(IF(L18="","",IF($L$25=0,((L19-$L$26)/3/L20),IF($L$26=0,(($L$25-L19)/3/L20),MIN(((($L$25)-L19)/(3*L20)),((L19-($L$26))/(3*L20)))))),"")</f>
        <v>1.7306966841407907</v>
      </c>
      <c r="M23" s="25">
        <f>IFERROR(IF(M18="","",IF($M$25=0,((M19-$M$26)/3/M20),IF($M$26=0,(($M$25-M19)/3/M20),MIN(((($M$25)-M19)/(3*M20)),((M19-($M$26))/(3*M20)))))),"")</f>
        <v>2.0181612547556878</v>
      </c>
      <c r="N23" s="25">
        <f>IFERROR(IF(N18="","",IF($N$25=0,((N19-$N$26)/3/N20),IF($N$26=0,(($N$25-N19)/3/N20),MIN(((($N$25)-N19)/(3*N20)),((N19-($N$26))/(3*N20)))))),"")</f>
        <v>1.7864577176368104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2.0539685282772129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1.4052091703722918</v>
      </c>
      <c r="Y23" s="25">
        <f>IFERROR(IF(Y18="","",IF($J$25=0,((Y19-$J$26)/3/Y20),IF($J$26=0,(($J$25-Y19)/3/Y20),MIN(((($J$25)-Y19)/(3*Y20)),((Y19-($J$26))/(3*Y20)))))),"")</f>
        <v>1.2613414361139506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1.8674360173437365</v>
      </c>
      <c r="AJ23" s="25">
        <f t="shared" si="4"/>
        <v>1.694748402688254</v>
      </c>
      <c r="AK23" s="25">
        <f t="shared" si="4"/>
        <v>1.5843217851286506</v>
      </c>
      <c r="AL23" s="25">
        <f t="shared" si="4"/>
        <v>1.5110899708360381</v>
      </c>
      <c r="AM23" s="25">
        <f t="shared" si="4"/>
        <v>1.1012237791622401</v>
      </c>
      <c r="AN23" s="25">
        <f t="shared" si="4"/>
        <v>1.4835961223282401</v>
      </c>
      <c r="AO23" s="25">
        <f t="shared" si="4"/>
        <v>0.9658065404695908</v>
      </c>
      <c r="AP23" s="25">
        <f t="shared" si="4"/>
        <v>1.1406744742998294</v>
      </c>
      <c r="AQ23" s="25">
        <f>IFERROR(IF(AQ18="","",IF($M$25=0,((AQ19-$M$26)/3/AQ20),IF($M$26=0,(($M$25-AQ19)/3/AQ20),MIN(((($M$25)-AQ19)/(3*AQ20)),((AQ19-($M$26))/(3*AQ20)))))),"")</f>
        <v>1.3876172263885291</v>
      </c>
      <c r="AR23" s="25">
        <f>IFERROR(IF(AR18="","",IF($M$25=0,((AR19-$M$26)/3/AR20),IF($M$26=0,(($M$25-AR19)/3/AR20),MIN(((($M$25)-AR19)/(3*AR20)),((AR19-($M$26))/(3*AR20)))))),"")</f>
        <v>1.5324680699292799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16.7</v>
      </c>
      <c r="C25" s="32">
        <f t="shared" si="5"/>
        <v>16.7</v>
      </c>
      <c r="D25" s="32">
        <f t="shared" si="5"/>
        <v>16.7</v>
      </c>
      <c r="E25" s="32">
        <f t="shared" si="5"/>
        <v>16.7</v>
      </c>
      <c r="F25" s="32">
        <f t="shared" si="5"/>
        <v>16.7</v>
      </c>
      <c r="G25" s="32">
        <f t="shared" si="5"/>
        <v>16.7</v>
      </c>
      <c r="H25" s="32">
        <f t="shared" si="5"/>
        <v>16.7</v>
      </c>
      <c r="I25" s="32">
        <f t="shared" si="5"/>
        <v>16.7</v>
      </c>
      <c r="J25" s="32">
        <f t="shared" si="5"/>
        <v>16.7</v>
      </c>
      <c r="K25" s="32">
        <f t="shared" si="5"/>
        <v>16.7</v>
      </c>
      <c r="L25" s="32">
        <f t="shared" si="5"/>
        <v>16.7</v>
      </c>
      <c r="M25" s="32">
        <f t="shared" si="5"/>
        <v>16.7</v>
      </c>
      <c r="N25" s="32">
        <f>$E$5</f>
        <v>16.7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2.6297861994915031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2.2579887998631931</v>
      </c>
      <c r="Q37" s="40">
        <v>8</v>
      </c>
      <c r="R37" s="41">
        <f>ROUND(Q37/5,5)</f>
        <v>1.6</v>
      </c>
      <c r="T37" s="20">
        <v>6.2628000000000004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0.96663343621043474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3.5991582086234377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BJ85"/>
  <sheetViews>
    <sheetView showGridLines="0" topLeftCell="A19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86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0.10708593672885736</v>
      </c>
      <c r="R2" s="7">
        <f>IF(N19="","",(ABS(N19-AVERAGE(B19:M19))/STDEV(B19:M19)))</f>
        <v>0.63885219694766759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1.4174149828951128</v>
      </c>
      <c r="V2" s="7">
        <f>IF(AR19="","",(ABS(AR19-AVERAGE(AF19:AQ19))/STDEV(AF19:AQ19)))</f>
        <v>0.33947961424980727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0.72635035711195772</v>
      </c>
      <c r="R3" s="7">
        <f>IF(N20="","",(ABS(N20-AVERAGE(B20:M20))/STDEV(B20:M20)))</f>
        <v>0.42190759074181988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0.61612504092531994</v>
      </c>
      <c r="V3" s="7">
        <f>IF(AR20="","",(ABS(AR20-AVERAGE(AF20:AQ20))/STDEV(AF20:AQ20)))</f>
        <v>0.62808361768027299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0.98601551408229249</v>
      </c>
      <c r="R4" s="7">
        <f>IF(N23="","",(ABS(N23-AVERAGE(B23:M23))/STDEV(B23:M23)))</f>
        <v>0.13141775995215821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0.64194371205873257</v>
      </c>
      <c r="V4" s="7">
        <f>IF(AR23="","",(ABS(AR23-AVERAGE(AF23:AQ23))/STDEV(AF23:AQ23)))</f>
        <v>0.1573910727938955</v>
      </c>
    </row>
    <row r="5" spans="1:44" ht="25.5" customHeight="1" x14ac:dyDescent="0.2">
      <c r="C5" s="45" t="s">
        <v>87</v>
      </c>
      <c r="D5" s="46">
        <v>41129</v>
      </c>
      <c r="E5" s="46">
        <v>44412</v>
      </c>
      <c r="F5" s="46">
        <v>38570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-103.184516129033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40711.747945205476</v>
      </c>
      <c r="C9" s="20">
        <v>40626.171428571426</v>
      </c>
      <c r="D9" s="20">
        <v>40359.314285714288</v>
      </c>
      <c r="E9" s="20">
        <v>40479.054545454543</v>
      </c>
      <c r="F9" s="20">
        <v>40269.005714285711</v>
      </c>
      <c r="G9" s="20">
        <v>40332.574358974358</v>
      </c>
      <c r="H9" s="20">
        <v>40136.800000000003</v>
      </c>
      <c r="I9" s="20">
        <v>40180.800000000003</v>
      </c>
      <c r="J9" s="20">
        <v>40292.084210526315</v>
      </c>
      <c r="K9" s="20">
        <v>40395.321212121213</v>
      </c>
      <c r="L9" s="20">
        <v>40349.599999999999</v>
      </c>
      <c r="M9" s="20">
        <v>39984.114285714284</v>
      </c>
      <c r="N9" s="20">
        <v>40364.551724137928</v>
      </c>
      <c r="P9" s="19" t="s">
        <v>18</v>
      </c>
      <c r="Q9" s="20"/>
      <c r="R9" s="20"/>
      <c r="S9" s="20"/>
      <c r="T9" s="20">
        <v>39893.599999999999</v>
      </c>
      <c r="U9" s="20"/>
      <c r="V9" s="20"/>
      <c r="W9" s="20"/>
      <c r="X9" s="20">
        <v>40179.466666666667</v>
      </c>
      <c r="Y9" s="20">
        <v>40468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40264.800000000003</v>
      </c>
      <c r="AJ9" s="30">
        <v>40733.066666666666</v>
      </c>
      <c r="AK9" s="30">
        <v>40707.410526315791</v>
      </c>
      <c r="AL9" s="30">
        <v>40727.105882352938</v>
      </c>
      <c r="AM9" s="30">
        <v>40918.057142857142</v>
      </c>
      <c r="AN9" s="30">
        <v>40888.400000000001</v>
      </c>
      <c r="AO9" s="30">
        <v>40872.800000000003</v>
      </c>
      <c r="AP9" s="30">
        <v>40554.545454545456</v>
      </c>
      <c r="AQ9" s="30">
        <v>40481.120000000003</v>
      </c>
      <c r="AR9" s="30">
        <v>40377.93548387097</v>
      </c>
    </row>
    <row r="10" spans="1:44" x14ac:dyDescent="0.2">
      <c r="A10" s="21" t="s">
        <v>8</v>
      </c>
      <c r="B10" s="22">
        <v>830.38017377412143</v>
      </c>
      <c r="C10" s="22">
        <v>774.87471201587528</v>
      </c>
      <c r="D10" s="22">
        <v>761.19806611192519</v>
      </c>
      <c r="E10" s="22">
        <v>775.06339509591101</v>
      </c>
      <c r="F10" s="22">
        <v>837.26566113957006</v>
      </c>
      <c r="G10" s="22">
        <v>690.32907016316858</v>
      </c>
      <c r="H10" s="22">
        <v>643.15987612927677</v>
      </c>
      <c r="I10" s="22">
        <v>781.30175364714319</v>
      </c>
      <c r="J10" s="22">
        <v>620.9388976092489</v>
      </c>
      <c r="K10" s="22">
        <v>710.06336017424258</v>
      </c>
      <c r="L10" s="22">
        <v>827.12948920903057</v>
      </c>
      <c r="M10" s="22">
        <v>606.08507421340232</v>
      </c>
      <c r="N10" s="22">
        <v>678.32057656959012</v>
      </c>
      <c r="P10" s="21" t="s">
        <v>8</v>
      </c>
      <c r="Q10" s="22"/>
      <c r="R10" s="22"/>
      <c r="S10" s="22"/>
      <c r="T10" s="22">
        <v>534.10225031645712</v>
      </c>
      <c r="U10" s="22"/>
      <c r="V10" s="22"/>
      <c r="W10" s="22"/>
      <c r="X10" s="22">
        <v>737.0553698208962</v>
      </c>
      <c r="Y10" s="22">
        <v>1027.3563416028437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565.74734922745733</v>
      </c>
      <c r="AJ10" s="22">
        <v>730.50730102712362</v>
      </c>
      <c r="AK10" s="22">
        <v>707.49542506207251</v>
      </c>
      <c r="AL10" s="22">
        <v>695.71761553106035</v>
      </c>
      <c r="AM10" s="22">
        <v>627.43119920103493</v>
      </c>
      <c r="AN10" s="22">
        <v>559.07612760311656</v>
      </c>
      <c r="AO10" s="22">
        <v>585.2470949625997</v>
      </c>
      <c r="AP10" s="22">
        <v>554.18160608707717</v>
      </c>
      <c r="AQ10" s="22">
        <v>532.03101950383098</v>
      </c>
      <c r="AR10" s="22">
        <v>571.01074292688554</v>
      </c>
    </row>
    <row r="11" spans="1:44" x14ac:dyDescent="0.2">
      <c r="A11" s="21" t="s">
        <v>19</v>
      </c>
      <c r="B11" s="22">
        <v>44316</v>
      </c>
      <c r="C11" s="22">
        <v>42908</v>
      </c>
      <c r="D11" s="22">
        <v>43772</v>
      </c>
      <c r="E11" s="22">
        <v>42556</v>
      </c>
      <c r="F11" s="23">
        <v>44220</v>
      </c>
      <c r="G11" s="23">
        <v>44316</v>
      </c>
      <c r="H11" s="23">
        <v>42204</v>
      </c>
      <c r="I11" s="23">
        <v>43932</v>
      </c>
      <c r="J11" s="23">
        <v>41820</v>
      </c>
      <c r="K11" s="23">
        <v>44316</v>
      </c>
      <c r="L11" s="23">
        <v>44380</v>
      </c>
      <c r="M11" s="23">
        <v>41980</v>
      </c>
      <c r="N11" s="23">
        <v>42204</v>
      </c>
      <c r="P11" s="21" t="s">
        <v>19</v>
      </c>
      <c r="Q11" s="22"/>
      <c r="R11" s="22"/>
      <c r="S11" s="22"/>
      <c r="T11" s="22">
        <v>40924</v>
      </c>
      <c r="U11" s="23"/>
      <c r="V11" s="23"/>
      <c r="W11" s="23"/>
      <c r="X11" s="23">
        <v>43004</v>
      </c>
      <c r="Y11" s="23">
        <v>43836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41468</v>
      </c>
      <c r="AJ11" s="22">
        <v>44124</v>
      </c>
      <c r="AK11" s="22">
        <v>42684</v>
      </c>
      <c r="AL11" s="22">
        <v>42684</v>
      </c>
      <c r="AM11" s="22">
        <v>42204</v>
      </c>
      <c r="AN11" s="22">
        <v>42364</v>
      </c>
      <c r="AO11" s="22">
        <v>42204</v>
      </c>
      <c r="AP11" s="22">
        <v>41564</v>
      </c>
      <c r="AQ11" s="22">
        <v>41404</v>
      </c>
      <c r="AR11" s="22">
        <v>42300</v>
      </c>
    </row>
    <row r="12" spans="1:44" x14ac:dyDescent="0.2">
      <c r="A12" s="21" t="s">
        <v>20</v>
      </c>
      <c r="B12" s="22">
        <v>38908</v>
      </c>
      <c r="C12" s="22">
        <v>38780</v>
      </c>
      <c r="D12" s="22">
        <v>38588</v>
      </c>
      <c r="E12" s="22">
        <v>38652</v>
      </c>
      <c r="F12" s="23">
        <v>39068</v>
      </c>
      <c r="G12" s="23">
        <v>39196</v>
      </c>
      <c r="H12" s="23">
        <v>38748</v>
      </c>
      <c r="I12" s="23">
        <v>38780</v>
      </c>
      <c r="J12" s="23">
        <v>39036</v>
      </c>
      <c r="K12" s="23">
        <v>38780</v>
      </c>
      <c r="L12" s="23">
        <v>39100</v>
      </c>
      <c r="M12" s="23">
        <v>38972</v>
      </c>
      <c r="N12" s="23">
        <v>39036</v>
      </c>
      <c r="P12" s="21" t="s">
        <v>20</v>
      </c>
      <c r="Q12" s="22"/>
      <c r="R12" s="22"/>
      <c r="S12" s="22"/>
      <c r="T12" s="22">
        <v>39036</v>
      </c>
      <c r="U12" s="23"/>
      <c r="V12" s="23"/>
      <c r="W12" s="23"/>
      <c r="X12" s="23">
        <v>39068</v>
      </c>
      <c r="Y12" s="23">
        <v>39356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39676</v>
      </c>
      <c r="AJ12" s="22">
        <v>39452</v>
      </c>
      <c r="AK12" s="22">
        <v>39196</v>
      </c>
      <c r="AL12" s="22">
        <v>39196</v>
      </c>
      <c r="AM12" s="22">
        <v>39260</v>
      </c>
      <c r="AN12" s="22">
        <v>39484</v>
      </c>
      <c r="AO12" s="22">
        <v>39292</v>
      </c>
      <c r="AP12" s="22">
        <v>39260</v>
      </c>
      <c r="AQ12" s="22">
        <v>39484</v>
      </c>
      <c r="AR12" s="22">
        <v>39356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0.85974593840598701</v>
      </c>
      <c r="C13" s="25">
        <f>IFERROR(IF(C8="","",IF($C$25=0,((C9-$C$26)/3/C10),IF($C$26=0,(($C$25-C9)/3/C10),MIN(((($C$25)-C9)/(3*C10)),((C9-($C$26))/(3*C10)))))),"")</f>
        <v>0.88451780082924336</v>
      </c>
      <c r="D13" s="25">
        <f>IFERROR(IF(D8="","",IF($D$25=0,((D9-$D$26)/3/D10),IF($D$26=0,(($D$25-D9)/3/D10),MIN(((($D$25)-D9)/(3*D10)),((D9-($D$26))/(3*D10)))))),"")</f>
        <v>0.78355177422428834</v>
      </c>
      <c r="E13" s="25">
        <f>IFERROR(IF(E8="","",IF($E$25=0,((E9-$E$26)/3/E10),IF($E$26=0,(($E$25-E9)/3/E10),MIN(((($E$25)-E9)/(3*E10)),((E9-($E$26))/(3*E10)))))),"")</f>
        <v>0.82103156874382932</v>
      </c>
      <c r="F13" s="25">
        <f>IFERROR(IF(F8="","",IF($K$25=0,((F9-$K$26)/3/F10),IF($K$26=0,(($K$25-F9)/3/F10),MIN(((($K$25)-F9)/(3*F10)),((F9-($K$26))/(3*F10)))))),"")</f>
        <v>0.6764104445946344</v>
      </c>
      <c r="G13" s="25">
        <f>IFERROR(IF(G8="","",IF($G$25=0,((G9-$G$26)/3/G10),IF($G$26=0,(($G$25-G9)/3/G10),MIN(((($G$25)-G9)/(3*G10)),((G9-($G$26))/(3*G10)))))),"")</f>
        <v>0.85107930654856612</v>
      </c>
      <c r="H13" s="25">
        <f>IFERROR(IF(H8="","",IF($H$25=0,((H9-$H$26)/3/H10),IF($H$26=0,(($H$25-H9)/3/H10),MIN(((($H$25)-H9)/(3*H10)),((H9-($H$26))/(3*H10)))))),"")</f>
        <v>0.81203241379082969</v>
      </c>
      <c r="I13" s="25">
        <f>IFERROR(IF(I8="","",IF($I$25=0,((I9-$I$26)/3/I10),IF($I$26=0,(($I$25-I9)/3/I10),MIN(((($I$25)-I9)/(3*I10)),((I9-($I$26))/(3*I10)))))),"")</f>
        <v>0.68722914140012004</v>
      </c>
      <c r="J13" s="25">
        <f>IFERROR(IF(J8="","",IF($J$25=0,((J9-$J$26)/3/J10),IF($J$26=0,(($J$25-J9)/3/J10),MIN(((($J$25)-J9)/(3*J10)),((J9-($J$26))/(3*J10)))))),"")</f>
        <v>0.92445178162549058</v>
      </c>
      <c r="K13" s="25">
        <f>IFERROR(IF(K8="","",IF($K$25=0,((K9-$K$26)/3/K10),IF($K$26=0,(($K$25-K9)/3/K10),MIN(((($K$25)-K9)/(3*K10)),((K9-($K$26))/(3*K10)))))),"")</f>
        <v>0.85688184768623876</v>
      </c>
      <c r="L13" s="25">
        <f>IFERROR(IF(L8="","",IF($L$25=0,((L9-$L$26)/3/L10),IF($L$26=0,(($L$25-L9)/3/L10),MIN(((($L$25)-L9)/(3*L10)),((L9-($L$26))/(3*L10)))))),"")</f>
        <v>0.71717912097084857</v>
      </c>
      <c r="M13" s="25">
        <f>IFERROR(IF(M8="","",IF($M$25=0,((M9-$M$26)/3/M10),IF($M$26=0,(($M$25-M9)/3/M10),MIN(((($M$25)-M9)/(3*M10)),((M9-($M$26))/(3*M10)))))),"")</f>
        <v>0.7777314582168019</v>
      </c>
      <c r="N13" s="25">
        <f>IFERROR(IF(N8="","",IF($N$25=0,((N9-$N$26)/3/N10),IF($N$26=0,(($N$25-N9)/3/N10),MIN(((($N$25)-N9)/(3*N10)),((N9-($N$26))/(3*N10)))))),"")</f>
        <v>0.88186018338278604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0.82605905468210872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0.72788139243766081</v>
      </c>
      <c r="Y13" s="25">
        <f>IFERROR(IF(Y8="","",IF($J$25=0,((Y9-$J$26)/3/Y10),IF($J$26=0,(($J$25-Y9)/3/Y10),MIN(((($J$25)-Y9)/(3*Y10)),((Y9-($J$26))/(3*Y10)))))),"")</f>
        <v>0.61582008213391992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0.99856116710889664</v>
      </c>
      <c r="AJ13" s="25">
        <f t="shared" si="2"/>
        <v>0.98701576453573381</v>
      </c>
      <c r="AK13" s="25">
        <f t="shared" si="2"/>
        <v>1.0070314947635004</v>
      </c>
      <c r="AL13" s="25">
        <f t="shared" si="2"/>
        <v>1.0335160100391978</v>
      </c>
      <c r="AM13" s="25">
        <f t="shared" si="2"/>
        <v>1.2474446844249676</v>
      </c>
      <c r="AN13" s="25">
        <f t="shared" si="2"/>
        <v>1.382280447768653</v>
      </c>
      <c r="AO13" s="25">
        <f t="shared" si="2"/>
        <v>1.3115827598410454</v>
      </c>
      <c r="AP13" s="25">
        <f t="shared" si="2"/>
        <v>1.1936793719768637</v>
      </c>
      <c r="AQ13" s="25">
        <f>IFERROR(IF(AQ8="","",IF($M$25=0,((AQ9-$M$26)/3/AQ10),IF($M$26=0,(($M$25-AQ9)/3/AQ10),MIN(((($M$25)-AQ9)/(3*AQ10)),((AQ9-($M$26))/(3*AQ10)))))),"")</f>
        <v>1.1973737933440434</v>
      </c>
      <c r="AR13" s="25">
        <f>IFERROR(IF(AR8="","",IF($M$25=0,((AR9-$M$26)/3/AR10),IF($M$26=0,(($M$25-AR9)/3/AR10),MIN(((($M$25)-AR9)/(3*AR10)),((AR9-($M$26))/(3*AR10)))))),"")</f>
        <v>1.0554007411511841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188.68235294117039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40274.400000000001</v>
      </c>
      <c r="C19" s="30">
        <v>40625.790476190479</v>
      </c>
      <c r="D19" s="30">
        <v>40507.326315789476</v>
      </c>
      <c r="E19" s="30">
        <v>40558.199999999997</v>
      </c>
      <c r="F19" s="30">
        <v>40284.767999999996</v>
      </c>
      <c r="G19" s="30">
        <v>40491.25106382979</v>
      </c>
      <c r="H19" s="30">
        <v>40411.654054054052</v>
      </c>
      <c r="I19" s="30">
        <v>40558.933333333334</v>
      </c>
      <c r="J19" s="30">
        <v>40382.607407407406</v>
      </c>
      <c r="K19" s="30">
        <v>40425.769696969699</v>
      </c>
      <c r="L19" s="30">
        <v>40350.057142857142</v>
      </c>
      <c r="M19" s="30">
        <v>40508</v>
      </c>
      <c r="N19" s="30">
        <v>40376.800000000003</v>
      </c>
      <c r="P19" s="30" t="s">
        <v>18</v>
      </c>
      <c r="Q19" s="30"/>
      <c r="R19" s="30"/>
      <c r="S19" s="30"/>
      <c r="T19" s="30">
        <v>40004.533333333333</v>
      </c>
      <c r="U19" s="30"/>
      <c r="V19" s="30"/>
      <c r="W19" s="30"/>
      <c r="X19" s="30">
        <v>40371.854545454546</v>
      </c>
      <c r="Y19" s="30">
        <v>40685.599999999999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40723.466666666667</v>
      </c>
      <c r="AJ19" s="30">
        <v>41066.506666666668</v>
      </c>
      <c r="AK19" s="30">
        <v>40565.223529411764</v>
      </c>
      <c r="AL19" s="30">
        <v>41048.160000000003</v>
      </c>
      <c r="AM19" s="30">
        <v>40949.173333333332</v>
      </c>
      <c r="AN19" s="30">
        <v>40611.253333333334</v>
      </c>
      <c r="AO19" s="30">
        <v>41355.199999999997</v>
      </c>
      <c r="AP19" s="30">
        <v>41030.472727272725</v>
      </c>
      <c r="AQ19" s="30">
        <v>40602.800000000003</v>
      </c>
      <c r="AR19" s="30">
        <v>40791.482352941173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687.50826980672127</v>
      </c>
      <c r="C20" s="22">
        <v>655.94537780583778</v>
      </c>
      <c r="D20" s="22">
        <v>718.83943694041682</v>
      </c>
      <c r="E20" s="22">
        <v>677.5464132724519</v>
      </c>
      <c r="F20" s="22">
        <v>697.32275046966629</v>
      </c>
      <c r="G20" s="22">
        <v>780.44789952761653</v>
      </c>
      <c r="H20" s="22">
        <v>738.91286867739871</v>
      </c>
      <c r="I20" s="22">
        <v>746.6442093461518</v>
      </c>
      <c r="J20" s="22">
        <v>613.69277520008382</v>
      </c>
      <c r="K20" s="22">
        <v>637.65643345371132</v>
      </c>
      <c r="L20" s="22">
        <v>633.63988787210155</v>
      </c>
      <c r="M20" s="22">
        <v>662.24857604270335</v>
      </c>
      <c r="N20" s="22">
        <v>666.08671126080787</v>
      </c>
      <c r="P20" s="21" t="s">
        <v>8</v>
      </c>
      <c r="Q20" s="22"/>
      <c r="R20" s="22"/>
      <c r="S20" s="22"/>
      <c r="T20" s="22">
        <v>499.14435292555521</v>
      </c>
      <c r="U20" s="22"/>
      <c r="V20" s="22"/>
      <c r="W20" s="22"/>
      <c r="X20" s="22">
        <v>540.61581546664002</v>
      </c>
      <c r="Y20" s="22">
        <v>484.57886219294642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709.791019916442</v>
      </c>
      <c r="AJ20" s="22">
        <v>591.74383549543347</v>
      </c>
      <c r="AK20" s="22">
        <v>724.39873879867366</v>
      </c>
      <c r="AL20" s="22">
        <v>805.60038100633415</v>
      </c>
      <c r="AM20" s="22">
        <v>576.89524022841294</v>
      </c>
      <c r="AN20" s="22">
        <v>522.66125387894044</v>
      </c>
      <c r="AO20" s="22">
        <v>492.25141255719808</v>
      </c>
      <c r="AP20" s="22">
        <v>356.07364274436128</v>
      </c>
      <c r="AQ20" s="22">
        <v>604.70673716660679</v>
      </c>
      <c r="AR20" s="22">
        <v>512.95513151422767</v>
      </c>
      <c r="AS20" s="29"/>
      <c r="AT20" s="29"/>
      <c r="AU20" s="29"/>
      <c r="AV20" s="29"/>
      <c r="BD20" s="32">
        <f>F5</f>
        <v>38570</v>
      </c>
      <c r="BE20" s="32"/>
      <c r="BF20" s="32"/>
      <c r="BG20" s="32"/>
      <c r="BH20" s="32"/>
      <c r="BI20" s="32"/>
      <c r="BJ20" s="32">
        <f>E5</f>
        <v>44412</v>
      </c>
    </row>
    <row r="21" spans="1:62" x14ac:dyDescent="0.2">
      <c r="A21" s="21" t="s">
        <v>19</v>
      </c>
      <c r="B21" s="22">
        <v>41628</v>
      </c>
      <c r="C21" s="22">
        <v>42044</v>
      </c>
      <c r="D21" s="22">
        <v>43452</v>
      </c>
      <c r="E21" s="22">
        <v>43676</v>
      </c>
      <c r="F21" s="22">
        <v>43836</v>
      </c>
      <c r="G21" s="22">
        <v>44220</v>
      </c>
      <c r="H21" s="22">
        <v>42108</v>
      </c>
      <c r="I21" s="22">
        <v>43612</v>
      </c>
      <c r="J21" s="22">
        <v>43452</v>
      </c>
      <c r="K21" s="22">
        <v>41692</v>
      </c>
      <c r="L21" s="22">
        <v>41628</v>
      </c>
      <c r="M21" s="22">
        <v>42044</v>
      </c>
      <c r="N21" s="22">
        <v>41820</v>
      </c>
      <c r="P21" s="21" t="s">
        <v>19</v>
      </c>
      <c r="Q21" s="22"/>
      <c r="R21" s="22"/>
      <c r="S21" s="22"/>
      <c r="T21" s="22">
        <v>40764</v>
      </c>
      <c r="U21" s="22"/>
      <c r="V21" s="22"/>
      <c r="W21" s="22"/>
      <c r="X21" s="22">
        <v>42012</v>
      </c>
      <c r="Y21" s="22">
        <v>41756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42492</v>
      </c>
      <c r="AJ21" s="22">
        <v>42972</v>
      </c>
      <c r="AK21" s="22">
        <v>42236</v>
      </c>
      <c r="AL21" s="22">
        <v>43932</v>
      </c>
      <c r="AM21" s="22">
        <v>42652</v>
      </c>
      <c r="AN21" s="22">
        <v>41756</v>
      </c>
      <c r="AO21" s="22">
        <v>42556</v>
      </c>
      <c r="AP21" s="22">
        <v>41948</v>
      </c>
      <c r="AQ21" s="22">
        <v>41532</v>
      </c>
      <c r="AR21" s="22">
        <v>41756</v>
      </c>
      <c r="BD21" s="33">
        <f>BE21-$BG$22</f>
        <v>41128.94000000001</v>
      </c>
      <c r="BE21" s="32">
        <f>BF21-$BG$22</f>
        <v>41128.960000000006</v>
      </c>
      <c r="BF21" s="32">
        <f>BG21-$BG$22</f>
        <v>41128.980000000003</v>
      </c>
      <c r="BG21" s="33">
        <f>D5</f>
        <v>41129</v>
      </c>
      <c r="BH21" s="32">
        <f>BG21+$BG$22</f>
        <v>41129.019999999997</v>
      </c>
      <c r="BI21" s="32">
        <f>BH21+$BG$22</f>
        <v>41129.039999999994</v>
      </c>
      <c r="BJ21" s="33">
        <f>BI21+$BG$22</f>
        <v>41129.05999999999</v>
      </c>
    </row>
    <row r="22" spans="1:62" x14ac:dyDescent="0.2">
      <c r="A22" s="21" t="s">
        <v>20</v>
      </c>
      <c r="B22" s="22">
        <v>39260</v>
      </c>
      <c r="C22" s="22">
        <v>39196</v>
      </c>
      <c r="D22" s="22">
        <v>38812</v>
      </c>
      <c r="E22" s="22">
        <v>38780</v>
      </c>
      <c r="F22" s="22">
        <v>39132</v>
      </c>
      <c r="G22" s="22">
        <v>39196</v>
      </c>
      <c r="H22" s="22">
        <v>39100</v>
      </c>
      <c r="I22" s="22">
        <v>39100</v>
      </c>
      <c r="J22" s="22">
        <v>39196</v>
      </c>
      <c r="K22" s="22">
        <v>39260</v>
      </c>
      <c r="L22" s="22">
        <v>39100</v>
      </c>
      <c r="M22" s="22">
        <v>39260</v>
      </c>
      <c r="N22" s="22">
        <v>39100</v>
      </c>
      <c r="P22" s="21" t="s">
        <v>20</v>
      </c>
      <c r="Q22" s="22"/>
      <c r="R22" s="22"/>
      <c r="S22" s="22"/>
      <c r="T22" s="22">
        <v>39196</v>
      </c>
      <c r="U22" s="22"/>
      <c r="V22" s="22"/>
      <c r="W22" s="22"/>
      <c r="X22" s="22">
        <v>39260</v>
      </c>
      <c r="Y22" s="22">
        <v>39868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39388</v>
      </c>
      <c r="AJ22" s="22">
        <v>39580</v>
      </c>
      <c r="AK22" s="22">
        <v>38972</v>
      </c>
      <c r="AL22" s="22">
        <v>39580</v>
      </c>
      <c r="AM22" s="22">
        <v>39100</v>
      </c>
      <c r="AN22" s="22">
        <v>39260</v>
      </c>
      <c r="AO22" s="22">
        <v>40476</v>
      </c>
      <c r="AP22" s="22">
        <v>40092</v>
      </c>
      <c r="AQ22" s="22">
        <v>39196</v>
      </c>
      <c r="AR22" s="22">
        <v>38972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0.82636581737853532</v>
      </c>
      <c r="C23" s="25">
        <f>IFERROR(IF(C18="","",IF($C$25=0,((C19-$C$26)/3/C20),IF($C$26=0,(($C$25-C19)/3/C20),MIN(((($C$25)-C19)/(3*C20)),((C19-($C$26))/(3*C20)))))),"")</f>
        <v>1.0446959689779742</v>
      </c>
      <c r="D23" s="25">
        <f>IFERROR(IF(D18="","",IF($D$25=0,((D19-$D$26)/3/D20),IF($D$26=0,(($D$25-D19)/3/D20),MIN(((($D$25)-D19)/(3*D20)),((D19-($D$26))/(3*D20)))))),"")</f>
        <v>0.89835838910716181</v>
      </c>
      <c r="E23" s="25">
        <f>IFERROR(IF(E18="","",IF($E$25=0,((E19-$E$26)/3/E20),IF($E$26=0,(($E$25-E19)/3/E20),MIN(((($E$25)-E19)/(3*E20)),((E19-($E$26))/(3*E20)))))),"")</f>
        <v>0.97813717311619364</v>
      </c>
      <c r="F23" s="25">
        <f>IFERROR(IF(F18="","",IF($K$25=0,((F19-$K$26)/3/F20),IF($K$26=0,(($K$25-F19)/3/F20),MIN(((($K$25)-F19)/(3*F20)),((F19-($K$26))/(3*F20)))))),"")</f>
        <v>0.81969121608086171</v>
      </c>
      <c r="G23" s="25">
        <f>IFERROR(IF(G18="","",IF($G$25=0,((G19-$G$26)/3/G20),IF($G$26=0,(($G$25-G19)/3/G20),MIN(((($G$25)-G19)/(3*G20)),((G19-($G$26))/(3*G20)))))),"")</f>
        <v>0.82057626353306012</v>
      </c>
      <c r="H23" s="25">
        <f>IFERROR(IF(H18="","",IF($H$25=0,((H19-$H$26)/3/H20),IF($H$26=0,(($H$25-H19)/3/H20),MIN(((($H$25)-H19)/(3*H20)),((H19-($H$26))/(3*H20)))))),"")</f>
        <v>0.83079441529214904</v>
      </c>
      <c r="I23" s="25">
        <f>IFERROR(IF(I18="","",IF($I$25=0,((I19-$I$26)/3/I20),IF($I$26=0,(($I$25-I19)/3/I20),MIN(((($I$25)-I19)/(3*I20)),((I19-($I$26))/(3*I20)))))),"")</f>
        <v>0.88794337313398353</v>
      </c>
      <c r="J23" s="25">
        <f>IFERROR(IF(J18="","",IF($J$25=0,((J19-$J$26)/3/J20),IF($J$26=0,(($J$25-J19)/3/J20),MIN(((($J$25)-J19)/(3*J20)),((J19-($J$26))/(3*J20)))))),"")</f>
        <v>0.98453573767234315</v>
      </c>
      <c r="K23" s="25">
        <f>IFERROR(IF(K18="","",IF($K$25=0,((K19-$K$26)/3/K20),IF($K$26=0,(($K$25-K19)/3/K20),MIN(((($K$25)-K19)/(3*K20)),((K19-($K$26))/(3*K20)))))),"")</f>
        <v>0.97009904791434098</v>
      </c>
      <c r="L23" s="25">
        <f>IFERROR(IF(L18="","",IF($L$25=0,((L19-$L$26)/3/L20),IF($L$26=0,(($L$25-L19)/3/L20),MIN(((($L$25)-L19)/(3*L20)),((L19-($L$26))/(3*L20)))))),"")</f>
        <v>0.93641892233928814</v>
      </c>
      <c r="M23" s="25">
        <f>IFERROR(IF(M18="","",IF($M$25=0,((M19-$M$26)/3/M20),IF($M$26=0,(($M$25-M19)/3/M20),MIN(((($M$25)-M19)/(3*M20)),((M19-($M$26))/(3*M20)))))),"")</f>
        <v>0.97546453608130435</v>
      </c>
      <c r="N23" s="25">
        <f>IFERROR(IF(N18="","",IF($N$25=0,((N19-$N$26)/3/N20),IF($N$26=0,(($N$25-N19)/3/N20),MIN(((($N$25)-N19)/(3*N20)),((N19-($N$26))/(3*N20)))))),"")</f>
        <v>0.90418658184406964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0.95799496673679763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1.1109889215870423</v>
      </c>
      <c r="Y23" s="25">
        <f>IFERROR(IF(Y18="","",IF($J$25=0,((Y19-$J$26)/3/Y20),IF($J$26=0,(($J$25-Y19)/3/Y20),MIN(((($J$25)-Y19)/(3*Y20)),((Y19-($J$26))/(3*Y20)))))),"")</f>
        <v>1.4552842788243776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1.0113148829450194</v>
      </c>
      <c r="AJ23" s="25">
        <f t="shared" si="4"/>
        <v>1.4062992108606616</v>
      </c>
      <c r="AK23" s="25">
        <f t="shared" si="4"/>
        <v>0.91810556007712762</v>
      </c>
      <c r="AL23" s="25">
        <f t="shared" si="4"/>
        <v>1.0253884591035707</v>
      </c>
      <c r="AM23" s="25">
        <f t="shared" si="4"/>
        <v>1.3746998111195687</v>
      </c>
      <c r="AN23" s="25">
        <f t="shared" si="4"/>
        <v>1.301833209804715</v>
      </c>
      <c r="AO23" s="25">
        <f t="shared" si="4"/>
        <v>1.8860281074198479</v>
      </c>
      <c r="AP23" s="25">
        <f t="shared" si="4"/>
        <v>2.303336942988496</v>
      </c>
      <c r="AQ23" s="25">
        <f>IFERROR(IF(AQ18="","",IF($M$25=0,((AQ19-$M$26)/3/AQ20),IF($M$26=0,(($M$25-AQ19)/3/AQ20),MIN(((($M$25)-AQ19)/(3*AQ20)),((AQ19-($M$26))/(3*AQ20)))))),"")</f>
        <v>1.1205431630792477</v>
      </c>
      <c r="AR23" s="25">
        <f>IFERROR(IF(AR18="","",IF($M$25=0,((AR19-$M$26)/3/AR20),IF($M$26=0,(($M$25-AR19)/3/AR20),MIN(((($M$25)-AR19)/(3*AR20)),((AR19-($M$26))/(3*AR20)))))),"")</f>
        <v>1.4435845791446553</v>
      </c>
    </row>
    <row r="24" spans="1:62" x14ac:dyDescent="0.2">
      <c r="A24" s="35" t="s">
        <v>10</v>
      </c>
      <c r="B24" s="32">
        <f t="shared" ref="B24:M24" si="5">$D$5</f>
        <v>41129</v>
      </c>
      <c r="C24" s="32">
        <f t="shared" si="5"/>
        <v>41129</v>
      </c>
      <c r="D24" s="32">
        <f t="shared" si="5"/>
        <v>41129</v>
      </c>
      <c r="E24" s="32">
        <f t="shared" si="5"/>
        <v>41129</v>
      </c>
      <c r="F24" s="32">
        <f t="shared" si="5"/>
        <v>41129</v>
      </c>
      <c r="G24" s="32">
        <f t="shared" si="5"/>
        <v>41129</v>
      </c>
      <c r="H24" s="32">
        <f t="shared" si="5"/>
        <v>41129</v>
      </c>
      <c r="I24" s="32">
        <f t="shared" si="5"/>
        <v>41129</v>
      </c>
      <c r="J24" s="32">
        <f t="shared" si="5"/>
        <v>41129</v>
      </c>
      <c r="K24" s="32">
        <f t="shared" si="5"/>
        <v>41129</v>
      </c>
      <c r="L24" s="32">
        <f t="shared" si="5"/>
        <v>41129</v>
      </c>
      <c r="M24" s="32">
        <f t="shared" si="5"/>
        <v>41129</v>
      </c>
      <c r="N24" s="32">
        <f>$D$5</f>
        <v>41129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44412</v>
      </c>
      <c r="C25" s="32">
        <f t="shared" si="6"/>
        <v>44412</v>
      </c>
      <c r="D25" s="32">
        <f t="shared" si="6"/>
        <v>44412</v>
      </c>
      <c r="E25" s="32">
        <f t="shared" si="6"/>
        <v>44412</v>
      </c>
      <c r="F25" s="32">
        <f t="shared" si="6"/>
        <v>44412</v>
      </c>
      <c r="G25" s="32">
        <f t="shared" si="6"/>
        <v>44412</v>
      </c>
      <c r="H25" s="32">
        <f t="shared" si="6"/>
        <v>44412</v>
      </c>
      <c r="I25" s="32">
        <f t="shared" si="6"/>
        <v>44412</v>
      </c>
      <c r="J25" s="32">
        <f t="shared" si="6"/>
        <v>44412</v>
      </c>
      <c r="K25" s="32">
        <f t="shared" si="6"/>
        <v>44412</v>
      </c>
      <c r="L25" s="32">
        <f t="shared" si="6"/>
        <v>44412</v>
      </c>
      <c r="M25" s="32">
        <f t="shared" si="6"/>
        <v>44412</v>
      </c>
      <c r="N25" s="32">
        <f>$E$5</f>
        <v>44412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38570</v>
      </c>
      <c r="C26" s="32">
        <f t="shared" si="7"/>
        <v>38570</v>
      </c>
      <c r="D26" s="32">
        <f t="shared" si="7"/>
        <v>38570</v>
      </c>
      <c r="E26" s="32">
        <f t="shared" si="7"/>
        <v>38570</v>
      </c>
      <c r="F26" s="32">
        <f t="shared" si="7"/>
        <v>38570</v>
      </c>
      <c r="G26" s="32">
        <f t="shared" si="7"/>
        <v>38570</v>
      </c>
      <c r="H26" s="32">
        <f t="shared" si="7"/>
        <v>38570</v>
      </c>
      <c r="I26" s="32">
        <f t="shared" si="7"/>
        <v>38570</v>
      </c>
      <c r="J26" s="32">
        <f t="shared" si="7"/>
        <v>38570</v>
      </c>
      <c r="K26" s="32">
        <f t="shared" si="7"/>
        <v>38570</v>
      </c>
      <c r="L26" s="32">
        <f t="shared" si="7"/>
        <v>38570</v>
      </c>
      <c r="M26" s="32">
        <f t="shared" si="7"/>
        <v>38570</v>
      </c>
      <c r="N26" s="32">
        <f>$F$5</f>
        <v>38570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837.26566113957006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0.92445178162549058</v>
      </c>
      <c r="Q37" s="40">
        <v>8</v>
      </c>
      <c r="R37" s="41">
        <f>ROUND(Q37/5,5)</f>
        <v>1.6</v>
      </c>
      <c r="T37" s="20">
        <v>39848.800000000003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591.61068279739504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0.72051888017148658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BJ85"/>
  <sheetViews>
    <sheetView showGridLines="0" topLeftCell="A13" zoomScale="85" zoomScaleNormal="85" workbookViewId="0">
      <selection activeCell="Q61" sqref="Q61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85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1.5566710979610126</v>
      </c>
      <c r="R2" s="7">
        <f>IF(N19="","",(ABS(N19-AVERAGE(B19:M19))/STDEV(B19:M19)))</f>
        <v>0.66397413194633792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2.1166601482228287</v>
      </c>
      <c r="V2" s="7">
        <f>IF(AR19="","",(ABS(AR19-AVERAGE(AF19:AQ19))/STDEV(AF19:AQ19)))</f>
        <v>0.8113738379743598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0.3615772057877914</v>
      </c>
      <c r="R3" s="7">
        <f>IF(N20="","",(ABS(N20-AVERAGE(B20:M20))/STDEV(B20:M20)))</f>
        <v>2.096057783288451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0.67039438996226486</v>
      </c>
      <c r="V3" s="7">
        <f>IF(AR20="","",(ABS(AR20-AVERAGE(AF20:AQ20))/STDEV(AF20:AQ20)))</f>
        <v>6.4455983388212221E-2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0.65579437557331355</v>
      </c>
      <c r="R4" s="7">
        <f>IF(N23="","",(ABS(N23-AVERAGE(B23:M23))/STDEV(B23:M23)))</f>
        <v>0.31650468955984529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0.9819616048774169</v>
      </c>
      <c r="V4" s="7">
        <f>IF(AR23="","",(ABS(AR23-AVERAGE(AF23:AQ23))/STDEV(AF23:AQ23)))</f>
        <v>0.60616340771865473</v>
      </c>
    </row>
    <row r="5" spans="1:44" ht="25.5" customHeight="1" x14ac:dyDescent="0.2">
      <c r="C5" s="45" t="s">
        <v>54</v>
      </c>
      <c r="D5" s="46" t="s">
        <v>54</v>
      </c>
      <c r="E5" s="46">
        <v>33.700000000000003</v>
      </c>
      <c r="F5" s="46">
        <v>6.4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0.25741677419353692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13.5038</v>
      </c>
      <c r="C9" s="20">
        <v>13.854035714285709</v>
      </c>
      <c r="D9" s="20">
        <v>13.258392857142862</v>
      </c>
      <c r="E9" s="20">
        <v>13.722686363636361</v>
      </c>
      <c r="F9" s="20">
        <v>13.718468571428573</v>
      </c>
      <c r="G9" s="20">
        <v>14.541051282051285</v>
      </c>
      <c r="H9" s="20">
        <v>15.081460000000003</v>
      </c>
      <c r="I9" s="20">
        <v>14.763341666666662</v>
      </c>
      <c r="J9" s="20">
        <v>15.714005263157903</v>
      </c>
      <c r="K9" s="20">
        <v>15.572472727272734</v>
      </c>
      <c r="L9" s="20">
        <v>14.503950000000005</v>
      </c>
      <c r="M9" s="20">
        <v>15.221757142857141</v>
      </c>
      <c r="N9" s="20">
        <v>15.756655172413797</v>
      </c>
      <c r="P9" s="19" t="s">
        <v>18</v>
      </c>
      <c r="Q9" s="20"/>
      <c r="R9" s="20"/>
      <c r="S9" s="20"/>
      <c r="T9" s="20">
        <v>14.153533333333334</v>
      </c>
      <c r="U9" s="20"/>
      <c r="V9" s="20"/>
      <c r="W9" s="20"/>
      <c r="X9" s="20">
        <v>14.055800000000001</v>
      </c>
      <c r="Y9" s="20">
        <v>14.383850000000004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14.063999999999998</v>
      </c>
      <c r="AJ9" s="30">
        <v>13.303188888888894</v>
      </c>
      <c r="AK9" s="30">
        <v>13.607431578947363</v>
      </c>
      <c r="AL9" s="30">
        <v>13.747847058823529</v>
      </c>
      <c r="AM9" s="30">
        <v>14.375057142857147</v>
      </c>
      <c r="AN9" s="30">
        <v>15.234337500000001</v>
      </c>
      <c r="AO9" s="30">
        <v>15.040439999999995</v>
      </c>
      <c r="AP9" s="30">
        <v>15.225890909090911</v>
      </c>
      <c r="AQ9" s="30">
        <v>16.417080000000002</v>
      </c>
      <c r="AR9" s="30">
        <v>16.674496774193539</v>
      </c>
    </row>
    <row r="10" spans="1:44" x14ac:dyDescent="0.2">
      <c r="A10" s="21" t="s">
        <v>8</v>
      </c>
      <c r="B10" s="22">
        <v>2.93963438819587</v>
      </c>
      <c r="C10" s="22">
        <v>3.3657963822081025</v>
      </c>
      <c r="D10" s="22">
        <v>3.0972786336905247</v>
      </c>
      <c r="E10" s="22">
        <v>2.9682429679371358</v>
      </c>
      <c r="F10" s="22">
        <v>3.1926337752484271</v>
      </c>
      <c r="G10" s="22">
        <v>3.3106236412893302</v>
      </c>
      <c r="H10" s="22">
        <v>4.0964829172490251</v>
      </c>
      <c r="I10" s="22">
        <v>2.842212522866677</v>
      </c>
      <c r="J10" s="22">
        <v>3.0966522297019177</v>
      </c>
      <c r="K10" s="22">
        <v>3.1275893010658735</v>
      </c>
      <c r="L10" s="22">
        <v>2.8788028775127441</v>
      </c>
      <c r="M10" s="22">
        <v>2.5963275258189493</v>
      </c>
      <c r="N10" s="22">
        <v>3.2604920010025094</v>
      </c>
      <c r="P10" s="21" t="s">
        <v>8</v>
      </c>
      <c r="Q10" s="22"/>
      <c r="R10" s="22"/>
      <c r="S10" s="22"/>
      <c r="T10" s="22">
        <v>2.6116833352606532</v>
      </c>
      <c r="U10" s="22"/>
      <c r="V10" s="22"/>
      <c r="W10" s="22"/>
      <c r="X10" s="22">
        <v>3.055746238274248</v>
      </c>
      <c r="Y10" s="22">
        <v>3.2173817612102313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3.2348133924865885</v>
      </c>
      <c r="AJ10" s="22">
        <v>2.5632498284445671</v>
      </c>
      <c r="AK10" s="22">
        <v>3.1232674947357904</v>
      </c>
      <c r="AL10" s="22">
        <v>3.1440372230086315</v>
      </c>
      <c r="AM10" s="22">
        <v>2.8209245215190579</v>
      </c>
      <c r="AN10" s="22">
        <v>3.4408389687258745</v>
      </c>
      <c r="AO10" s="22">
        <v>2.9659593873766537</v>
      </c>
      <c r="AP10" s="22">
        <v>3.5394863336926825</v>
      </c>
      <c r="AQ10" s="22">
        <v>2.6769626775774853</v>
      </c>
      <c r="AR10" s="22">
        <v>3.278447481350995</v>
      </c>
    </row>
    <row r="11" spans="1:44" x14ac:dyDescent="0.2">
      <c r="A11" s="21" t="s">
        <v>19</v>
      </c>
      <c r="B11" s="22">
        <v>21.890999999999998</v>
      </c>
      <c r="C11" s="22">
        <v>22.4</v>
      </c>
      <c r="D11" s="22">
        <v>25.366</v>
      </c>
      <c r="E11" s="22">
        <v>22.015999999999998</v>
      </c>
      <c r="F11" s="23">
        <v>24.797000000000001</v>
      </c>
      <c r="G11" s="23">
        <v>22.300999999999998</v>
      </c>
      <c r="H11" s="23">
        <v>23.417000000000002</v>
      </c>
      <c r="I11" s="23">
        <v>21.9</v>
      </c>
      <c r="J11" s="23">
        <v>27.402999999999999</v>
      </c>
      <c r="K11" s="23">
        <v>22.934000000000001</v>
      </c>
      <c r="L11" s="23">
        <v>21.960999999999999</v>
      </c>
      <c r="M11" s="23">
        <v>21.489000000000001</v>
      </c>
      <c r="N11" s="23">
        <v>22.664000000000001</v>
      </c>
      <c r="P11" s="21" t="s">
        <v>19</v>
      </c>
      <c r="Q11" s="22"/>
      <c r="R11" s="22"/>
      <c r="S11" s="22"/>
      <c r="T11" s="22">
        <v>21.477</v>
      </c>
      <c r="U11" s="23"/>
      <c r="V11" s="23"/>
      <c r="W11" s="23"/>
      <c r="X11" s="23">
        <v>20.751000000000001</v>
      </c>
      <c r="Y11" s="23">
        <v>20.143000000000001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18.902000000000001</v>
      </c>
      <c r="AJ11" s="22">
        <v>21.169</v>
      </c>
      <c r="AK11" s="22">
        <v>22.003</v>
      </c>
      <c r="AL11" s="22">
        <v>22.003</v>
      </c>
      <c r="AM11" s="22">
        <v>21.498000000000001</v>
      </c>
      <c r="AN11" s="22">
        <v>23.852</v>
      </c>
      <c r="AO11" s="22">
        <v>23.504000000000001</v>
      </c>
      <c r="AP11" s="22">
        <v>24.681000000000001</v>
      </c>
      <c r="AQ11" s="22">
        <v>23.088000000000001</v>
      </c>
      <c r="AR11" s="22">
        <v>25.588000000000001</v>
      </c>
    </row>
    <row r="12" spans="1:44" x14ac:dyDescent="0.2">
      <c r="A12" s="21" t="s">
        <v>20</v>
      </c>
      <c r="B12" s="22">
        <v>6.8040000000000003</v>
      </c>
      <c r="C12" s="22">
        <v>6.8049999999999997</v>
      </c>
      <c r="D12" s="22">
        <v>6.44</v>
      </c>
      <c r="E12" s="22">
        <v>6.9939999999999998</v>
      </c>
      <c r="F12" s="23">
        <v>7.3070000000000004</v>
      </c>
      <c r="G12" s="23">
        <v>7.9260000000000002</v>
      </c>
      <c r="H12" s="23">
        <v>7.1550000000000002</v>
      </c>
      <c r="I12" s="23">
        <v>8.0120000000000005</v>
      </c>
      <c r="J12" s="23">
        <v>8.4969999999999999</v>
      </c>
      <c r="K12" s="23">
        <v>7.7880000000000003</v>
      </c>
      <c r="L12" s="23">
        <v>7.2990000000000004</v>
      </c>
      <c r="M12" s="23">
        <v>10.275</v>
      </c>
      <c r="N12" s="23">
        <v>7.8369999999999997</v>
      </c>
      <c r="P12" s="21" t="s">
        <v>20</v>
      </c>
      <c r="Q12" s="22"/>
      <c r="R12" s="22"/>
      <c r="S12" s="22"/>
      <c r="T12" s="22">
        <v>10.529</v>
      </c>
      <c r="U12" s="23"/>
      <c r="V12" s="23"/>
      <c r="W12" s="23"/>
      <c r="X12" s="23">
        <v>6.8390000000000004</v>
      </c>
      <c r="Y12" s="23">
        <v>8.8889999999999993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6.4139999999999997</v>
      </c>
      <c r="AJ12" s="22">
        <v>8.8179999999999996</v>
      </c>
      <c r="AK12" s="22">
        <v>7.8879999999999999</v>
      </c>
      <c r="AL12" s="22">
        <v>6.5460000000000003</v>
      </c>
      <c r="AM12" s="22">
        <v>8.1180000000000003</v>
      </c>
      <c r="AN12" s="22">
        <v>8.2319999999999993</v>
      </c>
      <c r="AO12" s="22">
        <v>8.484</v>
      </c>
      <c r="AP12" s="22">
        <v>8.9329999999999998</v>
      </c>
      <c r="AQ12" s="22">
        <v>11.448</v>
      </c>
      <c r="AR12" s="22">
        <v>8.4879999999999995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0.80551967375323685</v>
      </c>
      <c r="C13" s="25">
        <f>IFERROR(IF(C8="","",IF($C$25=0,((C9-$C$26)/3/C10),IF($C$26=0,(($C$25-C9)/3/C10),MIN(((($C$25)-C9)/(3*C10)),((C9-($C$26))/(3*C10)))))),"")</f>
        <v>0.73821416665690198</v>
      </c>
      <c r="D13" s="25">
        <f>IFERROR(IF(D8="","",IF($D$25=0,((D9-$D$26)/3/D10),IF($D$26=0,(($D$25-D9)/3/D10),MIN(((($D$25)-D9)/(3*D10)),((D9-($D$26))/(3*D10)))))),"")</f>
        <v>0.73810955446941584</v>
      </c>
      <c r="E13" s="25">
        <f>IFERROR(IF(E8="","",IF($E$25=0,((E9-$E$26)/3/E10),IF($E$26=0,(($E$25-E9)/3/E10),MIN(((($E$25)-E9)/(3*E10)),((E9-($E$26))/(3*E10)))))),"")</f>
        <v>0.82233681033255279</v>
      </c>
      <c r="F13" s="25">
        <f>IFERROR(IF(F8="","",IF($K$25=0,((F9-$K$26)/3/F10),IF($K$26=0,(($K$25-F9)/3/F10),MIN(((($K$25)-F9)/(3*F10)),((F9-($K$26))/(3*F10)))))),"")</f>
        <v>0.76409939114288217</v>
      </c>
      <c r="G13" s="25">
        <f>IFERROR(IF(G8="","",IF($G$25=0,((G9-$G$26)/3/G10),IF($G$26=0,(($G$25-G9)/3/G10),MIN(((($G$25)-G9)/(3*G10)),((G9-($G$26))/(3*G10)))))),"")</f>
        <v>0.81968959770579997</v>
      </c>
      <c r="H13" s="25">
        <f>IFERROR(IF(H8="","",IF($H$25=0,((H9-$H$26)/3/H10),IF($H$26=0,(($H$25-H9)/3/H10),MIN(((($H$25)-H9)/(3*H10)),((H9-($H$26))/(3*H10)))))),"")</f>
        <v>0.70641573722058459</v>
      </c>
      <c r="I13" s="25">
        <f>IFERROR(IF(I8="","",IF($I$25=0,((I9-$I$26)/3/I10),IF($I$26=0,(($I$25-I9)/3/I10),MIN(((($I$25)-I9)/(3*I10)),((I9-($I$26))/(3*I10)))))),"")</f>
        <v>0.98084873426135555</v>
      </c>
      <c r="J13" s="25">
        <f>IFERROR(IF(J8="","",IF($J$25=0,((J9-$J$26)/3/J10),IF($J$26=0,(($J$25-J9)/3/J10),MIN(((($J$25)-J9)/(3*J10)),((J9-($J$26))/(3*J10)))))),"")</f>
        <v>1.0025886637426793</v>
      </c>
      <c r="K13" s="25">
        <f>IFERROR(IF(K8="","",IF($K$25=0,((K9-$K$26)/3/K10),IF($K$26=0,(($K$25-K9)/3/K10),MIN(((($K$25)-K9)/(3*K10)),((K9-($K$26))/(3*K10)))))),"")</f>
        <v>0.97758708537880179</v>
      </c>
      <c r="L13" s="25">
        <f>IFERROR(IF(L8="","",IF($L$25=0,((L9-$L$26)/3/L10),IF($L$26=0,(($L$25-L9)/3/L10),MIN(((($L$25)-L9)/(3*L10)),((L9-($L$26))/(3*L10)))))),"")</f>
        <v>0.938347216395927</v>
      </c>
      <c r="M13" s="25">
        <f>IFERROR(IF(M8="","",IF($M$25=0,((M9-$M$26)/3/M10),IF($M$26=0,(($M$25-M9)/3/M10),MIN(((($M$25)-M9)/(3*M10)),((M9-($M$26))/(3*M10)))))),"")</f>
        <v>1.1325942836731189</v>
      </c>
      <c r="N13" s="25">
        <f>IFERROR(IF(N8="","",IF($N$25=0,((N9-$N$26)/3/N10),IF($N$26=0,(($N$25-N9)/3/N10),MIN(((($N$25)-N9)/(3*N10)),((N9-($N$26))/(3*N10)))))),"")</f>
        <v>0.95656884191474678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0.98959589633908274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0.83512606556444757</v>
      </c>
      <c r="Y13" s="25">
        <f>IFERROR(IF(Y8="","",IF($J$25=0,((Y9-$J$26)/3/Y10),IF($J$26=0,(($J$25-Y9)/3/Y10),MIN(((($J$25)-Y9)/(3*Y10)),((Y9-($J$26))/(3*Y10)))))),"")</f>
        <v>0.82715808407277158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0.78974158837116215</v>
      </c>
      <c r="AJ13" s="25">
        <f t="shared" si="2"/>
        <v>0.89771310522599235</v>
      </c>
      <c r="AK13" s="25">
        <f t="shared" si="2"/>
        <v>0.76921915815145037</v>
      </c>
      <c r="AL13" s="25">
        <f t="shared" si="2"/>
        <v>0.77902460410356666</v>
      </c>
      <c r="AM13" s="25">
        <f t="shared" si="2"/>
        <v>0.94236919870541891</v>
      </c>
      <c r="AN13" s="25">
        <f t="shared" si="2"/>
        <v>0.85583172982870037</v>
      </c>
      <c r="AO13" s="25">
        <f t="shared" si="2"/>
        <v>0.97106746603638128</v>
      </c>
      <c r="AP13" s="25">
        <f t="shared" si="2"/>
        <v>0.83118378177048613</v>
      </c>
      <c r="AQ13" s="25">
        <f>IFERROR(IF(AQ8="","",IF($M$25=0,((AQ9-$M$26)/3/AQ10),IF($M$26=0,(($M$25-AQ9)/3/AQ10),MIN(((($M$25)-AQ9)/(3*AQ10)),((AQ9-($M$26))/(3*AQ10)))))),"")</f>
        <v>1.2473190958673792</v>
      </c>
      <c r="AR13" s="25">
        <f>IFERROR(IF(AR8="","",IF($M$25=0,((AR9-$M$26)/3/AR10),IF($M$26=0,(($M$25-AR9)/3/AR10),MIN(((($M$25)-AR9)/(3*AR10)),((AR9-($M$26))/(3*AR10)))))),"")</f>
        <v>1.0446506395317319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0.14800441176470613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15.266</v>
      </c>
      <c r="C19" s="30">
        <v>13.768214285714285</v>
      </c>
      <c r="D19" s="30">
        <v>13.877186122720284</v>
      </c>
      <c r="E19" s="30">
        <v>14.370725208520891</v>
      </c>
      <c r="F19" s="30">
        <v>14.251856</v>
      </c>
      <c r="G19" s="30">
        <v>13.586408510638295</v>
      </c>
      <c r="H19" s="30">
        <v>14.057940540540539</v>
      </c>
      <c r="I19" s="30">
        <v>15.451733333333335</v>
      </c>
      <c r="J19" s="30">
        <v>15.147718518518516</v>
      </c>
      <c r="K19" s="30">
        <v>14.49491515151515</v>
      </c>
      <c r="L19" s="30">
        <v>13.553949999999995</v>
      </c>
      <c r="M19" s="30">
        <v>17.169799999999999</v>
      </c>
      <c r="N19" s="30">
        <v>15.273175000000004</v>
      </c>
      <c r="P19" s="30" t="s">
        <v>18</v>
      </c>
      <c r="Q19" s="30"/>
      <c r="R19" s="30"/>
      <c r="S19" s="30"/>
      <c r="T19" s="30">
        <v>15.600766666666667</v>
      </c>
      <c r="U19" s="30"/>
      <c r="V19" s="30"/>
      <c r="W19" s="30"/>
      <c r="X19" s="30">
        <v>16.279054545454546</v>
      </c>
      <c r="Y19" s="30">
        <v>15.675999999999998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13.789566666666671</v>
      </c>
      <c r="AJ19" s="30">
        <v>13.215186666666666</v>
      </c>
      <c r="AK19" s="30">
        <v>14.221129411764707</v>
      </c>
      <c r="AL19" s="30">
        <v>13.499799999999999</v>
      </c>
      <c r="AM19" s="30">
        <v>12.735693333333334</v>
      </c>
      <c r="AN19" s="30">
        <v>14.743986666666666</v>
      </c>
      <c r="AO19" s="30">
        <v>15.469350000000006</v>
      </c>
      <c r="AP19" s="30">
        <v>16.094781818181822</v>
      </c>
      <c r="AQ19" s="30">
        <v>15.070525000000004</v>
      </c>
      <c r="AR19" s="30">
        <v>15.21852941176471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2.8782520645989904</v>
      </c>
      <c r="C20" s="22">
        <v>3.0166317740291282</v>
      </c>
      <c r="D20" s="22">
        <v>3.0462827574362166</v>
      </c>
      <c r="E20" s="22">
        <v>3.1497077720055233</v>
      </c>
      <c r="F20" s="22">
        <v>3.0552647150609982</v>
      </c>
      <c r="G20" s="22">
        <v>2.7260505438176881</v>
      </c>
      <c r="H20" s="22">
        <v>3.0550211398488716</v>
      </c>
      <c r="I20" s="22">
        <v>3.3262711545869896</v>
      </c>
      <c r="J20" s="22">
        <v>3.1855448411696177</v>
      </c>
      <c r="K20" s="22">
        <v>3.0069940837298152</v>
      </c>
      <c r="L20" s="22">
        <v>3.101617072610364</v>
      </c>
      <c r="M20" s="22">
        <v>2.5715040780697591</v>
      </c>
      <c r="N20" s="22">
        <v>3.4359746844345942</v>
      </c>
      <c r="P20" s="21" t="s">
        <v>8</v>
      </c>
      <c r="Q20" s="22"/>
      <c r="R20" s="22"/>
      <c r="S20" s="22"/>
      <c r="T20" s="22">
        <v>2.7147847146922</v>
      </c>
      <c r="U20" s="22"/>
      <c r="V20" s="22"/>
      <c r="W20" s="22"/>
      <c r="X20" s="22">
        <v>2.2255070867705835</v>
      </c>
      <c r="Y20" s="22">
        <v>2.2587880774759328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2.6872384836139749</v>
      </c>
      <c r="AJ20" s="22">
        <v>2.3926386976845495</v>
      </c>
      <c r="AK20" s="22">
        <v>2.8012946870205111</v>
      </c>
      <c r="AL20" s="22">
        <v>2.1736461514784122</v>
      </c>
      <c r="AM20" s="22">
        <v>2.2217825809734566</v>
      </c>
      <c r="AN20" s="22">
        <v>2.4688064546720994</v>
      </c>
      <c r="AO20" s="22">
        <v>2.1999934988396177</v>
      </c>
      <c r="AP20" s="22">
        <v>2.199115324573544</v>
      </c>
      <c r="AQ20" s="22">
        <v>2.7294398877119037</v>
      </c>
      <c r="AR20" s="22">
        <v>2.4141352518045895</v>
      </c>
      <c r="AS20" s="29"/>
      <c r="AT20" s="29"/>
      <c r="AU20" s="29"/>
      <c r="AV20" s="29"/>
      <c r="BD20" s="32">
        <f>F5</f>
        <v>6.4</v>
      </c>
      <c r="BE20" s="32"/>
      <c r="BF20" s="32"/>
      <c r="BG20" s="32"/>
      <c r="BH20" s="32"/>
      <c r="BI20" s="32"/>
      <c r="BJ20" s="32">
        <f>E5</f>
        <v>33.700000000000003</v>
      </c>
    </row>
    <row r="21" spans="1:62" x14ac:dyDescent="0.2">
      <c r="A21" s="21" t="s">
        <v>19</v>
      </c>
      <c r="B21" s="22">
        <v>22.396000000000001</v>
      </c>
      <c r="C21" s="22">
        <v>22.626000000000001</v>
      </c>
      <c r="D21" s="22">
        <v>23.515999999999998</v>
      </c>
      <c r="E21" s="22">
        <v>21.693000000000001</v>
      </c>
      <c r="F21" s="22">
        <v>24.779</v>
      </c>
      <c r="G21" s="22">
        <v>21.056999999999999</v>
      </c>
      <c r="H21" s="22">
        <v>22.962</v>
      </c>
      <c r="I21" s="22">
        <v>23.102</v>
      </c>
      <c r="J21" s="22">
        <v>24.617999999999999</v>
      </c>
      <c r="K21" s="22">
        <v>22.035</v>
      </c>
      <c r="L21" s="22">
        <v>21.268999999999998</v>
      </c>
      <c r="M21" s="22">
        <v>22.913</v>
      </c>
      <c r="N21" s="22">
        <v>22.763000000000002</v>
      </c>
      <c r="P21" s="21" t="s">
        <v>19</v>
      </c>
      <c r="Q21" s="22"/>
      <c r="R21" s="22"/>
      <c r="S21" s="22"/>
      <c r="T21" s="22">
        <v>20.623000000000001</v>
      </c>
      <c r="U21" s="22"/>
      <c r="V21" s="22"/>
      <c r="W21" s="22"/>
      <c r="X21" s="22">
        <v>23.209</v>
      </c>
      <c r="Y21" s="22">
        <v>20.49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18.555</v>
      </c>
      <c r="AJ21" s="22">
        <v>19.393999999999998</v>
      </c>
      <c r="AK21" s="22">
        <v>20.123999999999999</v>
      </c>
      <c r="AL21" s="22">
        <v>17.911999999999999</v>
      </c>
      <c r="AM21" s="22">
        <v>17.306999999999999</v>
      </c>
      <c r="AN21" s="22">
        <v>21.777999999999999</v>
      </c>
      <c r="AO21" s="22">
        <v>20.236000000000001</v>
      </c>
      <c r="AP21" s="22">
        <v>20.638999999999999</v>
      </c>
      <c r="AQ21" s="22">
        <v>23.292999999999999</v>
      </c>
      <c r="AR21" s="22">
        <v>21.838000000000001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10.483000000000001</v>
      </c>
      <c r="C22" s="22">
        <v>6.5289999999999999</v>
      </c>
      <c r="D22" s="22">
        <v>6.7169999999999996</v>
      </c>
      <c r="E22" s="22">
        <v>7.4029999999999996</v>
      </c>
      <c r="F22" s="22">
        <v>7.4130000000000003</v>
      </c>
      <c r="G22" s="22">
        <v>7.2140000000000004</v>
      </c>
      <c r="H22" s="22">
        <v>6.98</v>
      </c>
      <c r="I22" s="22">
        <v>7.3449999999999998</v>
      </c>
      <c r="J22" s="22">
        <v>7.4290000000000003</v>
      </c>
      <c r="K22" s="22">
        <v>8.0890000000000004</v>
      </c>
      <c r="L22" s="22">
        <v>7.7779999999999996</v>
      </c>
      <c r="M22" s="22">
        <v>10.895</v>
      </c>
      <c r="N22" s="22">
        <v>7.4880000000000004</v>
      </c>
      <c r="P22" s="21" t="s">
        <v>20</v>
      </c>
      <c r="Q22" s="22"/>
      <c r="R22" s="22"/>
      <c r="S22" s="22"/>
      <c r="T22" s="22">
        <v>10.448</v>
      </c>
      <c r="U22" s="22"/>
      <c r="V22" s="22"/>
      <c r="W22" s="22"/>
      <c r="X22" s="22">
        <v>11.606</v>
      </c>
      <c r="Y22" s="22">
        <v>12.284000000000001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8.3339999999999996</v>
      </c>
      <c r="AJ22" s="22">
        <v>7.63</v>
      </c>
      <c r="AK22" s="22">
        <v>7.3730000000000002</v>
      </c>
      <c r="AL22" s="22">
        <v>8.2360000000000007</v>
      </c>
      <c r="AM22" s="22">
        <v>7.0140000000000002</v>
      </c>
      <c r="AN22" s="22">
        <v>9.593</v>
      </c>
      <c r="AO22" s="22">
        <v>9.8360000000000003</v>
      </c>
      <c r="AP22" s="22">
        <v>11.362</v>
      </c>
      <c r="AQ22" s="22">
        <v>8.7330000000000005</v>
      </c>
      <c r="AR22" s="22">
        <v>9.2089999999999996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1.0267805831471131</v>
      </c>
      <c r="C23" s="25">
        <f>IFERROR(IF(C18="","",IF($C$25=0,((C19-$C$26)/3/C20),IF($C$26=0,(($C$25-C19)/3/C20),MIN(((($C$25)-C19)/(3*C20)),((C19-($C$26))/(3*C20)))))),"")</f>
        <v>0.81417674166144771</v>
      </c>
      <c r="D23" s="25">
        <f>IFERROR(IF(D18="","",IF($D$25=0,((D19-$D$26)/3/D20),IF($D$26=0,(($D$25-D19)/3/D20),MIN(((($D$25)-D19)/(3*D20)),((D19-($D$26))/(3*D20)))))),"")</f>
        <v>0.81817597797051522</v>
      </c>
      <c r="E23" s="25">
        <f>IFERROR(IF(E18="","",IF($E$25=0,((E19-$E$26)/3/E20),IF($E$26=0,(($E$25-E19)/3/E20),MIN(((($E$25)-E19)/(3*E20)),((E19-($E$26))/(3*E20)))))),"")</f>
        <v>0.84354124101759309</v>
      </c>
      <c r="F23" s="25">
        <f>IFERROR(IF(F18="","",IF($K$25=0,((F19-$K$26)/3/F20),IF($K$26=0,(($K$25-F19)/3/F20),MIN(((($K$25)-F19)/(3*F20)),((F19-($K$26))/(3*F20)))))),"")</f>
        <v>0.85664764837932528</v>
      </c>
      <c r="G23" s="25">
        <f>IFERROR(IF(G18="","",IF($G$25=0,((G19-$G$26)/3/G20),IF($G$26=0,(($G$25-G19)/3/G20),MIN(((($G$25)-G19)/(3*G20)),((G19-($G$26))/(3*G20)))))),"")</f>
        <v>0.87873260786697349</v>
      </c>
      <c r="H23" s="25">
        <f>IFERROR(IF(H18="","",IF($H$25=0,((H19-$H$26)/3/H20),IF($H$26=0,(($H$25-H19)/3/H20),MIN(((($H$25)-H19)/(3*H20)),((H19-($H$26))/(3*H20)))))),"")</f>
        <v>0.8355578341343729</v>
      </c>
      <c r="I23" s="25">
        <f>IFERROR(IF(I18="","",IF($I$25=0,((I19-$I$26)/3/I20),IF($I$26=0,(($I$25-I19)/3/I20),MIN(((($I$25)-I19)/(3*I20)),((I19-($I$26))/(3*I20)))))),"")</f>
        <v>0.90709515376808925</v>
      </c>
      <c r="J23" s="25">
        <f>IFERROR(IF(J18="","",IF($J$25=0,((J19-$J$26)/3/J20),IF($J$26=0,(($J$25-J19)/3/J20),MIN(((($J$25)-J19)/(3*J20)),((J19-($J$26))/(3*J20)))))),"")</f>
        <v>0.91535555712626204</v>
      </c>
      <c r="K23" s="25">
        <f>IFERROR(IF(K18="","",IF($K$25=0,((K19-$K$26)/3/K20),IF($K$26=0,(($K$25-K19)/3/K20),MIN(((($K$25)-K19)/(3*K20)),((K19-($K$26))/(3*K20)))))),"")</f>
        <v>0.89734298617512609</v>
      </c>
      <c r="L23" s="25">
        <f>IFERROR(IF(L18="","",IF($L$25=0,((L19-$L$26)/3/L20),IF($L$26=0,(($L$25-L19)/3/L20),MIN(((($L$25)-L19)/(3*L20)),((L19-($L$26))/(3*L20)))))),"")</f>
        <v>0.76884088015192775</v>
      </c>
      <c r="M23" s="25">
        <f>IFERROR(IF(M18="","",IF($M$25=0,((M19-$M$26)/3/M20),IF($M$26=0,(($M$25-M19)/3/M20),MIN(((($M$25)-M19)/(3*M20)),((M19-($M$26))/(3*M20)))))),"")</f>
        <v>1.3960441921710016</v>
      </c>
      <c r="N23" s="25">
        <f>IFERROR(IF(N18="","",IF($N$25=0,((N19-$N$26)/3/N20),IF($N$26=0,(($N$25-N19)/3/N20),MIN(((($N$25)-N19)/(3*N20)),((N19-($N$26))/(3*N20)))))),"")</f>
        <v>0.86081105701938798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1.129711024827966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1.4796709484294008</v>
      </c>
      <c r="Y23" s="25">
        <f>IFERROR(IF(Y18="","",IF($J$25=0,((Y19-$J$26)/3/Y20),IF($J$26=0,(($J$25-Y19)/3/Y20),MIN(((($J$25)-Y19)/(3*Y20)),((Y19-($J$26))/(3*Y20)))))),"")</f>
        <v>1.3688756509885307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0.9166245958104291</v>
      </c>
      <c r="AJ23" s="25">
        <f t="shared" si="4"/>
        <v>0.94946591438453709</v>
      </c>
      <c r="AK23" s="25">
        <f t="shared" si="4"/>
        <v>0.93065651012524619</v>
      </c>
      <c r="AL23" s="25">
        <f t="shared" si="4"/>
        <v>1.0887696686005444</v>
      </c>
      <c r="AM23" s="25">
        <f t="shared" si="4"/>
        <v>0.95054205387300605</v>
      </c>
      <c r="AN23" s="25">
        <f t="shared" si="4"/>
        <v>1.1265884709695875</v>
      </c>
      <c r="AO23" s="25">
        <f t="shared" si="4"/>
        <v>1.3741480001014574</v>
      </c>
      <c r="AP23" s="25">
        <f t="shared" si="4"/>
        <v>1.4694972579578638</v>
      </c>
      <c r="AQ23" s="25">
        <f>IFERROR(IF(AQ18="","",IF($M$25=0,((AQ19-$M$26)/3/AQ20),IF($M$26=0,(($M$25-AQ19)/3/AQ20),MIN(((($M$25)-AQ19)/(3*AQ20)),((AQ19-($M$26))/(3*AQ20)))))),"")</f>
        <v>1.0588894128102018</v>
      </c>
      <c r="AR23" s="25">
        <f>IFERROR(IF(AR18="","",IF($M$25=0,((AR19-$M$26)/3/AR20),IF($M$26=0,(($M$25-AR19)/3/AR20),MIN(((($M$25)-AR19)/(3*AR20)),((AR19-($M$26))/(3*AR20)))))),"")</f>
        <v>1.2176243239579296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33.700000000000003</v>
      </c>
      <c r="C25" s="32">
        <f t="shared" si="5"/>
        <v>33.700000000000003</v>
      </c>
      <c r="D25" s="32">
        <f t="shared" si="5"/>
        <v>33.700000000000003</v>
      </c>
      <c r="E25" s="32">
        <f t="shared" si="5"/>
        <v>33.700000000000003</v>
      </c>
      <c r="F25" s="32">
        <f t="shared" si="5"/>
        <v>33.700000000000003</v>
      </c>
      <c r="G25" s="32">
        <f t="shared" si="5"/>
        <v>33.700000000000003</v>
      </c>
      <c r="H25" s="32">
        <f t="shared" si="5"/>
        <v>33.700000000000003</v>
      </c>
      <c r="I25" s="32">
        <f t="shared" si="5"/>
        <v>33.700000000000003</v>
      </c>
      <c r="J25" s="32">
        <f t="shared" si="5"/>
        <v>33.700000000000003</v>
      </c>
      <c r="K25" s="32">
        <f t="shared" si="5"/>
        <v>33.700000000000003</v>
      </c>
      <c r="L25" s="32">
        <f t="shared" si="5"/>
        <v>33.700000000000003</v>
      </c>
      <c r="M25" s="32">
        <f t="shared" si="5"/>
        <v>33.700000000000003</v>
      </c>
      <c r="N25" s="32">
        <f>$E$5</f>
        <v>33.700000000000003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6">$F$5</f>
        <v>6.4</v>
      </c>
      <c r="C26" s="32">
        <f t="shared" si="6"/>
        <v>6.4</v>
      </c>
      <c r="D26" s="32">
        <f t="shared" si="6"/>
        <v>6.4</v>
      </c>
      <c r="E26" s="32">
        <f t="shared" si="6"/>
        <v>6.4</v>
      </c>
      <c r="F26" s="32">
        <f t="shared" si="6"/>
        <v>6.4</v>
      </c>
      <c r="G26" s="32">
        <f t="shared" si="6"/>
        <v>6.4</v>
      </c>
      <c r="H26" s="32">
        <f t="shared" si="6"/>
        <v>6.4</v>
      </c>
      <c r="I26" s="32">
        <f t="shared" si="6"/>
        <v>6.4</v>
      </c>
      <c r="J26" s="32">
        <f t="shared" si="6"/>
        <v>6.4</v>
      </c>
      <c r="K26" s="32">
        <f t="shared" si="6"/>
        <v>6.4</v>
      </c>
      <c r="L26" s="32">
        <f t="shared" si="6"/>
        <v>6.4</v>
      </c>
      <c r="M26" s="32">
        <f t="shared" si="6"/>
        <v>6.4</v>
      </c>
      <c r="N26" s="32">
        <f>$F$5</f>
        <v>6.4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4.0964829172490251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1.1325942836731189</v>
      </c>
      <c r="Q37" s="40">
        <v>8</v>
      </c>
      <c r="R37" s="41">
        <f>ROUND(Q37/5,5)</f>
        <v>1.6</v>
      </c>
      <c r="T37" s="20">
        <v>12.154199999999999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3.9042316401566142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0.49127891053864953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BJ85"/>
  <sheetViews>
    <sheetView showGridLines="0" topLeftCell="A6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83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0.7835542231847884</v>
      </c>
      <c r="R2" s="7">
        <f>IF(N19="","",(ABS(N19-AVERAGE(B19:M19))/STDEV(B19:M19)))</f>
        <v>0.51497368898434215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1.310724863027432</v>
      </c>
      <c r="V2" s="7">
        <f>IF(AR19="","",(ABS(AR19-AVERAGE(AF19:AQ19))/STDEV(AF19:AQ19)))</f>
        <v>1.5096810757849233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1.4191347641100758</v>
      </c>
      <c r="R3" s="7">
        <f>IF(N20="","",(ABS(N20-AVERAGE(B20:M20))/STDEV(B20:M20)))</f>
        <v>3.0870965267015467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9.9837979118059098E-2</v>
      </c>
      <c r="V3" s="7">
        <f>IF(AR20="","",(ABS(AR20-AVERAGE(AF20:AQ20))/STDEV(AF20:AQ20)))</f>
        <v>1.4036568461809402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0.85526576199499893</v>
      </c>
      <c r="R4" s="7">
        <f>IF(N23="","",(ABS(N23-AVERAGE(B23:M23))/STDEV(B23:M23)))</f>
        <v>1.5657307982714102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0.27459706058587385</v>
      </c>
      <c r="V4" s="7">
        <f>IF(AR23="","",(ABS(AR23-AVERAGE(AF23:AQ23))/STDEV(AF23:AQ23)))</f>
        <v>1.5183669566685511</v>
      </c>
    </row>
    <row r="5" spans="1:44" ht="25.5" customHeight="1" x14ac:dyDescent="0.2">
      <c r="C5" s="45" t="s">
        <v>84</v>
      </c>
      <c r="D5" s="46">
        <v>7142</v>
      </c>
      <c r="E5" s="46">
        <v>7548</v>
      </c>
      <c r="F5" s="46">
        <v>6758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-4.8516129032259414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7146.728767123288</v>
      </c>
      <c r="C9" s="20">
        <v>7135.6571428571433</v>
      </c>
      <c r="D9" s="20">
        <v>7136.4571428571426</v>
      </c>
      <c r="E9" s="20">
        <v>7140.8727272727274</v>
      </c>
      <c r="F9" s="20">
        <v>7140.5942857142854</v>
      </c>
      <c r="G9" s="20">
        <v>7151.3641025641027</v>
      </c>
      <c r="H9" s="20">
        <v>7153.44</v>
      </c>
      <c r="I9" s="20">
        <v>7171.2</v>
      </c>
      <c r="J9" s="20">
        <v>7185.2210526315794</v>
      </c>
      <c r="K9" s="20">
        <v>7164.3878787878784</v>
      </c>
      <c r="L9" s="20">
        <v>7114.08</v>
      </c>
      <c r="M9" s="20">
        <v>7114.6285714285714</v>
      </c>
      <c r="N9" s="20">
        <v>7162.6758620689652</v>
      </c>
      <c r="P9" s="19" t="s">
        <v>18</v>
      </c>
      <c r="Q9" s="20"/>
      <c r="R9" s="20"/>
      <c r="S9" s="20"/>
      <c r="T9" s="20">
        <v>7154.4</v>
      </c>
      <c r="U9" s="20"/>
      <c r="V9" s="20"/>
      <c r="W9" s="20"/>
      <c r="X9" s="20">
        <v>7168.2666666666664</v>
      </c>
      <c r="Y9" s="20">
        <v>7164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7146.4</v>
      </c>
      <c r="AJ9" s="30">
        <v>7136.9777777777781</v>
      </c>
      <c r="AK9" s="30">
        <v>7111.7894736842109</v>
      </c>
      <c r="AL9" s="30">
        <v>7111.6705882352944</v>
      </c>
      <c r="AM9" s="30">
        <v>7132</v>
      </c>
      <c r="AN9" s="30">
        <v>7170</v>
      </c>
      <c r="AO9" s="30">
        <v>7158.88</v>
      </c>
      <c r="AP9" s="30">
        <v>7148.8727272727274</v>
      </c>
      <c r="AQ9" s="30">
        <v>7180</v>
      </c>
      <c r="AR9" s="30">
        <v>7175.1483870967741</v>
      </c>
    </row>
    <row r="10" spans="1:44" x14ac:dyDescent="0.2">
      <c r="A10" s="21" t="s">
        <v>8</v>
      </c>
      <c r="B10" s="22">
        <v>79.712432123316319</v>
      </c>
      <c r="C10" s="22">
        <v>86.266090892199173</v>
      </c>
      <c r="D10" s="22">
        <v>79.165664639143216</v>
      </c>
      <c r="E10" s="22">
        <v>74.219237015836825</v>
      </c>
      <c r="F10" s="22">
        <v>64.566556335647505</v>
      </c>
      <c r="G10" s="22">
        <v>77.387269149267595</v>
      </c>
      <c r="H10" s="22">
        <v>71.344989135520038</v>
      </c>
      <c r="I10" s="22">
        <v>74.148340983384387</v>
      </c>
      <c r="J10" s="22">
        <v>81.71510438468772</v>
      </c>
      <c r="K10" s="22">
        <v>79.725411981343669</v>
      </c>
      <c r="L10" s="22">
        <v>79.473987866941357</v>
      </c>
      <c r="M10" s="22">
        <v>76.986385287716544</v>
      </c>
      <c r="N10" s="22">
        <v>84.905248067626985</v>
      </c>
      <c r="P10" s="21" t="s">
        <v>8</v>
      </c>
      <c r="Q10" s="22"/>
      <c r="R10" s="22"/>
      <c r="S10" s="22"/>
      <c r="T10" s="22">
        <v>76.167510496092831</v>
      </c>
      <c r="U10" s="22"/>
      <c r="V10" s="22"/>
      <c r="W10" s="22"/>
      <c r="X10" s="22">
        <v>76.15486613712639</v>
      </c>
      <c r="Y10" s="22">
        <v>75.583345422541058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88.993435594696351</v>
      </c>
      <c r="AJ10" s="22">
        <v>71.136674556211602</v>
      </c>
      <c r="AK10" s="22">
        <v>67.488359080823457</v>
      </c>
      <c r="AL10" s="22">
        <v>70.324991871970525</v>
      </c>
      <c r="AM10" s="22">
        <v>78.572776197740964</v>
      </c>
      <c r="AN10" s="22">
        <v>91.661457466102547</v>
      </c>
      <c r="AO10" s="22">
        <v>84.178857202981789</v>
      </c>
      <c r="AP10" s="22">
        <v>90.688529746652179</v>
      </c>
      <c r="AQ10" s="22">
        <v>89.172156357171019</v>
      </c>
      <c r="AR10" s="22">
        <v>82.322125724165403</v>
      </c>
    </row>
    <row r="11" spans="1:44" x14ac:dyDescent="0.2">
      <c r="A11" s="21" t="s">
        <v>19</v>
      </c>
      <c r="B11" s="22">
        <v>7356</v>
      </c>
      <c r="C11" s="22">
        <v>7356</v>
      </c>
      <c r="D11" s="22">
        <v>7388</v>
      </c>
      <c r="E11" s="22">
        <v>7420</v>
      </c>
      <c r="F11" s="23">
        <v>7356</v>
      </c>
      <c r="G11" s="23">
        <v>7484</v>
      </c>
      <c r="H11" s="23">
        <v>7388</v>
      </c>
      <c r="I11" s="23">
        <v>7324</v>
      </c>
      <c r="J11" s="23">
        <v>7420</v>
      </c>
      <c r="K11" s="23">
        <v>7452</v>
      </c>
      <c r="L11" s="23">
        <v>7452</v>
      </c>
      <c r="M11" s="23">
        <v>7388</v>
      </c>
      <c r="N11" s="23">
        <v>7388</v>
      </c>
      <c r="P11" s="21" t="s">
        <v>19</v>
      </c>
      <c r="Q11" s="22"/>
      <c r="R11" s="22"/>
      <c r="S11" s="22"/>
      <c r="T11" s="22">
        <v>7324</v>
      </c>
      <c r="U11" s="23"/>
      <c r="V11" s="23"/>
      <c r="W11" s="23"/>
      <c r="X11" s="23">
        <v>7356</v>
      </c>
      <c r="Y11" s="23">
        <v>7356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7292</v>
      </c>
      <c r="AJ11" s="22">
        <v>7292</v>
      </c>
      <c r="AK11" s="22">
        <v>7260</v>
      </c>
      <c r="AL11" s="22">
        <v>7260</v>
      </c>
      <c r="AM11" s="22">
        <v>7292</v>
      </c>
      <c r="AN11" s="22">
        <v>7388</v>
      </c>
      <c r="AO11" s="22">
        <v>7388</v>
      </c>
      <c r="AP11" s="22">
        <v>7356</v>
      </c>
      <c r="AQ11" s="22">
        <v>7388</v>
      </c>
      <c r="AR11" s="22">
        <v>7420</v>
      </c>
    </row>
    <row r="12" spans="1:44" x14ac:dyDescent="0.2">
      <c r="A12" s="21" t="s">
        <v>20</v>
      </c>
      <c r="B12" s="22">
        <v>6908</v>
      </c>
      <c r="C12" s="22">
        <v>6876</v>
      </c>
      <c r="D12" s="22">
        <v>6876</v>
      </c>
      <c r="E12" s="22">
        <v>6940</v>
      </c>
      <c r="F12" s="23">
        <v>6940</v>
      </c>
      <c r="G12" s="23">
        <v>6972</v>
      </c>
      <c r="H12" s="23">
        <v>6972</v>
      </c>
      <c r="I12" s="23">
        <v>7004</v>
      </c>
      <c r="J12" s="23">
        <v>6940</v>
      </c>
      <c r="K12" s="23">
        <v>6972</v>
      </c>
      <c r="L12" s="23">
        <v>6972</v>
      </c>
      <c r="M12" s="23">
        <v>6908</v>
      </c>
      <c r="N12" s="23">
        <v>6908</v>
      </c>
      <c r="P12" s="21" t="s">
        <v>20</v>
      </c>
      <c r="Q12" s="22"/>
      <c r="R12" s="22"/>
      <c r="S12" s="22"/>
      <c r="T12" s="22">
        <v>7068</v>
      </c>
      <c r="U12" s="23"/>
      <c r="V12" s="23"/>
      <c r="W12" s="23"/>
      <c r="X12" s="23">
        <v>7036</v>
      </c>
      <c r="Y12" s="23">
        <v>7004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6972</v>
      </c>
      <c r="AJ12" s="22">
        <v>7004</v>
      </c>
      <c r="AK12" s="22">
        <v>6940</v>
      </c>
      <c r="AL12" s="22">
        <v>6940</v>
      </c>
      <c r="AM12" s="22">
        <v>6972</v>
      </c>
      <c r="AN12" s="22">
        <v>6908</v>
      </c>
      <c r="AO12" s="22">
        <v>7036</v>
      </c>
      <c r="AP12" s="22">
        <v>6940</v>
      </c>
      <c r="AQ12" s="22">
        <v>7036</v>
      </c>
      <c r="AR12" s="22">
        <v>7004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1.6255463828691898</v>
      </c>
      <c r="C13" s="25">
        <f>IFERROR(IF(C8="","",IF($C$25=0,((C9-$C$26)/3/C10),IF($C$26=0,(($C$25-C9)/3/C10),MIN(((($C$25)-C9)/(3*C10)),((C9-($C$26))/(3*C10)))))),"")</f>
        <v>1.4592722700629286</v>
      </c>
      <c r="D13" s="25">
        <f>IFERROR(IF(D8="","",IF($D$25=0,((D9-$D$26)/3/D10),IF($D$26=0,(($D$25-D9)/3/D10),MIN(((($D$25)-D9)/(3*D10)),((D9-($D$26))/(3*D10)))))),"")</f>
        <v>1.5935239289332663</v>
      </c>
      <c r="E13" s="25">
        <f>IFERROR(IF(E8="","",IF($E$25=0,((E9-$E$26)/3/E10),IF($E$26=0,(($E$25-E9)/3/E10),MIN(((($E$25)-E9)/(3*E10)),((E9-($E$26))/(3*E10)))))),"")</f>
        <v>1.7195574564719673</v>
      </c>
      <c r="F13" s="25">
        <f>IFERROR(IF(F8="","",IF($K$25=0,((F9-$K$26)/3/F10),IF($K$26=0,(($K$25-F9)/3/F10),MIN(((($K$25)-F9)/(3*F10)),((F9-($K$26))/(3*F10)))))),"")</f>
        <v>1.9751932859553447</v>
      </c>
      <c r="G13" s="25">
        <f>IFERROR(IF(G8="","",IF($G$25=0,((G9-$G$26)/3/G10),IF($G$26=0,(($G$25-G9)/3/G10),MIN(((($G$25)-G9)/(3*G10)),((G9-($G$26))/(3*G10)))))),"")</f>
        <v>1.6943532051564649</v>
      </c>
      <c r="H13" s="25">
        <f>IFERROR(IF(H8="","",IF($H$25=0,((H9-$H$26)/3/H10),IF($H$26=0,(($H$25-H9)/3/H10),MIN(((($H$25)-H9)/(3*H10)),((H9-($H$26))/(3*H10)))))),"")</f>
        <v>1.8434371018009055</v>
      </c>
      <c r="I13" s="25">
        <f>IFERROR(IF(I8="","",IF($I$25=0,((I9-$I$26)/3/I10),IF($I$26=0,(($I$25-I9)/3/I10),MIN(((($I$25)-I9)/(3*I10)),((I9-($I$26))/(3*I10)))))),"")</f>
        <v>1.6939016886182967</v>
      </c>
      <c r="J13" s="25">
        <f>IFERROR(IF(J8="","",IF($J$25=0,((J9-$J$26)/3/J10),IF($J$26=0,(($J$25-J9)/3/J10),MIN(((($J$25)-J9)/(3*J10)),((J9-($J$26))/(3*J10)))))),"")</f>
        <v>1.4798526747294158</v>
      </c>
      <c r="K13" s="25">
        <f>IFERROR(IF(K8="","",IF($K$25=0,((K9-$K$26)/3/K10),IF($K$26=0,(($K$25-K9)/3/K10),MIN(((($K$25)-K9)/(3*K10)),((K9-($K$26))/(3*K10)))))),"")</f>
        <v>1.6038889469850575</v>
      </c>
      <c r="L13" s="25">
        <f>IFERROR(IF(L8="","",IF($L$25=0,((L9-$L$26)/3/L10),IF($L$26=0,(($L$25-L9)/3/L10),MIN(((($L$25)-L9)/(3*L10)),((L9-($L$26))/(3*L10)))))),"")</f>
        <v>1.4934865673540203</v>
      </c>
      <c r="M13" s="25">
        <f>IFERROR(IF(M8="","",IF($M$25=0,((M9-$M$26)/3/M10),IF($M$26=0,(($M$25-M9)/3/M10),MIN(((($M$25)-M9)/(3*M10)),((M9-($M$26))/(3*M10)))))),"")</f>
        <v>1.544119652220606</v>
      </c>
      <c r="N13" s="25">
        <f>IFERROR(IF(N8="","",IF($N$25=0,((N9-$N$26)/3/N10),IF($N$26=0,(($N$25-N9)/3/N10),MIN(((($N$25)-N9)/(3*N10)),((N9-($N$26))/(3*N10)))))),"")</f>
        <v>1.5127613690974842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1.7225192099028928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1.6621101736277586</v>
      </c>
      <c r="Y13" s="25">
        <f>IFERROR(IF(Y8="","",IF($J$25=0,((Y9-$J$26)/3/Y10),IF($J$26=0,(($J$25-Y9)/3/Y10),MIN(((($J$25)-Y9)/(3*Y10)),((Y9-($J$26))/(3*Y10)))))),"")</f>
        <v>1.6934947677220284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1.4547889493366433</v>
      </c>
      <c r="AJ13" s="25">
        <f t="shared" si="2"/>
        <v>1.7758199510170292</v>
      </c>
      <c r="AK13" s="25">
        <f t="shared" si="2"/>
        <v>1.7474098669397473</v>
      </c>
      <c r="AL13" s="25">
        <f t="shared" si="2"/>
        <v>1.6763627401913577</v>
      </c>
      <c r="AM13" s="25">
        <f t="shared" si="2"/>
        <v>1.5866394532493422</v>
      </c>
      <c r="AN13" s="25">
        <f t="shared" si="2"/>
        <v>1.3746235711623529</v>
      </c>
      <c r="AO13" s="25">
        <f t="shared" si="2"/>
        <v>1.5408461337732695</v>
      </c>
      <c r="AP13" s="25">
        <f t="shared" si="2"/>
        <v>1.4366856476214833</v>
      </c>
      <c r="AQ13" s="25">
        <f>IFERROR(IF(AQ8="","",IF($M$25=0,((AQ9-$M$26)/3/AQ10),IF($M$26=0,(($M$25-AQ9)/3/AQ10),MIN(((($M$25)-AQ9)/(3*AQ10)),((AQ9-($M$26))/(3*AQ10)))))),"")</f>
        <v>1.3756162425335596</v>
      </c>
      <c r="AR13" s="25">
        <f>IFERROR(IF(AR8="","",IF($M$25=0,((AR9-$M$26)/3/AR10),IF($M$26=0,(($M$25-AR9)/3/AR10),MIN(((($M$25)-AR9)/(3*AR10)),((AR9-($M$26))/(3*AR10)))))),"")</f>
        <v>1.5097262112032517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-38.752941176470813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7144.8</v>
      </c>
      <c r="C19" s="30">
        <v>7144.6476190476187</v>
      </c>
      <c r="D19" s="30">
        <v>7155.242105263158</v>
      </c>
      <c r="E19" s="30">
        <v>7171.6</v>
      </c>
      <c r="F19" s="30">
        <v>7186.7839999999997</v>
      </c>
      <c r="G19" s="30">
        <v>7177.3446808510635</v>
      </c>
      <c r="H19" s="30">
        <v>7173.8594594594597</v>
      </c>
      <c r="I19" s="30">
        <v>7188.8</v>
      </c>
      <c r="J19" s="30">
        <v>7193.6296296296296</v>
      </c>
      <c r="K19" s="30">
        <v>7199.4909090909086</v>
      </c>
      <c r="L19" s="30">
        <v>7144.5714285714284</v>
      </c>
      <c r="M19" s="30">
        <v>7194.1714285714288</v>
      </c>
      <c r="N19" s="30">
        <v>7162.2</v>
      </c>
      <c r="P19" s="30" t="s">
        <v>18</v>
      </c>
      <c r="Q19" s="30"/>
      <c r="R19" s="30"/>
      <c r="S19" s="30"/>
      <c r="T19" s="30">
        <v>7168.2666666666664</v>
      </c>
      <c r="U19" s="30"/>
      <c r="V19" s="30"/>
      <c r="W19" s="30"/>
      <c r="X19" s="30">
        <v>7178.545454545455</v>
      </c>
      <c r="Y19" s="30">
        <v>7162.4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7139.4666666666662</v>
      </c>
      <c r="AJ19" s="30">
        <v>7108.5333333333338</v>
      </c>
      <c r="AK19" s="30">
        <v>7131.623529411765</v>
      </c>
      <c r="AL19" s="30">
        <v>7150.56</v>
      </c>
      <c r="AM19" s="30">
        <v>7157.6</v>
      </c>
      <c r="AN19" s="30">
        <v>7148.64</v>
      </c>
      <c r="AO19" s="30">
        <v>7128.8</v>
      </c>
      <c r="AP19" s="30">
        <v>7118.0363636363636</v>
      </c>
      <c r="AQ19" s="30">
        <v>7150.8</v>
      </c>
      <c r="AR19" s="30">
        <v>7112.0470588235294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75.154297422387174</v>
      </c>
      <c r="C20" s="22">
        <v>74.611078484240167</v>
      </c>
      <c r="D20" s="22">
        <v>84.635346533680362</v>
      </c>
      <c r="E20" s="22">
        <v>68.330237696409355</v>
      </c>
      <c r="F20" s="22">
        <v>76.010566328296633</v>
      </c>
      <c r="G20" s="22">
        <v>77.23443833663508</v>
      </c>
      <c r="H20" s="22">
        <v>73.223910101658731</v>
      </c>
      <c r="I20" s="22">
        <v>80.705460958794077</v>
      </c>
      <c r="J20" s="22">
        <v>82.712660398274807</v>
      </c>
      <c r="K20" s="22">
        <v>83.551840062484899</v>
      </c>
      <c r="L20" s="22">
        <v>80.671386247513922</v>
      </c>
      <c r="M20" s="22">
        <v>86.055209950727928</v>
      </c>
      <c r="N20" s="22">
        <v>95.039005564117502</v>
      </c>
      <c r="P20" s="21" t="s">
        <v>8</v>
      </c>
      <c r="Q20" s="22"/>
      <c r="R20" s="22"/>
      <c r="S20" s="22"/>
      <c r="T20" s="22">
        <v>84.761301080856128</v>
      </c>
      <c r="U20" s="22"/>
      <c r="V20" s="22"/>
      <c r="W20" s="22"/>
      <c r="X20" s="22">
        <v>77.854046299807251</v>
      </c>
      <c r="Y20" s="22">
        <v>103.02702762407847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84.740469236586037</v>
      </c>
      <c r="AJ20" s="22">
        <v>72.768669626971217</v>
      </c>
      <c r="AK20" s="22">
        <v>81.508687306584577</v>
      </c>
      <c r="AL20" s="22">
        <v>74.302239920091665</v>
      </c>
      <c r="AM20" s="22">
        <v>65.496028350807094</v>
      </c>
      <c r="AN20" s="22">
        <v>86.019582936960603</v>
      </c>
      <c r="AO20" s="22">
        <v>107.47910011730335</v>
      </c>
      <c r="AP20" s="22">
        <v>91.5022694793158</v>
      </c>
      <c r="AQ20" s="22">
        <v>90.608966499605231</v>
      </c>
      <c r="AR20" s="22">
        <v>101.19005055109041</v>
      </c>
      <c r="AS20" s="29"/>
      <c r="AT20" s="29"/>
      <c r="AU20" s="29"/>
      <c r="AV20" s="29"/>
      <c r="BD20" s="32">
        <f>F5</f>
        <v>6758</v>
      </c>
      <c r="BE20" s="32"/>
      <c r="BF20" s="32"/>
      <c r="BG20" s="32"/>
      <c r="BH20" s="32"/>
      <c r="BI20" s="32"/>
      <c r="BJ20" s="32">
        <f>E5</f>
        <v>7548</v>
      </c>
    </row>
    <row r="21" spans="1:62" x14ac:dyDescent="0.2">
      <c r="A21" s="21" t="s">
        <v>19</v>
      </c>
      <c r="B21" s="22">
        <v>7260</v>
      </c>
      <c r="C21" s="22">
        <v>7420</v>
      </c>
      <c r="D21" s="22">
        <v>7388</v>
      </c>
      <c r="E21" s="22">
        <v>7356</v>
      </c>
      <c r="F21" s="22">
        <v>7324</v>
      </c>
      <c r="G21" s="22">
        <v>7452</v>
      </c>
      <c r="H21" s="22">
        <v>7356</v>
      </c>
      <c r="I21" s="22">
        <v>7420</v>
      </c>
      <c r="J21" s="22">
        <v>7388</v>
      </c>
      <c r="K21" s="22">
        <v>7420</v>
      </c>
      <c r="L21" s="22">
        <v>7420</v>
      </c>
      <c r="M21" s="22">
        <v>7420</v>
      </c>
      <c r="N21" s="22">
        <v>7420</v>
      </c>
      <c r="P21" s="21" t="s">
        <v>19</v>
      </c>
      <c r="Q21" s="22"/>
      <c r="R21" s="22"/>
      <c r="S21" s="22"/>
      <c r="T21" s="22">
        <v>7388</v>
      </c>
      <c r="U21" s="22"/>
      <c r="V21" s="22"/>
      <c r="W21" s="22"/>
      <c r="X21" s="22">
        <v>7356</v>
      </c>
      <c r="Y21" s="22">
        <v>7420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7420</v>
      </c>
      <c r="AJ21" s="22">
        <v>7292</v>
      </c>
      <c r="AK21" s="22">
        <v>7420</v>
      </c>
      <c r="AL21" s="22">
        <v>7356</v>
      </c>
      <c r="AM21" s="22">
        <v>7260</v>
      </c>
      <c r="AN21" s="22">
        <v>7356</v>
      </c>
      <c r="AO21" s="22">
        <v>7420</v>
      </c>
      <c r="AP21" s="22">
        <v>7324</v>
      </c>
      <c r="AQ21" s="22">
        <v>7420</v>
      </c>
      <c r="AR21" s="22">
        <v>7388</v>
      </c>
      <c r="BD21" s="33">
        <f>BE21-$BG$22</f>
        <v>7141.9399999999987</v>
      </c>
      <c r="BE21" s="32">
        <f>BF21-$BG$22</f>
        <v>7141.9599999999991</v>
      </c>
      <c r="BF21" s="32">
        <f>BG21-$BG$22</f>
        <v>7141.98</v>
      </c>
      <c r="BG21" s="33">
        <f>D5</f>
        <v>7142</v>
      </c>
      <c r="BH21" s="32">
        <f>BG21+$BG$22</f>
        <v>7142.02</v>
      </c>
      <c r="BI21" s="32">
        <f>BH21+$BG$22</f>
        <v>7142.0400000000009</v>
      </c>
      <c r="BJ21" s="33">
        <f>BI21+$BG$22</f>
        <v>7142.0600000000013</v>
      </c>
    </row>
    <row r="22" spans="1:62" x14ac:dyDescent="0.2">
      <c r="A22" s="21" t="s">
        <v>20</v>
      </c>
      <c r="B22" s="22">
        <v>6972</v>
      </c>
      <c r="C22" s="22">
        <v>6940</v>
      </c>
      <c r="D22" s="22">
        <v>6876</v>
      </c>
      <c r="E22" s="22">
        <v>7004</v>
      </c>
      <c r="F22" s="22">
        <v>6908</v>
      </c>
      <c r="G22" s="22">
        <v>6908</v>
      </c>
      <c r="H22" s="22">
        <v>6972</v>
      </c>
      <c r="I22" s="22">
        <v>7036</v>
      </c>
      <c r="J22" s="22">
        <v>7004</v>
      </c>
      <c r="K22" s="22">
        <v>6972</v>
      </c>
      <c r="L22" s="22">
        <v>6972</v>
      </c>
      <c r="M22" s="22">
        <v>7004</v>
      </c>
      <c r="N22" s="22">
        <v>6940</v>
      </c>
      <c r="P22" s="21" t="s">
        <v>20</v>
      </c>
      <c r="Q22" s="22"/>
      <c r="R22" s="22"/>
      <c r="S22" s="22"/>
      <c r="T22" s="22">
        <v>7004</v>
      </c>
      <c r="U22" s="22"/>
      <c r="V22" s="22"/>
      <c r="W22" s="22"/>
      <c r="X22" s="22">
        <v>7036</v>
      </c>
      <c r="Y22" s="22">
        <v>6972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7004</v>
      </c>
      <c r="AJ22" s="22">
        <v>6940</v>
      </c>
      <c r="AK22" s="22">
        <v>6972</v>
      </c>
      <c r="AL22" s="22">
        <v>7004</v>
      </c>
      <c r="AM22" s="22">
        <v>6940</v>
      </c>
      <c r="AN22" s="22">
        <v>6940</v>
      </c>
      <c r="AO22" s="22">
        <v>6908</v>
      </c>
      <c r="AP22" s="22">
        <v>6972</v>
      </c>
      <c r="AQ22" s="22">
        <v>6940</v>
      </c>
      <c r="AR22" s="22">
        <v>6908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1.7155816467645717</v>
      </c>
      <c r="C23" s="25">
        <f>IFERROR(IF(C18="","",IF($C$25=0,((C19-$C$26)/3/C20),IF($C$26=0,(($C$25-C19)/3/C20),MIN(((($C$25)-C19)/(3*C20)),((C19-($C$26))/(3*C20)))))),"")</f>
        <v>1.7273914584918242</v>
      </c>
      <c r="D23" s="25">
        <f>IFERROR(IF(D18="","",IF($D$25=0,((D19-$D$26)/3/D20),IF($D$26=0,(($D$25-D19)/3/D20),MIN(((($D$25)-D19)/(3*D20)),((D19-($D$26))/(3*D20)))))),"")</f>
        <v>1.5468631441535492</v>
      </c>
      <c r="E23" s="25">
        <f>IFERROR(IF(E18="","",IF($E$25=0,((E19-$E$26)/3/E20),IF($E$26=0,(($E$25-E19)/3/E20),MIN(((($E$25)-E19)/(3*E20)),((E19-($E$26))/(3*E20)))))),"")</f>
        <v>1.8361807436425708</v>
      </c>
      <c r="F23" s="25">
        <f>IFERROR(IF(F18="","",IF($K$25=0,((F19-$K$26)/3/F20),IF($K$26=0,(($K$25-F19)/3/F20),MIN(((($K$25)-F19)/(3*F20)),((F19-($K$26))/(3*F20)))))),"")</f>
        <v>1.5840604688207656</v>
      </c>
      <c r="G23" s="25">
        <f>IFERROR(IF(G18="","",IF($G$25=0,((G19-$G$26)/3/G20),IF($G$26=0,(($G$25-G19)/3/G20),MIN(((($G$25)-G19)/(3*G20)),((G19-($G$26))/(3*G20)))))),"")</f>
        <v>1.5996979548311216</v>
      </c>
      <c r="H23" s="25">
        <f>IFERROR(IF(H18="","",IF($H$25=0,((H19-$H$26)/3/H20),IF($H$26=0,(($H$25-H19)/3/H20),MIN(((($H$25)-H19)/(3*H20)),((H19-($H$26))/(3*H20)))))),"")</f>
        <v>1.7031801953811303</v>
      </c>
      <c r="I23" s="25">
        <f>IFERROR(IF(I18="","",IF($I$25=0,((I19-$I$26)/3/I20),IF($I$26=0,(($I$25-I19)/3/I20),MIN(((($I$25)-I19)/(3*I20)),((I19-($I$26))/(3*I20)))))),"")</f>
        <v>1.4835840339783912</v>
      </c>
      <c r="J23" s="25">
        <f>IFERROR(IF(J18="","",IF($J$25=0,((J19-$J$26)/3/J20),IF($J$26=0,(($J$25-J19)/3/J20),MIN(((($J$25)-J19)/(3*J20)),((J19-($J$26))/(3*J20)))))),"")</f>
        <v>1.4281182133586319</v>
      </c>
      <c r="K23" s="25">
        <f>IFERROR(IF(K18="","",IF($K$25=0,((K19-$K$26)/3/K20),IF($K$26=0,(($K$25-K19)/3/K20),MIN(((($K$25)-K19)/(3*K20)),((K19-($K$26))/(3*K20)))))),"")</f>
        <v>1.3903906470859133</v>
      </c>
      <c r="L23" s="25">
        <f>IFERROR(IF(L18="","",IF($L$25=0,((L19-$L$26)/3/L20),IF($L$26=0,(($L$25-L19)/3/L20),MIN(((($L$25)-L19)/(3*L20)),((L19-($L$26))/(3*L20)))))),"")</f>
        <v>1.5973091433161513</v>
      </c>
      <c r="M23" s="25">
        <f>IFERROR(IF(M18="","",IF($M$25=0,((M19-$M$26)/3/M20),IF($M$26=0,(($M$25-M19)/3/M20),MIN(((($M$25)-M19)/(3*M20)),((M19-($M$26))/(3*M20)))))),"")</f>
        <v>1.3705487118140418</v>
      </c>
      <c r="N23" s="25">
        <f>IFERROR(IF(N18="","",IF($N$25=0,((N19-$N$26)/3/N20),IF($N$26=0,(($N$25-N19)/3/N20),MIN(((($N$25)-N19)/(3*N20)),((N19-($N$26))/(3*N20)))))),"")</f>
        <v>1.3531286363601607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1.4933439690482317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1.581825492759519</v>
      </c>
      <c r="Y23" s="25">
        <f>IFERROR(IF(Y18="","",IF($J$25=0,((Y19-$J$26)/3/Y20),IF($J$26=0,(($J$25-Y19)/3/Y20),MIN(((($J$25)-Y19)/(3*Y20)),((Y19-($J$26))/(3*Y20)))))),"")</f>
        <v>1.2475690728681559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1.5005292831285975</v>
      </c>
      <c r="AJ23" s="25">
        <f t="shared" si="4"/>
        <v>1.6056971364656774</v>
      </c>
      <c r="AK23" s="25">
        <f t="shared" si="4"/>
        <v>1.5279497264155726</v>
      </c>
      <c r="AL23" s="25">
        <f t="shared" si="4"/>
        <v>1.7610954053883123</v>
      </c>
      <c r="AM23" s="25">
        <f t="shared" si="4"/>
        <v>1.9868889245668222</v>
      </c>
      <c r="AN23" s="25">
        <f t="shared" si="4"/>
        <v>1.5137638301357519</v>
      </c>
      <c r="AO23" s="25">
        <f t="shared" si="4"/>
        <v>1.1499910202551218</v>
      </c>
      <c r="AP23" s="25">
        <f t="shared" si="4"/>
        <v>1.3115753510272234</v>
      </c>
      <c r="AQ23" s="25">
        <f>IFERROR(IF(AQ18="","",IF($M$25=0,((AQ19-$M$26)/3/AQ20),IF($M$26=0,(($M$25-AQ19)/3/AQ20),MIN(((($M$25)-AQ19)/(3*AQ20)),((AQ19-($M$26))/(3*AQ20)))))),"")</f>
        <v>1.4450372671881635</v>
      </c>
      <c r="AR23" s="25">
        <f>IFERROR(IF(AR18="","",IF($M$25=0,((AR19-$M$26)/3/AR20),IF($M$26=0,(($M$25-AR19)/3/AR20),MIN(((($M$25)-AR19)/(3*AR20)),((AR19-($M$26))/(3*AR20)))))),"")</f>
        <v>1.1662775700949393</v>
      </c>
    </row>
    <row r="24" spans="1:62" x14ac:dyDescent="0.2">
      <c r="A24" s="35" t="s">
        <v>10</v>
      </c>
      <c r="B24" s="32">
        <f t="shared" ref="B24:M24" si="5">$D$5</f>
        <v>7142</v>
      </c>
      <c r="C24" s="32">
        <f t="shared" si="5"/>
        <v>7142</v>
      </c>
      <c r="D24" s="32">
        <f t="shared" si="5"/>
        <v>7142</v>
      </c>
      <c r="E24" s="32">
        <f t="shared" si="5"/>
        <v>7142</v>
      </c>
      <c r="F24" s="32">
        <f t="shared" si="5"/>
        <v>7142</v>
      </c>
      <c r="G24" s="32">
        <f t="shared" si="5"/>
        <v>7142</v>
      </c>
      <c r="H24" s="32">
        <f t="shared" si="5"/>
        <v>7142</v>
      </c>
      <c r="I24" s="32">
        <f t="shared" si="5"/>
        <v>7142</v>
      </c>
      <c r="J24" s="32">
        <f t="shared" si="5"/>
        <v>7142</v>
      </c>
      <c r="K24" s="32">
        <f t="shared" si="5"/>
        <v>7142</v>
      </c>
      <c r="L24" s="32">
        <f t="shared" si="5"/>
        <v>7142</v>
      </c>
      <c r="M24" s="32">
        <f t="shared" si="5"/>
        <v>7142</v>
      </c>
      <c r="N24" s="32">
        <f>$D$5</f>
        <v>7142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7548</v>
      </c>
      <c r="C25" s="32">
        <f t="shared" si="6"/>
        <v>7548</v>
      </c>
      <c r="D25" s="32">
        <f t="shared" si="6"/>
        <v>7548</v>
      </c>
      <c r="E25" s="32">
        <f t="shared" si="6"/>
        <v>7548</v>
      </c>
      <c r="F25" s="32">
        <f t="shared" si="6"/>
        <v>7548</v>
      </c>
      <c r="G25" s="32">
        <f t="shared" si="6"/>
        <v>7548</v>
      </c>
      <c r="H25" s="32">
        <f t="shared" si="6"/>
        <v>7548</v>
      </c>
      <c r="I25" s="32">
        <f t="shared" si="6"/>
        <v>7548</v>
      </c>
      <c r="J25" s="32">
        <f t="shared" si="6"/>
        <v>7548</v>
      </c>
      <c r="K25" s="32">
        <f t="shared" si="6"/>
        <v>7548</v>
      </c>
      <c r="L25" s="32">
        <f t="shared" si="6"/>
        <v>7548</v>
      </c>
      <c r="M25" s="32">
        <f t="shared" si="6"/>
        <v>7548</v>
      </c>
      <c r="N25" s="32">
        <f>$E$5</f>
        <v>7548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6758</v>
      </c>
      <c r="C26" s="32">
        <f t="shared" si="7"/>
        <v>6758</v>
      </c>
      <c r="D26" s="32">
        <f t="shared" si="7"/>
        <v>6758</v>
      </c>
      <c r="E26" s="32">
        <f t="shared" si="7"/>
        <v>6758</v>
      </c>
      <c r="F26" s="32">
        <f t="shared" si="7"/>
        <v>6758</v>
      </c>
      <c r="G26" s="32">
        <f t="shared" si="7"/>
        <v>6758</v>
      </c>
      <c r="H26" s="32">
        <f t="shared" si="7"/>
        <v>6758</v>
      </c>
      <c r="I26" s="32">
        <f t="shared" si="7"/>
        <v>6758</v>
      </c>
      <c r="J26" s="32">
        <f t="shared" si="7"/>
        <v>6758</v>
      </c>
      <c r="K26" s="32">
        <f t="shared" si="7"/>
        <v>6758</v>
      </c>
      <c r="L26" s="32">
        <f t="shared" si="7"/>
        <v>6758</v>
      </c>
      <c r="M26" s="32">
        <f t="shared" si="7"/>
        <v>6758</v>
      </c>
      <c r="N26" s="32">
        <f>$F$5</f>
        <v>6758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86.266090892199173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1.9751932859553447</v>
      </c>
      <c r="Q37" s="40">
        <v>8</v>
      </c>
      <c r="R37" s="41">
        <f>ROUND(Q37/5,5)</f>
        <v>1.6</v>
      </c>
      <c r="T37" s="20">
        <v>7144.8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109.92360983883307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1.1729357644128666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BJ85"/>
  <sheetViews>
    <sheetView showGridLines="0" topLeftCell="A9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82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0.99344119353798488</v>
      </c>
      <c r="R2" s="7">
        <f>IF(N19="","",(ABS(N19-AVERAGE(B19:M19))/STDEV(B19:M19)))</f>
        <v>1.0104358728294747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0.33505867441658904</v>
      </c>
      <c r="V2" s="7">
        <f>IF(AR19="","",(ABS(AR19-AVERAGE(AF19:AQ19))/STDEV(AF19:AQ19)))</f>
        <v>2.9315052139633094E-2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0.42740815073327471</v>
      </c>
      <c r="R3" s="7">
        <f>IF(N20="","",(ABS(N20-AVERAGE(B20:M20))/STDEV(B20:M20)))</f>
        <v>0.78753208039028066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0.53917196523374911</v>
      </c>
      <c r="V3" s="7">
        <f>IF(AR20="","",(ABS(AR20-AVERAGE(AF20:AQ20))/STDEV(AF20:AQ20)))</f>
        <v>0.1926425253860341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0.61956205398583641</v>
      </c>
      <c r="R4" s="7">
        <f>IF(N23="","",(ABS(N23-AVERAGE(B23:M23))/STDEV(B23:M23)))</f>
        <v>0.7008377396771226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0.50021063776156116</v>
      </c>
      <c r="V4" s="7">
        <f>IF(AR23="","",(ABS(AR23-AVERAGE(AF23:AQ23))/STDEV(AF23:AQ23)))</f>
        <v>0.35158823145662527</v>
      </c>
    </row>
    <row r="5" spans="1:44" ht="25.5" customHeight="1" x14ac:dyDescent="0.2">
      <c r="C5" s="45" t="s">
        <v>54</v>
      </c>
      <c r="D5" s="46" t="s">
        <v>54</v>
      </c>
      <c r="E5" s="46">
        <v>2.37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-3.4783870967742159E-2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0.60603835616438384</v>
      </c>
      <c r="C9" s="20">
        <v>0.67824285714285715</v>
      </c>
      <c r="D9" s="20">
        <v>0.62883214285714273</v>
      </c>
      <c r="E9" s="20">
        <v>0.70352272727272713</v>
      </c>
      <c r="F9" s="20">
        <v>0.64427428571428569</v>
      </c>
      <c r="G9" s="20">
        <v>0.64750256410256424</v>
      </c>
      <c r="H9" s="20">
        <v>0.64653000000000005</v>
      </c>
      <c r="I9" s="20">
        <v>0.66875833333333334</v>
      </c>
      <c r="J9" s="20">
        <v>0.60348947368421046</v>
      </c>
      <c r="K9" s="20">
        <v>0.58832121212121213</v>
      </c>
      <c r="L9" s="20">
        <v>0.56355000000000022</v>
      </c>
      <c r="M9" s="20">
        <v>0.6797428571428572</v>
      </c>
      <c r="N9" s="20">
        <v>0.67964137931034485</v>
      </c>
      <c r="P9" s="19" t="s">
        <v>18</v>
      </c>
      <c r="Q9" s="20"/>
      <c r="R9" s="20"/>
      <c r="S9" s="20"/>
      <c r="T9" s="20">
        <v>0.62583333333333324</v>
      </c>
      <c r="U9" s="20"/>
      <c r="V9" s="20"/>
      <c r="W9" s="20"/>
      <c r="X9" s="20">
        <v>0.65066666666666673</v>
      </c>
      <c r="Y9" s="20">
        <v>0.6301500000000001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0.65510000000000002</v>
      </c>
      <c r="AJ9" s="30">
        <v>0.66295555555555574</v>
      </c>
      <c r="AK9" s="30">
        <v>0.62190526315789474</v>
      </c>
      <c r="AL9" s="30">
        <v>0.5881764705882353</v>
      </c>
      <c r="AM9" s="30">
        <v>0.59217142857142868</v>
      </c>
      <c r="AN9" s="30">
        <v>0.67317499999999975</v>
      </c>
      <c r="AO9" s="30">
        <v>0.58545333333333316</v>
      </c>
      <c r="AP9" s="30">
        <v>0.66501818181818184</v>
      </c>
      <c r="AQ9" s="30">
        <v>0.65589999999999993</v>
      </c>
      <c r="AR9" s="30">
        <v>0.62111612903225777</v>
      </c>
    </row>
    <row r="10" spans="1:44" x14ac:dyDescent="0.2">
      <c r="A10" s="21" t="s">
        <v>8</v>
      </c>
      <c r="B10" s="22">
        <v>0.2469039802187076</v>
      </c>
      <c r="C10" s="22">
        <v>0.25538600693565905</v>
      </c>
      <c r="D10" s="22">
        <v>0.2599657898000427</v>
      </c>
      <c r="E10" s="22">
        <v>0.26825167837579683</v>
      </c>
      <c r="F10" s="22">
        <v>0.2434577878194035</v>
      </c>
      <c r="G10" s="22">
        <v>0.25642923451310839</v>
      </c>
      <c r="H10" s="22">
        <v>0.2301326562983825</v>
      </c>
      <c r="I10" s="22">
        <v>0.26555060907554401</v>
      </c>
      <c r="J10" s="22">
        <v>0.21165672366281976</v>
      </c>
      <c r="K10" s="22">
        <v>0.22832721459640143</v>
      </c>
      <c r="L10" s="22">
        <v>0.22497911799843406</v>
      </c>
      <c r="M10" s="22">
        <v>0.2566715425311919</v>
      </c>
      <c r="N10" s="22">
        <v>0.25334719468279066</v>
      </c>
      <c r="P10" s="21" t="s">
        <v>8</v>
      </c>
      <c r="Q10" s="22"/>
      <c r="R10" s="22"/>
      <c r="S10" s="22"/>
      <c r="T10" s="22">
        <v>0.25647155966995672</v>
      </c>
      <c r="U10" s="22"/>
      <c r="V10" s="22"/>
      <c r="W10" s="22"/>
      <c r="X10" s="22">
        <v>0.32602426011236979</v>
      </c>
      <c r="Y10" s="22">
        <v>0.20982430620327119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0.26978254401022977</v>
      </c>
      <c r="AJ10" s="22">
        <v>0.2964296877848937</v>
      </c>
      <c r="AK10" s="22">
        <v>0.23537607181863368</v>
      </c>
      <c r="AL10" s="22">
        <v>0.22948053016648309</v>
      </c>
      <c r="AM10" s="22">
        <v>0.23185346268138785</v>
      </c>
      <c r="AN10" s="22">
        <v>0.23680749940015081</v>
      </c>
      <c r="AO10" s="22">
        <v>0.24998120433849139</v>
      </c>
      <c r="AP10" s="22">
        <v>0.25710096668567201</v>
      </c>
      <c r="AQ10" s="22">
        <v>0.28075570396008453</v>
      </c>
      <c r="AR10" s="22">
        <v>0.24135136198698107</v>
      </c>
    </row>
    <row r="11" spans="1:44" x14ac:dyDescent="0.2">
      <c r="A11" s="21" t="s">
        <v>19</v>
      </c>
      <c r="B11" s="22">
        <v>1.4079999999999999</v>
      </c>
      <c r="C11" s="22">
        <v>1.536</v>
      </c>
      <c r="D11" s="22">
        <v>1.58</v>
      </c>
      <c r="E11" s="22">
        <v>1.7609999999999999</v>
      </c>
      <c r="F11" s="23">
        <v>1.621</v>
      </c>
      <c r="G11" s="23">
        <v>1.43</v>
      </c>
      <c r="H11" s="23">
        <v>1.371</v>
      </c>
      <c r="I11" s="23">
        <v>1.4910000000000001</v>
      </c>
      <c r="J11" s="23">
        <v>1.4530000000000001</v>
      </c>
      <c r="K11" s="23">
        <v>1.2809999999999999</v>
      </c>
      <c r="L11" s="23">
        <v>1.4379999999999999</v>
      </c>
      <c r="M11" s="23">
        <v>1.5549999999999999</v>
      </c>
      <c r="N11" s="23">
        <v>1.331</v>
      </c>
      <c r="P11" s="21" t="s">
        <v>19</v>
      </c>
      <c r="Q11" s="22"/>
      <c r="R11" s="22"/>
      <c r="S11" s="22"/>
      <c r="T11" s="22">
        <v>1.385</v>
      </c>
      <c r="U11" s="23"/>
      <c r="V11" s="23"/>
      <c r="W11" s="23"/>
      <c r="X11" s="23">
        <v>1.4930000000000001</v>
      </c>
      <c r="Y11" s="23">
        <v>1.085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1.196</v>
      </c>
      <c r="AJ11" s="22">
        <v>1.4710000000000001</v>
      </c>
      <c r="AK11" s="22">
        <v>1.516</v>
      </c>
      <c r="AL11" s="22">
        <v>1.516</v>
      </c>
      <c r="AM11" s="22">
        <v>1.161</v>
      </c>
      <c r="AN11" s="22">
        <v>1.2529999999999999</v>
      </c>
      <c r="AO11" s="22">
        <v>1.399</v>
      </c>
      <c r="AP11" s="22">
        <v>1.2190000000000001</v>
      </c>
      <c r="AQ11" s="22">
        <v>1.345</v>
      </c>
      <c r="AR11" s="22">
        <v>1.5649999999999999</v>
      </c>
    </row>
    <row r="12" spans="1:44" x14ac:dyDescent="0.2">
      <c r="A12" s="21" t="s">
        <v>20</v>
      </c>
      <c r="B12" s="22">
        <v>8.4000000000000005E-2</v>
      </c>
      <c r="C12" s="22">
        <v>0.25800000000000001</v>
      </c>
      <c r="D12" s="22">
        <v>-0.255</v>
      </c>
      <c r="E12" s="22">
        <v>6.3E-2</v>
      </c>
      <c r="F12" s="23">
        <v>4.5999999999999999E-2</v>
      </c>
      <c r="G12" s="23">
        <v>1.7999999999999999E-2</v>
      </c>
      <c r="H12" s="23">
        <v>0.129</v>
      </c>
      <c r="I12" s="23">
        <v>0.121</v>
      </c>
      <c r="J12" s="23">
        <v>0.187</v>
      </c>
      <c r="K12" s="23">
        <v>2.7E-2</v>
      </c>
      <c r="L12" s="23">
        <v>0.11799999999999999</v>
      </c>
      <c r="M12" s="23">
        <v>0.28299999999999997</v>
      </c>
      <c r="N12" s="23">
        <v>9.8000000000000004E-2</v>
      </c>
      <c r="P12" s="21" t="s">
        <v>20</v>
      </c>
      <c r="Q12" s="22"/>
      <c r="R12" s="22"/>
      <c r="S12" s="22"/>
      <c r="T12" s="22">
        <v>0.224</v>
      </c>
      <c r="U12" s="23"/>
      <c r="V12" s="23"/>
      <c r="W12" s="23"/>
      <c r="X12" s="23">
        <v>2.7E-2</v>
      </c>
      <c r="Y12" s="23">
        <v>0.23699999999999999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0.182</v>
      </c>
      <c r="AJ12" s="22">
        <v>9.2999999999999999E-2</v>
      </c>
      <c r="AK12" s="22">
        <v>0.27</v>
      </c>
      <c r="AL12" s="22">
        <v>0.21099999999999999</v>
      </c>
      <c r="AM12" s="22">
        <v>0.14000000000000001</v>
      </c>
      <c r="AN12" s="22">
        <v>0.114</v>
      </c>
      <c r="AO12" s="22">
        <v>0.14399999999999999</v>
      </c>
      <c r="AP12" s="22">
        <v>6.0999999999999999E-2</v>
      </c>
      <c r="AQ12" s="22">
        <v>0.19400000000000001</v>
      </c>
      <c r="AR12" s="22">
        <v>0.124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2.3814408098688116</v>
      </c>
      <c r="C13" s="25">
        <f>IFERROR(IF(C8="","",IF($C$25=0,((C9-$C$26)/3/C10),IF($C$26=0,(($C$25-C9)/3/C10),MIN(((($C$25)-C9)/(3*C10)),((C9-($C$26))/(3*C10)))))),"")</f>
        <v>2.2081047211060363</v>
      </c>
      <c r="D13" s="25">
        <f>IFERROR(IF(D8="","",IF($D$25=0,((D9-$D$26)/3/D10),IF($D$26=0,(($D$25-D9)/3/D10),MIN(((($D$25)-D9)/(3*D10)),((D9-($D$26))/(3*D10)))))),"")</f>
        <v>2.2325602386402554</v>
      </c>
      <c r="E13" s="25">
        <f>IFERROR(IF(E8="","",IF($E$25=0,((E9-$E$26)/3/E10),IF($E$26=0,(($E$25-E9)/3/E10),MIN(((($E$25)-E9)/(3*E10)),((E9-($E$26))/(3*E10)))))),"")</f>
        <v>2.0707882523077026</v>
      </c>
      <c r="F13" s="25">
        <f>IFERROR(IF(F8="","",IF($K$25=0,((F9-$K$26)/3/F10),IF($K$26=0,(($K$25-F9)/3/F10),MIN(((($K$25)-F9)/(3*F10)),((F9-($K$26))/(3*F10)))))),"")</f>
        <v>2.3627993580086994</v>
      </c>
      <c r="G13" s="25">
        <f>IFERROR(IF(G8="","",IF($G$25=0,((G9-$G$26)/3/G10),IF($G$26=0,(($G$25-G9)/3/G10),MIN(((($G$25)-G9)/(3*G10)),((G9-($G$26))/(3*G10)))))),"")</f>
        <v>2.2390809419838642</v>
      </c>
      <c r="H13" s="25">
        <f>IFERROR(IF(H8="","",IF($H$25=0,((H9-$H$26)/3/H10),IF($H$26=0,(($H$25-H9)/3/H10),MIN(((($H$25)-H9)/(3*H10)),((H9-($H$26))/(3*H10)))))),"")</f>
        <v>2.4963428017583693</v>
      </c>
      <c r="I13" s="25">
        <f>IFERROR(IF(I8="","",IF($I$25=0,((I9-$I$26)/3/I10),IF($I$26=0,(($I$25-I9)/3/I10),MIN(((($I$25)-I9)/(3*I10)),((I9-($I$26))/(3*I10)))))),"")</f>
        <v>2.1354895683716251</v>
      </c>
      <c r="J13" s="25">
        <f>IFERROR(IF(J8="","",IF($J$25=0,((J9-$J$26)/3/J10),IF($J$26=0,(($J$25-J9)/3/J10),MIN(((($J$25)-J9)/(3*J10)),((J9-($J$26))/(3*J10)))))),"")</f>
        <v>2.782037026347016</v>
      </c>
      <c r="K13" s="25">
        <f>IFERROR(IF(K8="","",IF($K$25=0,((K9-$K$26)/3/K10),IF($K$26=0,(($K$25-K9)/3/K10),MIN(((($K$25)-K9)/(3*K10)),((K9-($K$26))/(3*K10)))))),"")</f>
        <v>2.6010606328409587</v>
      </c>
      <c r="L13" s="25">
        <f>IFERROR(IF(L8="","",IF($L$25=0,((L9-$L$26)/3/L10),IF($L$26=0,(($L$25-L9)/3/L10),MIN(((($L$25)-L9)/(3*L10)),((L9-($L$26))/(3*L10)))))),"")</f>
        <v>2.6764706225054682</v>
      </c>
      <c r="M13" s="25">
        <f>IFERROR(IF(M8="","",IF($M$25=0,((M9-$M$26)/3/M10),IF($M$26=0,(($M$25-M9)/3/M10),MIN(((($M$25)-M9)/(3*M10)),((M9-($M$26))/(3*M10)))))),"")</f>
        <v>2.1950974465764093</v>
      </c>
      <c r="N13" s="25">
        <f>IFERROR(IF(N8="","",IF($N$25=0,((N9-$N$26)/3/N10),IF($N$26=0,(($N$25-N9)/3/N10),MIN(((($N$25)-N9)/(3*N10)),((N9-($N$26))/(3*N10)))))),"")</f>
        <v>2.2240343899157948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2.2668746961146713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1.7578787263057623</v>
      </c>
      <c r="Y13" s="25">
        <f>IFERROR(IF(Y8="","",IF($J$25=0,((Y9-$J$26)/3/Y10),IF($J$26=0,(($J$25-Y9)/3/Y10),MIN(((($J$25)-Y9)/(3*Y10)),((Y9-($J$26))/(3*Y10)))))),"")</f>
        <v>2.7639791142126438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2.118867013544278</v>
      </c>
      <c r="AJ13" s="25">
        <f t="shared" si="2"/>
        <v>1.9195608208706962</v>
      </c>
      <c r="AK13" s="25">
        <f t="shared" si="2"/>
        <v>2.4756052775960447</v>
      </c>
      <c r="AL13" s="25">
        <f t="shared" si="2"/>
        <v>2.5881985545340034</v>
      </c>
      <c r="AM13" s="25">
        <f t="shared" si="2"/>
        <v>2.5559658111463515</v>
      </c>
      <c r="AN13" s="25">
        <f t="shared" si="2"/>
        <v>2.3884730625763844</v>
      </c>
      <c r="AO13" s="25">
        <f t="shared" si="2"/>
        <v>2.3795744582597638</v>
      </c>
      <c r="AP13" s="25">
        <f t="shared" si="2"/>
        <v>2.210521726361697</v>
      </c>
      <c r="AQ13" s="25">
        <f>IFERROR(IF(AQ8="","",IF($M$25=0,((AQ9-$M$26)/3/AQ10),IF($M$26=0,(($M$25-AQ9)/3/AQ10),MIN(((($M$25)-AQ9)/(3*AQ10)),((AQ9-($M$26))/(3*AQ10)))))),"")</f>
        <v>2.0351026127251854</v>
      </c>
      <c r="AR13" s="25">
        <f>IFERROR(IF(AR8="","",IF($M$25=0,((AR9-$M$26)/3/AR10),IF($M$26=0,(($M$25-AR9)/3/AR10),MIN(((($M$25)-AR9)/(3*AR10)),((AR9-($M$26))/(3*AR10)))))),"")</f>
        <v>2.4154050158375604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8.6706617647058892E-2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0.54479999999999995</v>
      </c>
      <c r="C19" s="30">
        <v>0.64109047619047632</v>
      </c>
      <c r="D19" s="30">
        <v>0.61976842105263186</v>
      </c>
      <c r="E19" s="30">
        <v>0.63858749999999975</v>
      </c>
      <c r="F19" s="30">
        <v>0.63846400000000003</v>
      </c>
      <c r="G19" s="30">
        <v>0.61200425531914926</v>
      </c>
      <c r="H19" s="30">
        <v>0.556389189189189</v>
      </c>
      <c r="I19" s="30">
        <v>0.57394999999999985</v>
      </c>
      <c r="J19" s="30">
        <v>0.54286666666666672</v>
      </c>
      <c r="K19" s="30">
        <v>0.53664848484848493</v>
      </c>
      <c r="L19" s="30">
        <v>0.56368571428571401</v>
      </c>
      <c r="M19" s="30">
        <v>0.67448571428571447</v>
      </c>
      <c r="N19" s="30">
        <v>0.64309999999999978</v>
      </c>
      <c r="P19" s="30" t="s">
        <v>18</v>
      </c>
      <c r="Q19" s="30"/>
      <c r="R19" s="30"/>
      <c r="S19" s="30"/>
      <c r="T19" s="30">
        <v>0.59816666666666662</v>
      </c>
      <c r="U19" s="30"/>
      <c r="V19" s="30"/>
      <c r="W19" s="30"/>
      <c r="X19" s="30">
        <v>0.51010909090909096</v>
      </c>
      <c r="Y19" s="30">
        <v>0.54810000000000003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0.63119999999999987</v>
      </c>
      <c r="AJ19" s="30">
        <v>0.54502666666666644</v>
      </c>
      <c r="AK19" s="30">
        <v>0.59531764705882362</v>
      </c>
      <c r="AL19" s="30">
        <v>0.57134000000000018</v>
      </c>
      <c r="AM19" s="30">
        <v>0.5296000000000004</v>
      </c>
      <c r="AN19" s="30">
        <v>0.59738666666666673</v>
      </c>
      <c r="AO19" s="30">
        <v>0.49258749999999984</v>
      </c>
      <c r="AP19" s="30">
        <v>0.44332727272727279</v>
      </c>
      <c r="AQ19" s="30">
        <v>0.45098749999999976</v>
      </c>
      <c r="AR19" s="30">
        <v>0.53769411764705866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0.14092461590659419</v>
      </c>
      <c r="C20" s="22">
        <v>0.23530451898608787</v>
      </c>
      <c r="D20" s="22">
        <v>0.22798397457108718</v>
      </c>
      <c r="E20" s="22">
        <v>0.23877405407491706</v>
      </c>
      <c r="F20" s="22">
        <v>0.22610579681830059</v>
      </c>
      <c r="G20" s="22">
        <v>0.25487071463468625</v>
      </c>
      <c r="H20" s="22">
        <v>0.22866210568903481</v>
      </c>
      <c r="I20" s="22">
        <v>0.24331933749704365</v>
      </c>
      <c r="J20" s="22">
        <v>0.20748809712309102</v>
      </c>
      <c r="K20" s="22">
        <v>0.23413342574164706</v>
      </c>
      <c r="L20" s="22">
        <v>0.27870450780736999</v>
      </c>
      <c r="M20" s="22">
        <v>0.25992118391685448</v>
      </c>
      <c r="N20" s="22">
        <v>0.25803047452997424</v>
      </c>
      <c r="P20" s="21" t="s">
        <v>8</v>
      </c>
      <c r="Q20" s="22"/>
      <c r="R20" s="22"/>
      <c r="S20" s="22"/>
      <c r="T20" s="22">
        <v>0.25458432426392535</v>
      </c>
      <c r="U20" s="22"/>
      <c r="V20" s="22"/>
      <c r="W20" s="22"/>
      <c r="X20" s="22">
        <v>0.19108488250835612</v>
      </c>
      <c r="Y20" s="22">
        <v>0.2706767153091047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0.17839444865338414</v>
      </c>
      <c r="AJ20" s="22">
        <v>0.23062763795214944</v>
      </c>
      <c r="AK20" s="22">
        <v>0.25167104435319199</v>
      </c>
      <c r="AL20" s="22">
        <v>0.31713330809304868</v>
      </c>
      <c r="AM20" s="22">
        <v>0.20480471911792583</v>
      </c>
      <c r="AN20" s="22">
        <v>0.22634868421717616</v>
      </c>
      <c r="AO20" s="22">
        <v>0.20478767601307349</v>
      </c>
      <c r="AP20" s="22">
        <v>0.28885239435376975</v>
      </c>
      <c r="AQ20" s="22">
        <v>0.24891707193869209</v>
      </c>
      <c r="AR20" s="22">
        <v>0.24742685419992669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2.37</v>
      </c>
    </row>
    <row r="21" spans="1:62" x14ac:dyDescent="0.2">
      <c r="A21" s="21" t="s">
        <v>19</v>
      </c>
      <c r="B21" s="22">
        <v>0.75600000000000001</v>
      </c>
      <c r="C21" s="22">
        <v>1.55</v>
      </c>
      <c r="D21" s="22">
        <v>1.4830000000000001</v>
      </c>
      <c r="E21" s="22">
        <v>1.369</v>
      </c>
      <c r="F21" s="22">
        <v>1.444</v>
      </c>
      <c r="G21" s="22">
        <v>1.597</v>
      </c>
      <c r="H21" s="22">
        <v>1.3080000000000001</v>
      </c>
      <c r="I21" s="22">
        <v>1.4610000000000001</v>
      </c>
      <c r="J21" s="22">
        <v>1.21</v>
      </c>
      <c r="K21" s="22">
        <v>1.516</v>
      </c>
      <c r="L21" s="22">
        <v>1.444</v>
      </c>
      <c r="M21" s="22">
        <v>1.3</v>
      </c>
      <c r="N21" s="22">
        <v>1.607</v>
      </c>
      <c r="P21" s="21" t="s">
        <v>19</v>
      </c>
      <c r="Q21" s="22"/>
      <c r="R21" s="22"/>
      <c r="S21" s="22"/>
      <c r="T21" s="22">
        <v>1.1599999999999999</v>
      </c>
      <c r="U21" s="22"/>
      <c r="V21" s="22"/>
      <c r="W21" s="22"/>
      <c r="X21" s="22">
        <v>0.93799999999999994</v>
      </c>
      <c r="Y21" s="22">
        <v>1.2250000000000001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0.97899999999999998</v>
      </c>
      <c r="AJ21" s="22">
        <v>1.327</v>
      </c>
      <c r="AK21" s="22">
        <v>1.2310000000000001</v>
      </c>
      <c r="AL21" s="22">
        <v>1.3160000000000001</v>
      </c>
      <c r="AM21" s="22">
        <v>0.96899999999999997</v>
      </c>
      <c r="AN21" s="22">
        <v>1.0780000000000001</v>
      </c>
      <c r="AO21" s="22">
        <v>1.1519999999999999</v>
      </c>
      <c r="AP21" s="22">
        <v>1.0429999999999999</v>
      </c>
      <c r="AQ21" s="22">
        <v>1.071</v>
      </c>
      <c r="AR21" s="22">
        <v>1.2430000000000001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0.151</v>
      </c>
      <c r="C22" s="22">
        <v>0.16500000000000001</v>
      </c>
      <c r="D22" s="22">
        <v>-0.125</v>
      </c>
      <c r="E22" s="22">
        <v>0.16400000000000001</v>
      </c>
      <c r="F22" s="22">
        <v>0.28799999999999998</v>
      </c>
      <c r="G22" s="22">
        <v>-0.308</v>
      </c>
      <c r="H22" s="22">
        <v>3.5999999999999997E-2</v>
      </c>
      <c r="I22" s="22">
        <v>5.3999999999999999E-2</v>
      </c>
      <c r="J22" s="22">
        <v>9.4E-2</v>
      </c>
      <c r="K22" s="22">
        <v>2.5000000000000001E-2</v>
      </c>
      <c r="L22" s="22">
        <v>-0.05</v>
      </c>
      <c r="M22" s="22">
        <v>0.193</v>
      </c>
      <c r="N22" s="22">
        <v>4.1000000000000002E-2</v>
      </c>
      <c r="P22" s="21" t="s">
        <v>20</v>
      </c>
      <c r="Q22" s="22"/>
      <c r="R22" s="22"/>
      <c r="S22" s="22"/>
      <c r="T22" s="22">
        <v>0.216</v>
      </c>
      <c r="U22" s="22"/>
      <c r="V22" s="22"/>
      <c r="W22" s="22"/>
      <c r="X22" s="22">
        <v>0.19500000000000001</v>
      </c>
      <c r="Y22" s="22">
        <v>0.215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0.33600000000000002</v>
      </c>
      <c r="AJ22" s="22">
        <v>0.187</v>
      </c>
      <c r="AK22" s="22">
        <v>8.1000000000000003E-2</v>
      </c>
      <c r="AL22" s="22">
        <v>-0.112</v>
      </c>
      <c r="AM22" s="22">
        <v>6.0999999999999999E-2</v>
      </c>
      <c r="AN22" s="22">
        <v>0.13400000000000001</v>
      </c>
      <c r="AO22" s="22">
        <v>1.7999999999999999E-2</v>
      </c>
      <c r="AP22" s="22">
        <v>-0.11899999999999999</v>
      </c>
      <c r="AQ22" s="22">
        <v>-0.122</v>
      </c>
      <c r="AR22" s="22">
        <v>6.3E-2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4.3172017612824414</v>
      </c>
      <c r="C23" s="25">
        <f>IFERROR(IF(C18="","",IF($C$25=0,((C19-$C$26)/3/C20),IF($C$26=0,(($C$25-C19)/3/C20),MIN(((($C$25)-C19)/(3*C20)),((C19-($C$26))/(3*C20)))))),"")</f>
        <v>2.4491802243596008</v>
      </c>
      <c r="D23" s="25">
        <f>IFERROR(IF(D18="","",IF($D$25=0,((D19-$D$26)/3/D20),IF($D$26=0,(($D$25-D19)/3/D20),MIN(((($D$25)-D19)/(3*D20)),((D19-($D$26))/(3*D20)))))),"")</f>
        <v>2.5589979620864862</v>
      </c>
      <c r="E23" s="25">
        <f>IFERROR(IF(E18="","",IF($E$25=0,((E19-$E$26)/3/E20),IF($E$26=0,(($E$25-E19)/3/E20),MIN(((($E$25)-E19)/(3*E20)),((E19-($E$26))/(3*E20)))))),"")</f>
        <v>2.4170863213593514</v>
      </c>
      <c r="F23" s="25">
        <f>IFERROR(IF(F18="","",IF($K$25=0,((F19-$K$26)/3/F20),IF($K$26=0,(($K$25-F19)/3/F20),MIN(((($K$25)-F19)/(3*F20)),((F19-($K$26))/(3*F20)))))),"")</f>
        <v>2.5526929198126198</v>
      </c>
      <c r="G23" s="25">
        <f>IFERROR(IF(G18="","",IF($G$25=0,((G19-$G$26)/3/G20),IF($G$26=0,(($G$25-G19)/3/G20),MIN(((($G$25)-G19)/(3*G20)),((G19-($G$26))/(3*G20)))))),"")</f>
        <v>2.2991993505421475</v>
      </c>
      <c r="H23" s="25">
        <f>IFERROR(IF(H18="","",IF($H$25=0,((H19-$H$26)/3/H20),IF($H$26=0,(($H$25-H19)/3/H20),MIN(((($H$25)-H19)/(3*H20)),((H19-($H$26))/(3*H20)))))),"")</f>
        <v>2.6438002707762469</v>
      </c>
      <c r="I23" s="25">
        <f>IFERROR(IF(I18="","",IF($I$25=0,((I19-$I$26)/3/I20),IF($I$26=0,(($I$25-I19)/3/I20),MIN(((($I$25)-I19)/(3*I20)),((I19-($I$26))/(3*I20)))))),"")</f>
        <v>2.4604839857440735</v>
      </c>
      <c r="J23" s="25">
        <f>IFERROR(IF(J18="","",IF($J$25=0,((J19-$J$26)/3/J20),IF($J$26=0,(($J$25-J19)/3/J20),MIN(((($J$25)-J19)/(3*J20)),((J19-($J$26))/(3*J20)))))),"")</f>
        <v>2.9353223287942756</v>
      </c>
      <c r="K23" s="25">
        <f>IFERROR(IF(K18="","",IF($K$25=0,((K19-$K$26)/3/K20),IF($K$26=0,(($K$25-K19)/3/K20),MIN(((($K$25)-K19)/(3*K20)),((K19-($K$26))/(3*K20)))))),"")</f>
        <v>2.6101235642940828</v>
      </c>
      <c r="L23" s="25">
        <f>IFERROR(IF(L18="","",IF($L$25=0,((L19-$L$26)/3/L20),IF($L$26=0,(($L$25-L19)/3/L20),MIN(((($L$25)-L19)/(3*L20)),((L19-($L$26))/(3*L20)))))),"")</f>
        <v>2.1603696568873367</v>
      </c>
      <c r="M23" s="25">
        <f>IFERROR(IF(M18="","",IF($M$25=0,((M19-$M$26)/3/M20),IF($M$26=0,(($M$25-M19)/3/M20),MIN(((($M$25)-M19)/(3*M20)),((M19-($M$26))/(3*M20)))))),"")</f>
        <v>2.174395407310163</v>
      </c>
      <c r="N23" s="25">
        <f>IFERROR(IF(N18="","",IF($N$25=0,((N19-$N$26)/3/N20),IF($N$26=0,(($N$25-N19)/3/N20),MIN(((($N$25)-N19)/(3*N20)),((N19-($N$26))/(3*N20)))))),"")</f>
        <v>2.2308734438515505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2.3199036814962324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3.2444410474833112</v>
      </c>
      <c r="Y23" s="25">
        <f>IFERROR(IF(Y18="","",IF($J$25=0,((Y19-$J$26)/3/Y20),IF($J$26=0,(($J$25-Y19)/3/Y20),MIN(((($J$25)-Y19)/(3*Y20)),((Y19-($J$26))/(3*Y20)))))),"")</f>
        <v>2.2436359156585808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3.2489800236225297</v>
      </c>
      <c r="AJ23" s="25">
        <f t="shared" si="4"/>
        <v>2.6376909976880549</v>
      </c>
      <c r="AK23" s="25">
        <f t="shared" si="4"/>
        <v>2.350531765917165</v>
      </c>
      <c r="AL23" s="25">
        <f t="shared" si="4"/>
        <v>1.8905404069301386</v>
      </c>
      <c r="AM23" s="25">
        <f t="shared" si="4"/>
        <v>2.995373687231468</v>
      </c>
      <c r="AN23" s="25">
        <f t="shared" si="4"/>
        <v>2.6104464143656538</v>
      </c>
      <c r="AO23" s="25">
        <f t="shared" si="4"/>
        <v>3.055868296619157</v>
      </c>
      <c r="AP23" s="25">
        <f t="shared" si="4"/>
        <v>2.2233647876142695</v>
      </c>
      <c r="AQ23" s="25">
        <f>IFERROR(IF(AQ18="","",IF($M$25=0,((AQ19-$M$26)/3/AQ20),IF($M$26=0,(($M$25-AQ19)/3/AQ20),MIN(((($M$25)-AQ19)/(3*AQ20)),((AQ19-($M$26))/(3*AQ20)))))),"")</f>
        <v>2.5698150325779321</v>
      </c>
      <c r="AR23" s="25">
        <f>IFERROR(IF(AR18="","",IF($M$25=0,((AR19-$M$26)/3/AR20),IF($M$26=0,(($M$25-AR19)/3/AR20),MIN(((($M$25)-AR19)/(3*AR20)),((AR19-($M$26))/(3*AR20)))))),"")</f>
        <v>2.4684815616556524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2.37</v>
      </c>
      <c r="C25" s="32">
        <f t="shared" si="5"/>
        <v>2.37</v>
      </c>
      <c r="D25" s="32">
        <f t="shared" si="5"/>
        <v>2.37</v>
      </c>
      <c r="E25" s="32">
        <f t="shared" si="5"/>
        <v>2.37</v>
      </c>
      <c r="F25" s="32">
        <f t="shared" si="5"/>
        <v>2.37</v>
      </c>
      <c r="G25" s="32">
        <f t="shared" si="5"/>
        <v>2.37</v>
      </c>
      <c r="H25" s="32">
        <f t="shared" si="5"/>
        <v>2.37</v>
      </c>
      <c r="I25" s="32">
        <f t="shared" si="5"/>
        <v>2.37</v>
      </c>
      <c r="J25" s="32">
        <f t="shared" si="5"/>
        <v>2.37</v>
      </c>
      <c r="K25" s="32">
        <f t="shared" si="5"/>
        <v>2.37</v>
      </c>
      <c r="L25" s="32">
        <f t="shared" si="5"/>
        <v>2.37</v>
      </c>
      <c r="M25" s="32">
        <f t="shared" si="5"/>
        <v>2.37</v>
      </c>
      <c r="N25" s="32">
        <f>$E$5</f>
        <v>2.37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0.26825167837579683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2.782037026347016</v>
      </c>
      <c r="Q37" s="40">
        <v>8</v>
      </c>
      <c r="R37" s="41">
        <f>ROUND(Q37/5,5)</f>
        <v>1.6</v>
      </c>
      <c r="T37" s="20">
        <v>0.78979999999999995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0.348150398534886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1.5129476673011841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BJ85"/>
  <sheetViews>
    <sheetView showGridLines="0" topLeftCell="A8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80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1.3227753973080487</v>
      </c>
      <c r="R2" s="7">
        <f>IF(N19="","",(ABS(N19-AVERAGE(B19:M19))/STDEV(B19:M19)))</f>
        <v>1.2596085097985983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0.96221068403655641</v>
      </c>
      <c r="V2" s="7">
        <f>IF(AR19="","",(ABS(AR19-AVERAGE(AF19:AQ19))/STDEV(AF19:AQ19)))</f>
        <v>0.26148590819822254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0.19145472946344541</v>
      </c>
      <c r="R3" s="7">
        <f>IF(N20="","",(ABS(N20-AVERAGE(B20:M20))/STDEV(B20:M20)))</f>
        <v>1.4999741235071202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0.40319266847061086</v>
      </c>
      <c r="V3" s="7">
        <f>IF(AR20="","",(ABS(AR20-AVERAGE(AF20:AQ20))/STDEV(AF20:AQ20)))</f>
        <v>0.95632376014894305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0.29699999055845183</v>
      </c>
      <c r="R4" s="7">
        <f>IF(N23="","",(ABS(N23-AVERAGE(B23:M23))/STDEV(B23:M23)))</f>
        <v>1.6321451758490066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4.0606137341154459E-2</v>
      </c>
      <c r="V4" s="7">
        <f>IF(AR23="","",(ABS(AR23-AVERAGE(AF23:AQ23))/STDEV(AF23:AQ23)))</f>
        <v>0.63121775366929089</v>
      </c>
    </row>
    <row r="5" spans="1:44" ht="25.5" customHeight="1" x14ac:dyDescent="0.2">
      <c r="C5" s="45" t="s">
        <v>81</v>
      </c>
      <c r="D5" s="46">
        <v>10692</v>
      </c>
      <c r="E5" s="46">
        <v>11900</v>
      </c>
      <c r="F5" s="46">
        <v>9598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21.326451612903838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10593.87397260274</v>
      </c>
      <c r="C9" s="20">
        <v>10561.028571428571</v>
      </c>
      <c r="D9" s="20">
        <v>10593.142857142857</v>
      </c>
      <c r="E9" s="20">
        <v>10584.945454545454</v>
      </c>
      <c r="F9" s="20">
        <v>10580.685714285713</v>
      </c>
      <c r="G9" s="20">
        <v>10607.692307692309</v>
      </c>
      <c r="H9" s="20">
        <v>10594.08</v>
      </c>
      <c r="I9" s="20">
        <v>10514.933333333332</v>
      </c>
      <c r="J9" s="20">
        <v>10615.115789473684</v>
      </c>
      <c r="K9" s="20">
        <v>10603.127272727274</v>
      </c>
      <c r="L9" s="20">
        <v>10588</v>
      </c>
      <c r="M9" s="20">
        <v>10525.371428571429</v>
      </c>
      <c r="N9" s="20">
        <v>10538.786206896551</v>
      </c>
      <c r="P9" s="19" t="s">
        <v>18</v>
      </c>
      <c r="Q9" s="20"/>
      <c r="R9" s="20"/>
      <c r="S9" s="20"/>
      <c r="T9" s="20">
        <v>10483.466666666667</v>
      </c>
      <c r="U9" s="20"/>
      <c r="V9" s="20"/>
      <c r="W9" s="20"/>
      <c r="X9" s="20">
        <v>10455.733333333334</v>
      </c>
      <c r="Y9" s="20">
        <v>10519.2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10554.4</v>
      </c>
      <c r="AJ9" s="30">
        <v>10583.733333333334</v>
      </c>
      <c r="AK9" s="30">
        <v>10626.4</v>
      </c>
      <c r="AL9" s="30">
        <v>10629.788235294118</v>
      </c>
      <c r="AM9" s="30">
        <v>10580.685714285713</v>
      </c>
      <c r="AN9" s="30">
        <v>10567.6</v>
      </c>
      <c r="AO9" s="30">
        <v>10588</v>
      </c>
      <c r="AP9" s="30">
        <v>10568.218181818182</v>
      </c>
      <c r="AQ9" s="30">
        <v>10528.48</v>
      </c>
      <c r="AR9" s="30">
        <v>10549.806451612903</v>
      </c>
    </row>
    <row r="10" spans="1:44" x14ac:dyDescent="0.2">
      <c r="A10" s="21" t="s">
        <v>8</v>
      </c>
      <c r="B10" s="22">
        <v>137.64437178631678</v>
      </c>
      <c r="C10" s="22">
        <v>159.2510322231272</v>
      </c>
      <c r="D10" s="22">
        <v>157.53534376961349</v>
      </c>
      <c r="E10" s="22">
        <v>171.12717033461729</v>
      </c>
      <c r="F10" s="22">
        <v>146.98028865979131</v>
      </c>
      <c r="G10" s="22">
        <v>151.8789116582773</v>
      </c>
      <c r="H10" s="22">
        <v>156.81319260106071</v>
      </c>
      <c r="I10" s="22">
        <v>154.00860683868336</v>
      </c>
      <c r="J10" s="22">
        <v>153.28245278368954</v>
      </c>
      <c r="K10" s="22">
        <v>134.72868688121358</v>
      </c>
      <c r="L10" s="22">
        <v>127.83828167894883</v>
      </c>
      <c r="M10" s="22">
        <v>179.65620722655547</v>
      </c>
      <c r="N10" s="22">
        <v>149.76227394547001</v>
      </c>
      <c r="P10" s="21" t="s">
        <v>8</v>
      </c>
      <c r="Q10" s="22"/>
      <c r="R10" s="22"/>
      <c r="S10" s="22"/>
      <c r="T10" s="22">
        <v>176.86225564338022</v>
      </c>
      <c r="U10" s="22"/>
      <c r="V10" s="22"/>
      <c r="W10" s="22"/>
      <c r="X10" s="22">
        <v>141.57144036588986</v>
      </c>
      <c r="Y10" s="22">
        <v>136.26970161759127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133.95615936409547</v>
      </c>
      <c r="AJ10" s="22">
        <v>158.67858829099308</v>
      </c>
      <c r="AK10" s="22">
        <v>163.4754454852341</v>
      </c>
      <c r="AL10" s="22">
        <v>161.74466165604881</v>
      </c>
      <c r="AM10" s="22">
        <v>156.59414382382619</v>
      </c>
      <c r="AN10" s="22">
        <v>157.77644816301549</v>
      </c>
      <c r="AO10" s="22">
        <v>158.61017996707901</v>
      </c>
      <c r="AP10" s="22">
        <v>161.94268429488562</v>
      </c>
      <c r="AQ10" s="22">
        <v>107.21145232765046</v>
      </c>
      <c r="AR10" s="22">
        <v>143.57671811293224</v>
      </c>
    </row>
    <row r="11" spans="1:44" x14ac:dyDescent="0.2">
      <c r="A11" s="21" t="s">
        <v>19</v>
      </c>
      <c r="B11" s="22">
        <v>11164</v>
      </c>
      <c r="C11" s="22">
        <v>10908</v>
      </c>
      <c r="D11" s="22">
        <v>10940</v>
      </c>
      <c r="E11" s="22">
        <v>11164</v>
      </c>
      <c r="F11" s="23">
        <v>10940</v>
      </c>
      <c r="G11" s="23">
        <v>10940</v>
      </c>
      <c r="H11" s="23">
        <v>10844</v>
      </c>
      <c r="I11" s="23">
        <v>10844</v>
      </c>
      <c r="J11" s="23">
        <v>10940</v>
      </c>
      <c r="K11" s="23">
        <v>10940</v>
      </c>
      <c r="L11" s="23">
        <v>10940</v>
      </c>
      <c r="M11" s="23">
        <v>10844</v>
      </c>
      <c r="N11" s="23">
        <v>10844</v>
      </c>
      <c r="P11" s="21" t="s">
        <v>19</v>
      </c>
      <c r="Q11" s="22"/>
      <c r="R11" s="22"/>
      <c r="S11" s="22"/>
      <c r="T11" s="22">
        <v>10844</v>
      </c>
      <c r="U11" s="23"/>
      <c r="V11" s="23"/>
      <c r="W11" s="23"/>
      <c r="X11" s="23">
        <v>10716</v>
      </c>
      <c r="Y11" s="23">
        <v>10812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10812</v>
      </c>
      <c r="AJ11" s="22">
        <v>10908</v>
      </c>
      <c r="AK11" s="22">
        <v>11036</v>
      </c>
      <c r="AL11" s="22">
        <v>11036</v>
      </c>
      <c r="AM11" s="22">
        <v>10940</v>
      </c>
      <c r="AN11" s="22">
        <v>11036</v>
      </c>
      <c r="AO11" s="22">
        <v>10940</v>
      </c>
      <c r="AP11" s="22">
        <v>11132</v>
      </c>
      <c r="AQ11" s="22">
        <v>10716</v>
      </c>
      <c r="AR11" s="22">
        <v>10940</v>
      </c>
    </row>
    <row r="12" spans="1:44" x14ac:dyDescent="0.2">
      <c r="A12" s="21" t="s">
        <v>20</v>
      </c>
      <c r="B12" s="22">
        <v>10076</v>
      </c>
      <c r="C12" s="22">
        <v>10076</v>
      </c>
      <c r="D12" s="22">
        <v>10076</v>
      </c>
      <c r="E12" s="22">
        <v>10012</v>
      </c>
      <c r="F12" s="23">
        <v>10076</v>
      </c>
      <c r="G12" s="23">
        <v>10076</v>
      </c>
      <c r="H12" s="23">
        <v>9884</v>
      </c>
      <c r="I12" s="23">
        <v>10076</v>
      </c>
      <c r="J12" s="23">
        <v>10076</v>
      </c>
      <c r="K12" s="23">
        <v>10076</v>
      </c>
      <c r="L12" s="23">
        <v>10364</v>
      </c>
      <c r="M12" s="23">
        <v>10076</v>
      </c>
      <c r="N12" s="23">
        <v>10076</v>
      </c>
      <c r="P12" s="21" t="s">
        <v>20</v>
      </c>
      <c r="Q12" s="22"/>
      <c r="R12" s="22"/>
      <c r="S12" s="22"/>
      <c r="T12" s="22">
        <v>10140</v>
      </c>
      <c r="U12" s="23"/>
      <c r="V12" s="23"/>
      <c r="W12" s="23"/>
      <c r="X12" s="23">
        <v>10140</v>
      </c>
      <c r="Y12" s="23">
        <v>10268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10364</v>
      </c>
      <c r="AJ12" s="22">
        <v>10108</v>
      </c>
      <c r="AK12" s="22">
        <v>10076</v>
      </c>
      <c r="AL12" s="22">
        <v>10076</v>
      </c>
      <c r="AM12" s="22">
        <v>10236</v>
      </c>
      <c r="AN12" s="22">
        <v>10012</v>
      </c>
      <c r="AO12" s="22">
        <v>10076</v>
      </c>
      <c r="AP12" s="22">
        <v>10140</v>
      </c>
      <c r="AQ12" s="22">
        <v>10140</v>
      </c>
      <c r="AR12" s="22">
        <v>10140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2.4117076968677034</v>
      </c>
      <c r="C13" s="25">
        <f>IFERROR(IF(C8="","",IF($C$25=0,((C9-$C$26)/3/C10),IF($C$26=0,(($C$25-C9)/3/C10),MIN(((($C$25)-C9)/(3*C10)),((C9-($C$26))/(3*C10)))))),"")</f>
        <v>2.0157453256551334</v>
      </c>
      <c r="D13" s="25">
        <f>IFERROR(IF(D8="","",IF($D$25=0,((D9-$D$26)/3/D10),IF($D$26=0,(($D$25-D9)/3/D10),MIN(((($D$25)-D9)/(3*D10)),((D9-($D$26))/(3*D10)))))),"")</f>
        <v>2.1056499308459884</v>
      </c>
      <c r="E13" s="25">
        <f>IFERROR(IF(E8="","",IF($E$25=0,((E9-$E$26)/3/E10),IF($E$26=0,(($E$25-E9)/3/E10),MIN(((($E$25)-E9)/(3*E10)),((E9-($E$26))/(3*E10)))))),"")</f>
        <v>1.922440589291204</v>
      </c>
      <c r="F13" s="25">
        <f>IFERROR(IF(F8="","",IF($K$25=0,((F9-$K$26)/3/F10),IF($K$26=0,(($K$25-F9)/3/F10),MIN(((($K$25)-F9)/(3*F10)),((F9-($K$26))/(3*F10)))))),"")</f>
        <v>2.2286111134268984</v>
      </c>
      <c r="G13" s="25">
        <f>IFERROR(IF(G8="","",IF($G$25=0,((G9-$G$26)/3/G10),IF($G$26=0,(($G$25-G9)/3/G10),MIN(((($G$25)-G9)/(3*G10)),((G9-($G$26))/(3*G10)))))),"")</f>
        <v>2.2160028597081425</v>
      </c>
      <c r="H13" s="25">
        <f>IFERROR(IF(H8="","",IF($H$25=0,((H9-$H$26)/3/H10),IF($H$26=0,(($H$25-H9)/3/H10),MIN(((($H$25)-H9)/(3*H10)),((H9-($H$26))/(3*H10)))))),"")</f>
        <v>2.1173388613505004</v>
      </c>
      <c r="I13" s="25">
        <f>IFERROR(IF(I8="","",IF($I$25=0,((I9-$I$26)/3/I10),IF($I$26=0,(($I$25-I9)/3/I10),MIN(((($I$25)-I9)/(3*I10)),((I9-($I$26))/(3*I10)))))),"")</f>
        <v>1.9845932686384993</v>
      </c>
      <c r="J13" s="25">
        <f>IFERROR(IF(J8="","",IF($J$25=0,((J9-$J$26)/3/J10),IF($J$26=0,(($J$25-J9)/3/J10),MIN(((($J$25)-J9)/(3*J10)),((J9-($J$26))/(3*J10)))))),"")</f>
        <v>2.2118552406626448</v>
      </c>
      <c r="K13" s="25">
        <f>IFERROR(IF(K8="","",IF($K$25=0,((K9-$K$26)/3/K10),IF($K$26=0,(($K$25-K9)/3/K10),MIN(((($K$25)-K9)/(3*K10)),((K9-($K$26))/(3*K10)))))),"")</f>
        <v>2.4867935107080927</v>
      </c>
      <c r="L13" s="25">
        <f>IFERROR(IF(L8="","",IF($L$25=0,((L9-$L$26)/3/L10),IF($L$26=0,(($L$25-L9)/3/L10),MIN(((($L$25)-L9)/(3*L10)),((L9-($L$26))/(3*L10)))))),"")</f>
        <v>2.5813863865032003</v>
      </c>
      <c r="M13" s="25">
        <f>IFERROR(IF(M8="","",IF($M$25=0,((M9-$M$26)/3/M10),IF($M$26=0,(($M$25-M9)/3/M10),MIN(((($M$25)-M9)/(3*M10)),((M9-($M$26))/(3*M10)))))),"")</f>
        <v>1.7206408523029151</v>
      </c>
      <c r="N13" s="25">
        <f>IFERROR(IF(N8="","",IF($N$25=0,((N9-$N$26)/3/N10),IF($N$26=0,(($N$25-N9)/3/N10),MIN(((($N$25)-N9)/(3*N10)),((N9-($N$26))/(3*N10)))))),"")</f>
        <v>2.0939545990937196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1.6688442340727496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2.0195535933813842</v>
      </c>
      <c r="Y13" s="25">
        <f>IFERROR(IF(Y8="","",IF($J$25=0,((Y9-$J$26)/3/Y10),IF($J$26=0,(($J$25-Y9)/3/Y10),MIN(((($J$25)-Y9)/(3*Y10)),((Y9-($J$26))/(3*Y10)))))),"")</f>
        <v>2.2533744700518756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2.379883101407045</v>
      </c>
      <c r="AJ13" s="25">
        <f t="shared" si="2"/>
        <v>2.0707127616689833</v>
      </c>
      <c r="AK13" s="25">
        <f t="shared" si="2"/>
        <v>2.0969510068162696</v>
      </c>
      <c r="AL13" s="25">
        <f t="shared" si="2"/>
        <v>2.1263725692293596</v>
      </c>
      <c r="AM13" s="25">
        <f t="shared" si="2"/>
        <v>2.0917889824182883</v>
      </c>
      <c r="AN13" s="25">
        <f t="shared" si="2"/>
        <v>2.0484679669431278</v>
      </c>
      <c r="AO13" s="25">
        <f t="shared" si="2"/>
        <v>2.0805726345464999</v>
      </c>
      <c r="AP13" s="25">
        <f t="shared" si="2"/>
        <v>1.9970402615851548</v>
      </c>
      <c r="AQ13" s="25">
        <f>IFERROR(IF(AQ8="","",IF($M$25=0,((AQ9-$M$26)/3/AQ10),IF($M$26=0,(($M$25-AQ9)/3/AQ10),MIN(((($M$25)-AQ9)/(3*AQ10)),((AQ9-($M$26))/(3*AQ10)))))),"")</f>
        <v>2.89297452152887</v>
      </c>
      <c r="AR13" s="25">
        <f>IFERROR(IF(AR8="","",IF($M$25=0,((AR9-$M$26)/3/AR10),IF($M$26=0,(($M$25-AR9)/3/AR10),MIN(((($M$25)-AR9)/(3*AR10)),((AR9-($M$26))/(3*AR10)))))),"")</f>
        <v>2.2097511447137896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28.729411764707038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10564</v>
      </c>
      <c r="C19" s="30">
        <v>10592.419047619047</v>
      </c>
      <c r="D19" s="30">
        <v>10604.729824561404</v>
      </c>
      <c r="E19" s="30">
        <v>10619.2</v>
      </c>
      <c r="F19" s="30">
        <v>10619.232</v>
      </c>
      <c r="G19" s="30">
        <v>10576.017021276595</v>
      </c>
      <c r="H19" s="30">
        <v>10581.6</v>
      </c>
      <c r="I19" s="30">
        <v>10538.933333333332</v>
      </c>
      <c r="J19" s="30">
        <v>10547.466666666667</v>
      </c>
      <c r="K19" s="30">
        <v>10571.709090909091</v>
      </c>
      <c r="L19" s="30">
        <v>10542.742857142857</v>
      </c>
      <c r="M19" s="30">
        <v>10579.771428571428</v>
      </c>
      <c r="N19" s="30">
        <v>10543.6</v>
      </c>
      <c r="P19" s="30" t="s">
        <v>18</v>
      </c>
      <c r="Q19" s="30"/>
      <c r="R19" s="30"/>
      <c r="S19" s="30"/>
      <c r="T19" s="30">
        <v>10543.2</v>
      </c>
      <c r="U19" s="30"/>
      <c r="V19" s="30"/>
      <c r="W19" s="30"/>
      <c r="X19" s="30">
        <v>10548.436363636363</v>
      </c>
      <c r="Y19" s="30">
        <v>10429.6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10625.333333333334</v>
      </c>
      <c r="AJ19" s="30">
        <v>10613.173333333334</v>
      </c>
      <c r="AK19" s="30">
        <v>10577.835294117647</v>
      </c>
      <c r="AL19" s="30">
        <v>10542.56</v>
      </c>
      <c r="AM19" s="30">
        <v>10560.693333333333</v>
      </c>
      <c r="AN19" s="30">
        <v>10537.226666666667</v>
      </c>
      <c r="AO19" s="30">
        <v>10494</v>
      </c>
      <c r="AP19" s="30">
        <v>10464.072727272727</v>
      </c>
      <c r="AQ19" s="30">
        <v>10534.8</v>
      </c>
      <c r="AR19" s="30">
        <v>10563.529411764706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110.79046130326145</v>
      </c>
      <c r="C20" s="22">
        <v>136.25073853115393</v>
      </c>
      <c r="D20" s="22">
        <v>174.31306016874268</v>
      </c>
      <c r="E20" s="22">
        <v>134.76225513401374</v>
      </c>
      <c r="F20" s="22">
        <v>130.14106093748984</v>
      </c>
      <c r="G20" s="22">
        <v>138.0506523527535</v>
      </c>
      <c r="H20" s="22">
        <v>137.22415809622373</v>
      </c>
      <c r="I20" s="22">
        <v>127.45654941506731</v>
      </c>
      <c r="J20" s="22">
        <v>160.96188479950433</v>
      </c>
      <c r="K20" s="22">
        <v>131.96863162859799</v>
      </c>
      <c r="L20" s="22">
        <v>151.65510717198529</v>
      </c>
      <c r="M20" s="22">
        <v>120.32091542651933</v>
      </c>
      <c r="N20" s="22">
        <v>163.83774762602718</v>
      </c>
      <c r="P20" s="21" t="s">
        <v>8</v>
      </c>
      <c r="Q20" s="22"/>
      <c r="R20" s="22"/>
      <c r="S20" s="22"/>
      <c r="T20" s="22">
        <v>111.67637974568946</v>
      </c>
      <c r="U20" s="22"/>
      <c r="V20" s="22"/>
      <c r="W20" s="22"/>
      <c r="X20" s="22">
        <v>182.16422826835699</v>
      </c>
      <c r="Y20" s="22">
        <v>175.72418579604863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93.610098679109612</v>
      </c>
      <c r="AJ20" s="22">
        <v>131.23409796416658</v>
      </c>
      <c r="AK20" s="22">
        <v>139.59062997777113</v>
      </c>
      <c r="AL20" s="22">
        <v>120.96418090172189</v>
      </c>
      <c r="AM20" s="22">
        <v>160.2327676220435</v>
      </c>
      <c r="AN20" s="22">
        <v>161.7284655729367</v>
      </c>
      <c r="AO20" s="22">
        <v>146.89357208192379</v>
      </c>
      <c r="AP20" s="22">
        <v>137.02336304514648</v>
      </c>
      <c r="AQ20" s="22">
        <v>161.00494528138967</v>
      </c>
      <c r="AR20" s="22">
        <v>160.42967516101544</v>
      </c>
      <c r="AS20" s="29"/>
      <c r="AT20" s="29"/>
      <c r="AU20" s="29"/>
      <c r="AV20" s="29"/>
      <c r="BD20" s="32">
        <f>F5</f>
        <v>9598</v>
      </c>
      <c r="BE20" s="32"/>
      <c r="BF20" s="32"/>
      <c r="BG20" s="32"/>
      <c r="BH20" s="32"/>
      <c r="BI20" s="32"/>
      <c r="BJ20" s="32">
        <f>E5</f>
        <v>11900</v>
      </c>
    </row>
    <row r="21" spans="1:62" x14ac:dyDescent="0.2">
      <c r="A21" s="21" t="s">
        <v>19</v>
      </c>
      <c r="B21" s="22">
        <v>10844</v>
      </c>
      <c r="C21" s="22">
        <v>10940</v>
      </c>
      <c r="D21" s="22">
        <v>11036</v>
      </c>
      <c r="E21" s="22">
        <v>10940</v>
      </c>
      <c r="F21" s="22">
        <v>11004</v>
      </c>
      <c r="G21" s="22">
        <v>10940</v>
      </c>
      <c r="H21" s="22">
        <v>10940</v>
      </c>
      <c r="I21" s="22">
        <v>10812</v>
      </c>
      <c r="J21" s="22">
        <v>10940</v>
      </c>
      <c r="K21" s="22">
        <v>10940</v>
      </c>
      <c r="L21" s="22">
        <v>10844</v>
      </c>
      <c r="M21" s="22">
        <v>10844</v>
      </c>
      <c r="N21" s="22">
        <v>10940</v>
      </c>
      <c r="P21" s="21" t="s">
        <v>19</v>
      </c>
      <c r="Q21" s="22"/>
      <c r="R21" s="22"/>
      <c r="S21" s="22"/>
      <c r="T21" s="22">
        <v>10812</v>
      </c>
      <c r="U21" s="22"/>
      <c r="V21" s="22"/>
      <c r="W21" s="22"/>
      <c r="X21" s="22">
        <v>11132</v>
      </c>
      <c r="Y21" s="22">
        <v>10620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10844</v>
      </c>
      <c r="AJ21" s="22">
        <v>10940</v>
      </c>
      <c r="AK21" s="22">
        <v>10940</v>
      </c>
      <c r="AL21" s="22">
        <v>10748</v>
      </c>
      <c r="AM21" s="22">
        <v>10972</v>
      </c>
      <c r="AN21" s="22">
        <v>10940</v>
      </c>
      <c r="AO21" s="22">
        <v>10812</v>
      </c>
      <c r="AP21" s="22">
        <v>10812</v>
      </c>
      <c r="AQ21" s="22">
        <v>11036</v>
      </c>
      <c r="AR21" s="22">
        <v>10940</v>
      </c>
      <c r="BD21" s="33">
        <f>BE21-$BG$22</f>
        <v>10691.939999999999</v>
      </c>
      <c r="BE21" s="32">
        <f>BF21-$BG$22</f>
        <v>10691.96</v>
      </c>
      <c r="BF21" s="32">
        <f>BG21-$BG$22</f>
        <v>10691.98</v>
      </c>
      <c r="BG21" s="33">
        <f>D5</f>
        <v>10692</v>
      </c>
      <c r="BH21" s="32">
        <f>BG21+$BG$22</f>
        <v>10692.02</v>
      </c>
      <c r="BI21" s="32">
        <f>BH21+$BG$22</f>
        <v>10692.04</v>
      </c>
      <c r="BJ21" s="33">
        <f>BI21+$BG$22</f>
        <v>10692.060000000001</v>
      </c>
    </row>
    <row r="22" spans="1:62" x14ac:dyDescent="0.2">
      <c r="A22" s="21" t="s">
        <v>20</v>
      </c>
      <c r="B22" s="22">
        <v>10364</v>
      </c>
      <c r="C22" s="22">
        <v>10076</v>
      </c>
      <c r="D22" s="22">
        <v>9916</v>
      </c>
      <c r="E22" s="22">
        <v>10076</v>
      </c>
      <c r="F22" s="22">
        <v>10364</v>
      </c>
      <c r="G22" s="22">
        <v>10076</v>
      </c>
      <c r="H22" s="22">
        <v>10268</v>
      </c>
      <c r="I22" s="22">
        <v>10236</v>
      </c>
      <c r="J22" s="22">
        <v>10140</v>
      </c>
      <c r="K22" s="22">
        <v>10140</v>
      </c>
      <c r="L22" s="22">
        <v>10012</v>
      </c>
      <c r="M22" s="22">
        <v>10396</v>
      </c>
      <c r="N22" s="22">
        <v>10108</v>
      </c>
      <c r="P22" s="21" t="s">
        <v>20</v>
      </c>
      <c r="Q22" s="22"/>
      <c r="R22" s="22"/>
      <c r="S22" s="22"/>
      <c r="T22" s="22">
        <v>10364</v>
      </c>
      <c r="U22" s="22"/>
      <c r="V22" s="22"/>
      <c r="W22" s="22"/>
      <c r="X22" s="22">
        <v>10076</v>
      </c>
      <c r="Y22" s="22">
        <v>10076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10492</v>
      </c>
      <c r="AJ22" s="22">
        <v>10364</v>
      </c>
      <c r="AK22" s="22">
        <v>10268</v>
      </c>
      <c r="AL22" s="22">
        <v>10268</v>
      </c>
      <c r="AM22" s="22">
        <v>10140</v>
      </c>
      <c r="AN22" s="22">
        <v>10140</v>
      </c>
      <c r="AO22" s="22">
        <v>10044</v>
      </c>
      <c r="AP22" s="22">
        <v>10140</v>
      </c>
      <c r="AQ22" s="22">
        <v>10012</v>
      </c>
      <c r="AR22" s="22">
        <v>10140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2.9063873930320114</v>
      </c>
      <c r="C23" s="25">
        <f>IFERROR(IF(C18="","",IF($C$25=0,((C19-$C$26)/3/C20),IF($C$26=0,(($C$25-C19)/3/C20),MIN(((($C$25)-C19)/(3*C20)),((C19-($C$26))/(3*C20)))))),"")</f>
        <v>2.4328162874304264</v>
      </c>
      <c r="D23" s="25">
        <f>IFERROR(IF(D18="","",IF($D$25=0,((D19-$D$26)/3/D20),IF($D$26=0,(($D$25-D19)/3/D20),MIN(((($D$25)-D19)/(3*D20)),((D19-($D$26))/(3*D20)))))),"")</f>
        <v>1.9251374960790761</v>
      </c>
      <c r="E23" s="25">
        <f>IFERROR(IF(E18="","",IF($E$25=0,((E19-$E$26)/3/E20),IF($E$26=0,(($E$25-E19)/3/E20),MIN(((($E$25)-E19)/(3*E20)),((E19-($E$26))/(3*E20)))))),"")</f>
        <v>2.5259298285079228</v>
      </c>
      <c r="F23" s="25">
        <f>IFERROR(IF(F18="","",IF($K$25=0,((F19-$K$26)/3/F20),IF($K$26=0,(($K$25-F19)/3/F20),MIN(((($K$25)-F19)/(3*F20)),((F19-($K$26))/(3*F20)))))),"")</f>
        <v>2.6157053293900439</v>
      </c>
      <c r="G23" s="25">
        <f>IFERROR(IF(G18="","",IF($G$25=0,((G19-$G$26)/3/G20),IF($G$26=0,(($G$25-G19)/3/G20),MIN(((($G$25)-G19)/(3*G20)),((G19-($G$26))/(3*G20)))))),"")</f>
        <v>2.3614931780680042</v>
      </c>
      <c r="H23" s="25">
        <f>IFERROR(IF(H18="","",IF($H$25=0,((H19-$H$26)/3/H20),IF($H$26=0,(($H$25-H19)/3/H20),MIN(((($H$25)-H19)/(3*H20)),((H19-($H$26))/(3*H20)))))),"")</f>
        <v>2.3892780339505637</v>
      </c>
      <c r="I23" s="25">
        <f>IFERROR(IF(I18="","",IF($I$25=0,((I19-$I$26)/3/I20),IF($I$26=0,(($I$25-I19)/3/I20),MIN(((($I$25)-I19)/(3*I20)),((I19-($I$26))/(3*I20)))))),"")</f>
        <v>2.4607950386531225</v>
      </c>
      <c r="J23" s="25">
        <f>IFERROR(IF(J18="","",IF($J$25=0,((J19-$J$26)/3/J20),IF($J$26=0,(($J$25-J19)/3/J20),MIN(((($J$25)-J19)/(3*J20)),((J19-($J$26))/(3*J20)))))),"")</f>
        <v>1.9662349834130648</v>
      </c>
      <c r="K23" s="25">
        <f>IFERROR(IF(K18="","",IF($K$25=0,((K19-$K$26)/3/K20),IF($K$26=0,(($K$25-K19)/3/K20),MIN(((($K$25)-K19)/(3*K20)),((K19-($K$26))/(3*K20)))))),"")</f>
        <v>2.4594458013563418</v>
      </c>
      <c r="L23" s="25">
        <f>IFERROR(IF(L18="","",IF($L$25=0,((L19-$L$26)/3/L20),IF($L$26=0,(($L$25-L19)/3/L20),MIN(((($L$25)-L19)/(3*L20)),((L19-($L$26))/(3*L20)))))),"")</f>
        <v>2.076516192475836</v>
      </c>
      <c r="M23" s="25">
        <f>IFERROR(IF(M18="","",IF($M$25=0,((M19-$M$26)/3/M20),IF($M$26=0,(($M$25-M19)/3/M20),MIN(((($M$25)-M19)/(3*M20)),((M19-($M$26))/(3*M20)))))),"")</f>
        <v>2.7198691241424315</v>
      </c>
      <c r="N23" s="25">
        <f>IFERROR(IF(N18="","",IF($N$25=0,((N19-$N$26)/3/N20),IF($N$26=0,(($N$25-N19)/3/N20),MIN(((($N$25)-N19)/(3*N20)),((N19-($N$26))/(3*N20)))))),"")</f>
        <v>1.9238545729978505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2.8212471373457824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1.7391566073302065</v>
      </c>
      <c r="Y23" s="25">
        <f>IFERROR(IF(Y18="","",IF($J$25=0,((Y19-$J$26)/3/Y20),IF($J$26=0,(($J$25-Y19)/3/Y20),MIN(((($J$25)-Y19)/(3*Y20)),((Y19-($J$26))/(3*Y20)))))),"")</f>
        <v>1.5774720977892465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3.6581998019073327</v>
      </c>
      <c r="AJ23" s="25">
        <f t="shared" si="4"/>
        <v>2.578530399953745</v>
      </c>
      <c r="AK23" s="25">
        <f t="shared" si="4"/>
        <v>2.3397828690786273</v>
      </c>
      <c r="AL23" s="25">
        <f t="shared" si="4"/>
        <v>2.6028641783565476</v>
      </c>
      <c r="AM23" s="25">
        <f t="shared" si="4"/>
        <v>2.0026975913859903</v>
      </c>
      <c r="AN23" s="25">
        <f t="shared" si="4"/>
        <v>1.9358098430382016</v>
      </c>
      <c r="AO23" s="25">
        <f t="shared" si="4"/>
        <v>2.0332180805031941</v>
      </c>
      <c r="AP23" s="25">
        <f t="shared" si="4"/>
        <v>2.1068736212217409</v>
      </c>
      <c r="AQ23" s="25">
        <f>IFERROR(IF(AQ18="","",IF($M$25=0,((AQ19-$M$26)/3/AQ20),IF($M$26=0,(($M$25-AQ19)/3/AQ20),MIN(((($M$25)-AQ19)/(3*AQ20)),((AQ19-($M$26))/(3*AQ20)))))),"")</f>
        <v>1.9394849401732066</v>
      </c>
      <c r="AR23" s="25">
        <f>IFERROR(IF(AR18="","",IF($M$25=0,((AR19-$M$26)/3/AR20),IF($M$26=0,(($M$25-AR19)/3/AR20),MIN(((($M$25)-AR19)/(3*AR20)),((AR19-($M$26))/(3*AR20)))))),"")</f>
        <v>2.0061322004914852</v>
      </c>
    </row>
    <row r="24" spans="1:62" x14ac:dyDescent="0.2">
      <c r="A24" s="35" t="s">
        <v>10</v>
      </c>
      <c r="B24" s="32">
        <f t="shared" ref="B24:M24" si="5">$D$5</f>
        <v>10692</v>
      </c>
      <c r="C24" s="32">
        <f t="shared" si="5"/>
        <v>10692</v>
      </c>
      <c r="D24" s="32">
        <f t="shared" si="5"/>
        <v>10692</v>
      </c>
      <c r="E24" s="32">
        <f t="shared" si="5"/>
        <v>10692</v>
      </c>
      <c r="F24" s="32">
        <f t="shared" si="5"/>
        <v>10692</v>
      </c>
      <c r="G24" s="32">
        <f t="shared" si="5"/>
        <v>10692</v>
      </c>
      <c r="H24" s="32">
        <f t="shared" si="5"/>
        <v>10692</v>
      </c>
      <c r="I24" s="32">
        <f t="shared" si="5"/>
        <v>10692</v>
      </c>
      <c r="J24" s="32">
        <f t="shared" si="5"/>
        <v>10692</v>
      </c>
      <c r="K24" s="32">
        <f t="shared" si="5"/>
        <v>10692</v>
      </c>
      <c r="L24" s="32">
        <f t="shared" si="5"/>
        <v>10692</v>
      </c>
      <c r="M24" s="32">
        <f t="shared" si="5"/>
        <v>10692</v>
      </c>
      <c r="N24" s="32">
        <f>$D$5</f>
        <v>10692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11900</v>
      </c>
      <c r="C25" s="32">
        <f t="shared" si="6"/>
        <v>11900</v>
      </c>
      <c r="D25" s="32">
        <f t="shared" si="6"/>
        <v>11900</v>
      </c>
      <c r="E25" s="32">
        <f t="shared" si="6"/>
        <v>11900</v>
      </c>
      <c r="F25" s="32">
        <f t="shared" si="6"/>
        <v>11900</v>
      </c>
      <c r="G25" s="32">
        <f t="shared" si="6"/>
        <v>11900</v>
      </c>
      <c r="H25" s="32">
        <f t="shared" si="6"/>
        <v>11900</v>
      </c>
      <c r="I25" s="32">
        <f t="shared" si="6"/>
        <v>11900</v>
      </c>
      <c r="J25" s="32">
        <f t="shared" si="6"/>
        <v>11900</v>
      </c>
      <c r="K25" s="32">
        <f t="shared" si="6"/>
        <v>11900</v>
      </c>
      <c r="L25" s="32">
        <f t="shared" si="6"/>
        <v>11900</v>
      </c>
      <c r="M25" s="32">
        <f t="shared" si="6"/>
        <v>11900</v>
      </c>
      <c r="N25" s="32">
        <f>$E$5</f>
        <v>11900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9598</v>
      </c>
      <c r="C26" s="32">
        <f t="shared" si="7"/>
        <v>9598</v>
      </c>
      <c r="D26" s="32">
        <f t="shared" si="7"/>
        <v>9598</v>
      </c>
      <c r="E26" s="32">
        <f t="shared" si="7"/>
        <v>9598</v>
      </c>
      <c r="F26" s="32">
        <f t="shared" si="7"/>
        <v>9598</v>
      </c>
      <c r="G26" s="32">
        <f t="shared" si="7"/>
        <v>9598</v>
      </c>
      <c r="H26" s="32">
        <f t="shared" si="7"/>
        <v>9598</v>
      </c>
      <c r="I26" s="32">
        <f t="shared" si="7"/>
        <v>9598</v>
      </c>
      <c r="J26" s="32">
        <f t="shared" si="7"/>
        <v>9598</v>
      </c>
      <c r="K26" s="32">
        <f t="shared" si="7"/>
        <v>9598</v>
      </c>
      <c r="L26" s="32">
        <f t="shared" si="7"/>
        <v>9598</v>
      </c>
      <c r="M26" s="32">
        <f t="shared" si="7"/>
        <v>9598</v>
      </c>
      <c r="N26" s="32">
        <f>$F$5</f>
        <v>9598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179.65620722655547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2.5813863865032003</v>
      </c>
      <c r="Q37" s="40">
        <v>8</v>
      </c>
      <c r="R37" s="41">
        <f>ROUND(Q37/5,5)</f>
        <v>1.6</v>
      </c>
      <c r="T37" s="20">
        <v>10620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141.30817386124556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2.4108065185328682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BJ85"/>
  <sheetViews>
    <sheetView showGridLines="0" topLeftCell="A8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79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7.5164681271397249E-2</v>
      </c>
      <c r="R2" s="7">
        <f>IF(N19="","",(ABS(N19-AVERAGE(B19:M19))/STDEV(B19:M19)))</f>
        <v>0.45661272542703346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1.5821041616852418</v>
      </c>
      <c r="V2" s="7">
        <f>IF(AR19="","",(ABS(AR19-AVERAGE(AF19:AQ19))/STDEV(AF19:AQ19)))</f>
        <v>1.7394181025874651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0.93528482315939809</v>
      </c>
      <c r="R3" s="7">
        <f>IF(N20="","",(ABS(N20-AVERAGE(B20:M20))/STDEV(B20:M20)))</f>
        <v>0.32334568796391899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0.61815763596199669</v>
      </c>
      <c r="V3" s="7">
        <f>IF(AR20="","",(ABS(AR20-AVERAGE(AF20:AQ20))/STDEV(AF20:AQ20)))</f>
        <v>0.88768361305637511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0.88007894528986419</v>
      </c>
      <c r="R4" s="7">
        <f>IF(N23="","",(ABS(N23-AVERAGE(B23:M23))/STDEV(B23:M23)))</f>
        <v>0.57449935757690496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0.71460963544578859</v>
      </c>
      <c r="V4" s="7">
        <f>IF(AR23="","",(ABS(AR23-AVERAGE(AF23:AQ23))/STDEV(AF23:AQ23)))</f>
        <v>0.95827941827931351</v>
      </c>
    </row>
    <row r="5" spans="1:44" ht="25.5" customHeight="1" thickBot="1" x14ac:dyDescent="0.25">
      <c r="C5" s="45" t="s">
        <v>54</v>
      </c>
      <c r="D5" s="46" t="s">
        <v>54</v>
      </c>
      <c r="E5" s="47">
        <v>1.69</v>
      </c>
      <c r="F5" s="46"/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2.7414193548387089E-2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0.48490136986301358</v>
      </c>
      <c r="C9" s="20">
        <v>0.51454285714285697</v>
      </c>
      <c r="D9" s="20">
        <v>0.48448214285714297</v>
      </c>
      <c r="E9" s="20">
        <v>0.49777727272727279</v>
      </c>
      <c r="F9" s="20">
        <v>0.49490285714285714</v>
      </c>
      <c r="G9" s="20">
        <v>0.52958974358974398</v>
      </c>
      <c r="H9" s="20">
        <v>0.53363000000000005</v>
      </c>
      <c r="I9" s="20">
        <v>0.51151666666666673</v>
      </c>
      <c r="J9" s="20">
        <v>0.55118947368421034</v>
      </c>
      <c r="K9" s="20">
        <v>0.52617575757575763</v>
      </c>
      <c r="L9" s="20">
        <v>0.52481999999999995</v>
      </c>
      <c r="M9" s="20">
        <v>0.49842857142857155</v>
      </c>
      <c r="N9" s="20">
        <v>0.51424137931034519</v>
      </c>
      <c r="P9" s="19" t="s">
        <v>18</v>
      </c>
      <c r="Q9" s="20"/>
      <c r="R9" s="20"/>
      <c r="S9" s="20"/>
      <c r="T9" s="20">
        <v>0.5742666666666667</v>
      </c>
      <c r="U9" s="20"/>
      <c r="V9" s="20"/>
      <c r="W9" s="20"/>
      <c r="X9" s="20">
        <v>0.57971111111111084</v>
      </c>
      <c r="Y9" s="20">
        <v>0.59214999999999995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0.48444999999999994</v>
      </c>
      <c r="AJ9" s="30">
        <v>0.50424444444444438</v>
      </c>
      <c r="AK9" s="30">
        <v>0.4928842105263157</v>
      </c>
      <c r="AL9" s="30">
        <v>0.48618823529411764</v>
      </c>
      <c r="AM9" s="30">
        <v>0.48032857142857138</v>
      </c>
      <c r="AN9" s="30">
        <v>0.51290000000000024</v>
      </c>
      <c r="AO9" s="30">
        <v>0.47803999999999991</v>
      </c>
      <c r="AP9" s="30">
        <v>0.4556909090909092</v>
      </c>
      <c r="AQ9" s="30">
        <v>0.48496</v>
      </c>
      <c r="AR9" s="30">
        <v>0.51237419354838709</v>
      </c>
    </row>
    <row r="10" spans="1:44" x14ac:dyDescent="0.2">
      <c r="A10" s="21" t="s">
        <v>8</v>
      </c>
      <c r="B10" s="22">
        <v>0.1005122108556237</v>
      </c>
      <c r="C10" s="22">
        <v>0.13509918399812071</v>
      </c>
      <c r="D10" s="22">
        <v>0.10777182704709573</v>
      </c>
      <c r="E10" s="22">
        <v>0.11535167760710913</v>
      </c>
      <c r="F10" s="22">
        <v>0.10508298167527856</v>
      </c>
      <c r="G10" s="22">
        <v>0.11957207159966197</v>
      </c>
      <c r="H10" s="22">
        <v>0.11066809555485006</v>
      </c>
      <c r="I10" s="22">
        <v>0.10476688675447007</v>
      </c>
      <c r="J10" s="22">
        <v>0.12183476491347048</v>
      </c>
      <c r="K10" s="22">
        <v>0.11705882154457312</v>
      </c>
      <c r="L10" s="22">
        <v>0.13005930115982431</v>
      </c>
      <c r="M10" s="22">
        <v>0.10586531933786965</v>
      </c>
      <c r="N10" s="22">
        <v>0.12450715485141804</v>
      </c>
      <c r="P10" s="21" t="s">
        <v>8</v>
      </c>
      <c r="Q10" s="22"/>
      <c r="R10" s="22"/>
      <c r="S10" s="22"/>
      <c r="T10" s="22">
        <v>0.15324803724531047</v>
      </c>
      <c r="U10" s="22"/>
      <c r="V10" s="22"/>
      <c r="W10" s="22"/>
      <c r="X10" s="22">
        <v>0.13598539731466969</v>
      </c>
      <c r="Y10" s="22">
        <v>0.19988214290584222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0.13499804092145812</v>
      </c>
      <c r="AJ10" s="22">
        <v>0.13411828680843393</v>
      </c>
      <c r="AK10" s="22">
        <v>0.1307516618956179</v>
      </c>
      <c r="AL10" s="22">
        <v>0.12700895113915367</v>
      </c>
      <c r="AM10" s="22">
        <v>8.1501439736295422E-2</v>
      </c>
      <c r="AN10" s="22">
        <v>0.11508528483177051</v>
      </c>
      <c r="AO10" s="22">
        <v>9.0721349434646881E-2</v>
      </c>
      <c r="AP10" s="22">
        <v>9.680734451921405E-2</v>
      </c>
      <c r="AQ10" s="22">
        <v>0.11531004522855873</v>
      </c>
      <c r="AR10" s="22">
        <v>0.12638136207666045</v>
      </c>
    </row>
    <row r="11" spans="1:44" x14ac:dyDescent="0.2">
      <c r="A11" s="21" t="s">
        <v>19</v>
      </c>
      <c r="B11" s="22">
        <v>0.88700000000000001</v>
      </c>
      <c r="C11" s="22">
        <v>1.002</v>
      </c>
      <c r="D11" s="22">
        <v>1.3120000000000001</v>
      </c>
      <c r="E11" s="22">
        <v>1.0900000000000001</v>
      </c>
      <c r="F11" s="23">
        <v>0.90400000000000003</v>
      </c>
      <c r="G11" s="23">
        <v>1.0580000000000001</v>
      </c>
      <c r="H11" s="23">
        <v>0.98399999999999999</v>
      </c>
      <c r="I11" s="23">
        <v>0.92200000000000004</v>
      </c>
      <c r="J11" s="23">
        <v>0.89700000000000002</v>
      </c>
      <c r="K11" s="23">
        <v>0.94099999999999995</v>
      </c>
      <c r="L11" s="23">
        <v>0.92</v>
      </c>
      <c r="M11" s="23">
        <v>0.81899999999999995</v>
      </c>
      <c r="N11" s="23">
        <v>0.96099999999999997</v>
      </c>
      <c r="P11" s="21" t="s">
        <v>19</v>
      </c>
      <c r="Q11" s="22"/>
      <c r="R11" s="22"/>
      <c r="S11" s="22"/>
      <c r="T11" s="22">
        <v>0.91</v>
      </c>
      <c r="U11" s="23"/>
      <c r="V11" s="23"/>
      <c r="W11" s="23"/>
      <c r="X11" s="23">
        <v>0.91</v>
      </c>
      <c r="Y11" s="23">
        <v>1.119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0.81</v>
      </c>
      <c r="AJ11" s="22">
        <v>0.95899999999999996</v>
      </c>
      <c r="AK11" s="22">
        <v>1.1890000000000001</v>
      </c>
      <c r="AL11" s="22">
        <v>1.1890000000000001</v>
      </c>
      <c r="AM11" s="22">
        <v>0.69499999999999995</v>
      </c>
      <c r="AN11" s="22">
        <v>0.81399999999999995</v>
      </c>
      <c r="AO11" s="22">
        <v>0.76100000000000001</v>
      </c>
      <c r="AP11" s="22">
        <v>0.73699999999999999</v>
      </c>
      <c r="AQ11" s="22">
        <v>0.85499999999999998</v>
      </c>
      <c r="AR11" s="22">
        <v>1.0189999999999999</v>
      </c>
    </row>
    <row r="12" spans="1:44" x14ac:dyDescent="0.2">
      <c r="A12" s="21" t="s">
        <v>20</v>
      </c>
      <c r="B12" s="22">
        <v>0.27</v>
      </c>
      <c r="C12" s="22">
        <v>0.28499999999999998</v>
      </c>
      <c r="D12" s="22">
        <v>0.28100000000000003</v>
      </c>
      <c r="E12" s="22">
        <v>0.183</v>
      </c>
      <c r="F12" s="23">
        <v>0.26700000000000002</v>
      </c>
      <c r="G12" s="23">
        <v>0.22600000000000001</v>
      </c>
      <c r="H12" s="23">
        <v>0.373</v>
      </c>
      <c r="I12" s="23">
        <v>0.34100000000000003</v>
      </c>
      <c r="J12" s="23">
        <v>0.26100000000000001</v>
      </c>
      <c r="K12" s="23">
        <v>0.32700000000000001</v>
      </c>
      <c r="L12" s="23">
        <v>0.31</v>
      </c>
      <c r="M12" s="23">
        <v>0.32200000000000001</v>
      </c>
      <c r="N12" s="23">
        <v>0.29899999999999999</v>
      </c>
      <c r="P12" s="21" t="s">
        <v>20</v>
      </c>
      <c r="Q12" s="22"/>
      <c r="R12" s="22"/>
      <c r="S12" s="22"/>
      <c r="T12" s="22">
        <v>0.307</v>
      </c>
      <c r="U12" s="23"/>
      <c r="V12" s="23"/>
      <c r="W12" s="23"/>
      <c r="X12" s="23">
        <v>0.316</v>
      </c>
      <c r="Y12" s="23">
        <v>0.34499999999999997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0.32200000000000001</v>
      </c>
      <c r="AJ12" s="22">
        <v>0.26400000000000001</v>
      </c>
      <c r="AK12" s="22">
        <v>0.24399999999999999</v>
      </c>
      <c r="AL12" s="22">
        <v>0.24399999999999999</v>
      </c>
      <c r="AM12" s="22">
        <v>0.30099999999999999</v>
      </c>
      <c r="AN12" s="22">
        <v>0.26400000000000001</v>
      </c>
      <c r="AO12" s="22">
        <v>0.35499999999999998</v>
      </c>
      <c r="AP12" s="22">
        <v>0.30199999999999999</v>
      </c>
      <c r="AQ12" s="22">
        <v>0.27</v>
      </c>
      <c r="AR12" s="22">
        <v>0.16400000000000001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3.9965247999170859</v>
      </c>
      <c r="C13" s="25">
        <f>IFERROR(IF(C8="","",IF($C$25=0,((C9-$C$26)/3/C10),IF($C$26=0,(($C$25-C9)/3/C10),MIN(((($C$25)-C9)/(3*C10)),((C9-($C$26))/(3*C10)))))),"")</f>
        <v>2.9002325256420356</v>
      </c>
      <c r="D13" s="25">
        <f>IFERROR(IF(D8="","",IF($D$25=0,((D9-$D$26)/3/D10),IF($D$26=0,(($D$25-D9)/3/D10),MIN(((($D$25)-D9)/(3*D10)),((D9-($D$26))/(3*D10)))))),"")</f>
        <v>3.7286116114435361</v>
      </c>
      <c r="E13" s="25">
        <f>IFERROR(IF(E8="","",IF($E$25=0,((E9-$E$26)/3/E10),IF($E$26=0,(($E$25-E9)/3/E10),MIN(((($E$25)-E9)/(3*E10)),((E9-($E$26))/(3*E10)))))),"")</f>
        <v>3.4451824542262526</v>
      </c>
      <c r="F13" s="25">
        <f>IFERROR(IF(F8="","",IF($K$25=0,((F9-$K$26)/3/F10),IF($K$26=0,(($K$25-F9)/3/F10),MIN(((($K$25)-F9)/(3*F10)),((F9-($K$26))/(3*F10)))))),"")</f>
        <v>3.7909631791446619</v>
      </c>
      <c r="G13" s="25">
        <f>IFERROR(IF(G8="","",IF($G$25=0,((G9-$G$26)/3/G10),IF($G$26=0,(($G$25-G9)/3/G10),MIN(((($G$25)-G9)/(3*G10)),((G9-($G$26))/(3*G10)))))),"")</f>
        <v>3.2348976949941219</v>
      </c>
      <c r="H13" s="25">
        <f>IFERROR(IF(H8="","",IF($H$25=0,((H9-$H$26)/3/H10),IF($H$26=0,(($H$25-H9)/3/H10),MIN(((($H$25)-H9)/(3*H10)),((H9-($H$26))/(3*H10)))))),"")</f>
        <v>3.4829971974680274</v>
      </c>
      <c r="I13" s="25">
        <f>IFERROR(IF(I8="","",IF($I$25=0,((I9-$I$26)/3/I10),IF($I$26=0,(($I$25-I9)/3/I10),MIN(((($I$25)-I9)/(3*I10)),((I9-($I$26))/(3*I10)))))),"")</f>
        <v>3.74954138609084</v>
      </c>
      <c r="J13" s="25">
        <f>IFERROR(IF(J8="","",IF($J$25=0,((J9-$J$26)/3/J10),IF($J$26=0,(($J$25-J9)/3/J10),MIN(((($J$25)-J9)/(3*J10)),((J9-($J$26))/(3*J10)))))),"")</f>
        <v>3.1157240631730354</v>
      </c>
      <c r="K13" s="25">
        <f>IFERROR(IF(K8="","",IF($K$25=0,((K9-$K$26)/3/K10),IF($K$26=0,(($K$25-K9)/3/K10),MIN(((($K$25)-K9)/(3*K10)),((K9-($K$26))/(3*K10)))))),"")</f>
        <v>3.3140724383056908</v>
      </c>
      <c r="L13" s="25">
        <f>IFERROR(IF(L8="","",IF($L$25=0,((L9-$L$26)/3/L10),IF($L$26=0,(($L$25-L9)/3/L10),MIN(((($L$25)-L9)/(3*L10)),((L9-($L$26))/(3*L10)))))),"")</f>
        <v>2.9862787964395823</v>
      </c>
      <c r="M13" s="25">
        <f>IFERROR(IF(M8="","",IF($M$25=0,((M9-$M$26)/3/M10),IF($M$26=0,(($M$25-M9)/3/M10),MIN(((($M$25)-M9)/(3*M10)),((M9-($M$26))/(3*M10)))))),"")</f>
        <v>3.7518469568191719</v>
      </c>
      <c r="N13" s="25">
        <f>IFERROR(IF(N8="","",IF($N$25=0,((N9-$N$26)/3/N10),IF($N$26=0,(($N$25-N9)/3/N10),MIN(((($N$25)-N9)/(3*N10)),((N9-($N$26))/(3*N10)))))),"")</f>
        <v>3.1477672162502337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2.4268572557035597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2.7215885205666237</v>
      </c>
      <c r="Y13" s="25">
        <f>IFERROR(IF(Y8="","",IF($J$25=0,((Y9-$J$26)/3/Y10),IF($J$26=0,(($J$25-Y9)/3/Y10),MIN(((($J$25)-Y9)/(3*Y10)),((Y9-($J$26))/(3*Y10)))))),"")</f>
        <v>1.830828880858991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2.9767098637660707</v>
      </c>
      <c r="AJ13" s="25">
        <f t="shared" si="2"/>
        <v>2.9470392237891065</v>
      </c>
      <c r="AK13" s="25">
        <f t="shared" si="2"/>
        <v>3.0518816411663656</v>
      </c>
      <c r="AL13" s="25">
        <f t="shared" si="2"/>
        <v>3.1593882528456882</v>
      </c>
      <c r="AM13" s="25">
        <f t="shared" si="2"/>
        <v>4.947444006246676</v>
      </c>
      <c r="AN13" s="25">
        <f t="shared" si="2"/>
        <v>3.4093556551580053</v>
      </c>
      <c r="AO13" s="25">
        <f t="shared" si="2"/>
        <v>4.4530495763589508</v>
      </c>
      <c r="AP13" s="25">
        <f t="shared" si="2"/>
        <v>4.2500531925519649</v>
      </c>
      <c r="AQ13" s="25">
        <f>IFERROR(IF(AQ8="","",IF($M$25=0,((AQ9-$M$26)/3/AQ10),IF($M$26=0,(($M$25-AQ9)/3/AQ10),MIN(((($M$25)-AQ9)/(3*AQ10)),((AQ9-($M$26))/(3*AQ10)))))),"")</f>
        <v>3.4834779502845628</v>
      </c>
      <c r="AR13" s="25">
        <f>IFERROR(IF(AR8="","",IF($M$25=0,((AR9-$M$26)/3/AR10),IF($M$26=0,(($M$25-AR9)/3/AR10),MIN(((($M$25)-AR9)/(3*AR10)),((AR9-($M$26))/(3*AR10)))))),"")</f>
        <v>3.1060112743979036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4.0564705882352836E-2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0.44664999999999999</v>
      </c>
      <c r="C19" s="30">
        <v>0.48227142857142863</v>
      </c>
      <c r="D19" s="30">
        <v>0.4976175438596489</v>
      </c>
      <c r="E19" s="30">
        <v>0.52934375</v>
      </c>
      <c r="F19" s="30">
        <v>0.52355199999999991</v>
      </c>
      <c r="G19" s="30">
        <v>0.48140425531914904</v>
      </c>
      <c r="H19" s="30">
        <v>0.47435675675675693</v>
      </c>
      <c r="I19" s="30">
        <v>0.51777499999999999</v>
      </c>
      <c r="J19" s="30">
        <v>0.50790370370370386</v>
      </c>
      <c r="K19" s="30">
        <v>0.49937575757575786</v>
      </c>
      <c r="L19" s="30">
        <v>0.49277857142857145</v>
      </c>
      <c r="M19" s="30">
        <v>0.60088571428571436</v>
      </c>
      <c r="N19" s="30">
        <v>0.52188125000000007</v>
      </c>
      <c r="P19" s="30" t="s">
        <v>18</v>
      </c>
      <c r="Q19" s="30"/>
      <c r="R19" s="30"/>
      <c r="S19" s="30"/>
      <c r="T19" s="30">
        <v>0.5491666666666668</v>
      </c>
      <c r="U19" s="30"/>
      <c r="V19" s="30"/>
      <c r="W19" s="30"/>
      <c r="X19" s="30">
        <v>0.51905454545454555</v>
      </c>
      <c r="Y19" s="30">
        <v>0.50880000000000014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0.50476666666666659</v>
      </c>
      <c r="AJ19" s="30">
        <v>0.44784000000000029</v>
      </c>
      <c r="AK19" s="30">
        <v>0.47981176470588244</v>
      </c>
      <c r="AL19" s="30">
        <v>0.45295999999999997</v>
      </c>
      <c r="AM19" s="30">
        <v>0.45293333333333352</v>
      </c>
      <c r="AN19" s="30">
        <v>0.45022666666666677</v>
      </c>
      <c r="AO19" s="30">
        <v>0.47084999999999999</v>
      </c>
      <c r="AP19" s="30">
        <v>0.48370909090909076</v>
      </c>
      <c r="AQ19" s="30">
        <v>0.46000000000000008</v>
      </c>
      <c r="AR19" s="30">
        <v>0.50056470588235291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9.740867517834309E-2</v>
      </c>
      <c r="C20" s="22">
        <v>0.11842623385035093</v>
      </c>
      <c r="D20" s="22">
        <v>0.11216027441085379</v>
      </c>
      <c r="E20" s="22">
        <v>0.13516521671550147</v>
      </c>
      <c r="F20" s="22">
        <v>0.1040378696561052</v>
      </c>
      <c r="G20" s="22">
        <v>0.11410855896766903</v>
      </c>
      <c r="H20" s="22">
        <v>7.9274648274143489E-2</v>
      </c>
      <c r="I20" s="22">
        <v>0.11356902632098165</v>
      </c>
      <c r="J20" s="22">
        <v>0.10712260196546637</v>
      </c>
      <c r="K20" s="22">
        <v>9.5393431250764646E-2</v>
      </c>
      <c r="L20" s="22">
        <v>8.9876259287733226E-2</v>
      </c>
      <c r="M20" s="22">
        <v>0.17999685804914226</v>
      </c>
      <c r="N20" s="22">
        <v>0.12056655417589497</v>
      </c>
      <c r="P20" s="21" t="s">
        <v>8</v>
      </c>
      <c r="Q20" s="22"/>
      <c r="R20" s="22"/>
      <c r="S20" s="22"/>
      <c r="T20" s="22">
        <v>5.6293616550792368E-2</v>
      </c>
      <c r="U20" s="22"/>
      <c r="V20" s="22"/>
      <c r="W20" s="22"/>
      <c r="X20" s="22">
        <v>0.12488979114667377</v>
      </c>
      <c r="Y20" s="22">
        <v>6.4803833544823261E-2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9.5195147418101173E-2</v>
      </c>
      <c r="AJ20" s="22">
        <v>6.0664794545906446E-2</v>
      </c>
      <c r="AK20" s="22">
        <v>0.10290732008273544</v>
      </c>
      <c r="AL20" s="22">
        <v>7.2201520703075991E-2</v>
      </c>
      <c r="AM20" s="22">
        <v>7.7013746286730911E-2</v>
      </c>
      <c r="AN20" s="22">
        <v>6.869154976420927E-2</v>
      </c>
      <c r="AO20" s="22">
        <v>8.8650658432446572E-2</v>
      </c>
      <c r="AP20" s="22">
        <v>7.7597172707008902E-2</v>
      </c>
      <c r="AQ20" s="22">
        <v>9.4229587656284253E-2</v>
      </c>
      <c r="AR20" s="22">
        <v>9.4370905405823297E-2</v>
      </c>
      <c r="AS20" s="29"/>
      <c r="AT20" s="29"/>
      <c r="AU20" s="29"/>
      <c r="AV20" s="29"/>
      <c r="BD20" s="32">
        <f>F5</f>
        <v>0</v>
      </c>
      <c r="BE20" s="32"/>
      <c r="BF20" s="32"/>
      <c r="BG20" s="32"/>
      <c r="BH20" s="32"/>
      <c r="BI20" s="32"/>
      <c r="BJ20" s="32">
        <f>E5</f>
        <v>1.69</v>
      </c>
    </row>
    <row r="21" spans="1:62" x14ac:dyDescent="0.2">
      <c r="A21" s="21" t="s">
        <v>19</v>
      </c>
      <c r="B21" s="22">
        <v>0.73399999999999999</v>
      </c>
      <c r="C21" s="22">
        <v>0.96</v>
      </c>
      <c r="D21" s="22">
        <v>0.98499999999999999</v>
      </c>
      <c r="E21" s="22">
        <v>1.2789999999999999</v>
      </c>
      <c r="F21" s="22">
        <v>0.872</v>
      </c>
      <c r="G21" s="22">
        <v>1.0409999999999999</v>
      </c>
      <c r="H21" s="22">
        <v>0.78300000000000003</v>
      </c>
      <c r="I21" s="22">
        <v>1.175</v>
      </c>
      <c r="J21" s="22">
        <v>0.94799999999999995</v>
      </c>
      <c r="K21" s="22">
        <v>0.89500000000000002</v>
      </c>
      <c r="L21" s="22">
        <v>0.80300000000000005</v>
      </c>
      <c r="M21" s="22">
        <v>1.06</v>
      </c>
      <c r="N21" s="22">
        <v>1.0629999999999999</v>
      </c>
      <c r="P21" s="21" t="s">
        <v>19</v>
      </c>
      <c r="Q21" s="22"/>
      <c r="R21" s="22"/>
      <c r="S21" s="22"/>
      <c r="T21" s="22">
        <v>0.65400000000000003</v>
      </c>
      <c r="U21" s="22"/>
      <c r="V21" s="22"/>
      <c r="W21" s="22"/>
      <c r="X21" s="22">
        <v>1.05</v>
      </c>
      <c r="Y21" s="22">
        <v>0.64100000000000001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0.77</v>
      </c>
      <c r="AJ21" s="22">
        <v>0.57099999999999995</v>
      </c>
      <c r="AK21" s="22">
        <v>0.89900000000000002</v>
      </c>
      <c r="AL21" s="22">
        <v>0.67600000000000005</v>
      </c>
      <c r="AM21" s="22">
        <v>0.753</v>
      </c>
      <c r="AN21" s="22">
        <v>0.64600000000000002</v>
      </c>
      <c r="AO21" s="22">
        <v>0.875</v>
      </c>
      <c r="AP21" s="22">
        <v>0.73</v>
      </c>
      <c r="AQ21" s="22">
        <v>0.78900000000000003</v>
      </c>
      <c r="AR21" s="22">
        <v>0.75700000000000001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0.29299999999999998</v>
      </c>
      <c r="C22" s="22">
        <v>0.25900000000000001</v>
      </c>
      <c r="D22" s="22">
        <v>0.26</v>
      </c>
      <c r="E22" s="22">
        <v>0.28299999999999997</v>
      </c>
      <c r="F22" s="22">
        <v>0.316</v>
      </c>
      <c r="G22" s="22">
        <v>0.224</v>
      </c>
      <c r="H22" s="22">
        <v>0.29499999999999998</v>
      </c>
      <c r="I22" s="22">
        <v>0.32800000000000001</v>
      </c>
      <c r="J22" s="22">
        <v>0.32500000000000001</v>
      </c>
      <c r="K22" s="22">
        <v>0.312</v>
      </c>
      <c r="L22" s="22">
        <v>0.32300000000000001</v>
      </c>
      <c r="M22" s="22">
        <v>0.31999999999999995</v>
      </c>
      <c r="N22" s="22">
        <v>0.29399999999999998</v>
      </c>
      <c r="P22" s="21" t="s">
        <v>20</v>
      </c>
      <c r="Q22" s="22"/>
      <c r="R22" s="22"/>
      <c r="S22" s="22"/>
      <c r="T22" s="22">
        <v>0.4</v>
      </c>
      <c r="U22" s="22"/>
      <c r="V22" s="22"/>
      <c r="W22" s="22"/>
      <c r="X22" s="22">
        <v>0.34699999999999998</v>
      </c>
      <c r="Y22" s="22">
        <v>0.315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0.33400000000000002</v>
      </c>
      <c r="AJ22" s="22">
        <v>0.31</v>
      </c>
      <c r="AK22" s="22">
        <v>0.33300000000000002</v>
      </c>
      <c r="AL22" s="22">
        <v>0.27800000000000002</v>
      </c>
      <c r="AM22" s="22">
        <v>0.26</v>
      </c>
      <c r="AN22" s="22">
        <v>0.28899999999999998</v>
      </c>
      <c r="AO22" s="22">
        <v>0.30099999999999999</v>
      </c>
      <c r="AP22" s="22">
        <v>0.37</v>
      </c>
      <c r="AQ22" s="22">
        <v>0.23100000000000001</v>
      </c>
      <c r="AR22" s="22">
        <v>0.32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4.2547545097106996</v>
      </c>
      <c r="C23" s="25">
        <f>IFERROR(IF(C18="","",IF($C$25=0,((C19-$C$26)/3/C20),IF($C$26=0,(($C$25-C19)/3/C20),MIN(((($C$25)-C19)/(3*C20)),((C19-($C$26))/(3*C20)))))),"")</f>
        <v>3.3993835435559405</v>
      </c>
      <c r="D23" s="25">
        <f>IFERROR(IF(D18="","",IF($D$25=0,((D19-$D$26)/3/D20),IF($D$26=0,(($D$25-D19)/3/D20),MIN(((($D$25)-D19)/(3*D20)),((D19-($D$26))/(3*D20)))))),"")</f>
        <v>3.543686218683038</v>
      </c>
      <c r="E23" s="25">
        <f>IFERROR(IF(E18="","",IF($E$25=0,((E19-$E$26)/3/E20),IF($E$26=0,(($E$25-E19)/3/E20),MIN(((($E$25)-E19)/(3*E20)),((E19-($E$26))/(3*E20)))))),"")</f>
        <v>2.8623149214563908</v>
      </c>
      <c r="F23" s="25">
        <f>IFERROR(IF(F18="","",IF($K$25=0,((F19-$K$26)/3/F20),IF($K$26=0,(($K$25-F19)/3/F20),MIN(((($K$25)-F19)/(3*F20)),((F19-($K$26))/(3*F20)))))),"")</f>
        <v>3.7372545332312397</v>
      </c>
      <c r="G23" s="25">
        <f>IFERROR(IF(G18="","",IF($G$25=0,((G19-$G$26)/3/G20),IF($G$26=0,(($G$25-G19)/3/G20),MIN(((($G$25)-G19)/(3*G20)),((G19-($G$26))/(3*G20)))))),"")</f>
        <v>3.5305436495880751</v>
      </c>
      <c r="H23" s="25">
        <f>IFERROR(IF(H18="","",IF($H$25=0,((H19-$H$26)/3/H20),IF($H$26=0,(($H$25-H19)/3/H20),MIN(((($H$25)-H19)/(3*H20)),((H19-($H$26))/(3*H20)))))),"")</f>
        <v>5.1115258564518982</v>
      </c>
      <c r="I23" s="25">
        <f>IFERROR(IF(I18="","",IF($I$25=0,((I19-$I$26)/3/I20),IF($I$26=0,(($I$25-I19)/3/I20),MIN(((($I$25)-I19)/(3*I20)),((I19-($I$26))/(3*I20)))))),"")</f>
        <v>3.4405654369379581</v>
      </c>
      <c r="J23" s="25">
        <f>IFERROR(IF(J18="","",IF($J$25=0,((J19-$J$26)/3/J20),IF($J$26=0,(($J$25-J19)/3/J20),MIN(((($J$25)-J19)/(3*J20)),((J19-($J$26))/(3*J20)))))),"")</f>
        <v>3.6783283036054146</v>
      </c>
      <c r="K23" s="25">
        <f>IFERROR(IF(K18="","",IF($K$25=0,((K19-$K$26)/3/K20),IF($K$26=0,(($K$25-K19)/3/K20),MIN(((($K$25)-K19)/(3*K20)),((K19-($K$26))/(3*K20)))))),"")</f>
        <v>4.1603991204747253</v>
      </c>
      <c r="L23" s="25">
        <f>IFERROR(IF(L18="","",IF($L$25=0,((L19-$L$26)/3/L20),IF($L$26=0,(($L$25-L19)/3/L20),MIN(((($L$25)-L19)/(3*L20)),((L19-($L$26))/(3*L20)))))),"")</f>
        <v>4.4402583361441383</v>
      </c>
      <c r="M23" s="25">
        <f>IFERROR(IF(M18="","",IF($M$25=0,((M19-$M$26)/3/M20),IF($M$26=0,(($M$25-M19)/3/M20),MIN(((($M$25)-M19)/(3*M20)),((M19-($M$26))/(3*M20)))))),"")</f>
        <v>2.0169135126735349</v>
      </c>
      <c r="N23" s="25">
        <f>IFERROR(IF(N18="","",IF($N$25=0,((N19-$N$26)/3/N20),IF($N$26=0,(($N$25-N19)/3/N20),MIN(((($N$25)-N19)/(3*N20)),((N19-($N$26))/(3*N20)))))),"")</f>
        <v>3.2295267898144382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6.7552557657165675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3.1252766773927529</v>
      </c>
      <c r="Y23" s="25">
        <f>IFERROR(IF(Y18="","",IF($J$25=0,((Y19-$J$26)/3/Y20),IF($J$26=0,(($J$25-Y19)/3/Y20),MIN(((($J$25)-Y19)/(3*Y20)),((Y19-($J$26))/(3*Y20)))))),"")</f>
        <v>6.0757722467297759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4.1501882027933554</v>
      </c>
      <c r="AJ23" s="25">
        <f t="shared" si="4"/>
        <v>6.8252655668356308</v>
      </c>
      <c r="AK23" s="25">
        <f t="shared" si="4"/>
        <v>3.9199940111845311</v>
      </c>
      <c r="AL23" s="25">
        <f t="shared" si="4"/>
        <v>5.7110523802180735</v>
      </c>
      <c r="AM23" s="25">
        <f t="shared" si="4"/>
        <v>5.3543110864949863</v>
      </c>
      <c r="AN23" s="25">
        <f t="shared" si="4"/>
        <v>6.0161370531939822</v>
      </c>
      <c r="AO23" s="25">
        <f t="shared" si="4"/>
        <v>4.5840983081135809</v>
      </c>
      <c r="AP23" s="25">
        <f t="shared" si="4"/>
        <v>5.18185077715661</v>
      </c>
      <c r="AQ23" s="25">
        <f>IFERROR(IF(AQ18="","",IF($M$25=0,((AQ19-$M$26)/3/AQ20),IF($M$26=0,(($M$25-AQ19)/3/AQ20),MIN(((($M$25)-AQ19)/(3*AQ20)),((AQ19-($M$26))/(3*AQ20)))))),"")</f>
        <v>4.3510749669788744</v>
      </c>
      <c r="AR23" s="25">
        <f>IFERROR(IF(AR18="","",IF($M$25=0,((AR19-$M$26)/3/AR20),IF($M$26=0,(($M$25-AR19)/3/AR20),MIN(((($M$25)-AR19)/(3*AR20)),((AR19-($M$26))/(3*AR20)))))),"")</f>
        <v>4.2012782400208248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1.69</v>
      </c>
      <c r="C25" s="32">
        <f t="shared" si="5"/>
        <v>1.69</v>
      </c>
      <c r="D25" s="32">
        <f t="shared" si="5"/>
        <v>1.69</v>
      </c>
      <c r="E25" s="32">
        <f t="shared" si="5"/>
        <v>1.69</v>
      </c>
      <c r="F25" s="32">
        <f t="shared" si="5"/>
        <v>1.69</v>
      </c>
      <c r="G25" s="32">
        <f t="shared" si="5"/>
        <v>1.69</v>
      </c>
      <c r="H25" s="32">
        <f t="shared" si="5"/>
        <v>1.69</v>
      </c>
      <c r="I25" s="32">
        <f t="shared" si="5"/>
        <v>1.69</v>
      </c>
      <c r="J25" s="32">
        <f t="shared" si="5"/>
        <v>1.69</v>
      </c>
      <c r="K25" s="32">
        <f t="shared" si="5"/>
        <v>1.69</v>
      </c>
      <c r="L25" s="32">
        <f t="shared" si="5"/>
        <v>1.69</v>
      </c>
      <c r="M25" s="32">
        <f t="shared" si="5"/>
        <v>1.69</v>
      </c>
      <c r="N25" s="32">
        <f>$E$5</f>
        <v>1.69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0.13509918399812071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3.9965247999170859</v>
      </c>
      <c r="Q37" s="40">
        <v>8</v>
      </c>
      <c r="R37" s="41">
        <f>ROUND(Q37/5,5)</f>
        <v>1.6</v>
      </c>
      <c r="T37" s="20">
        <v>0.5262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0.12803007459187105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3.0300172406363979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BJ85"/>
  <sheetViews>
    <sheetView showGridLines="0" topLeftCell="A11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78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0.15340850077068061</v>
      </c>
      <c r="R2" s="7">
        <f>IF(N19="","",(ABS(N19-AVERAGE(B19:M19))/STDEV(B19:M19)))</f>
        <v>0.42948276290738707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1.6358291104135056</v>
      </c>
      <c r="V2" s="7">
        <f>IF(AR19="","",(ABS(AR19-AVERAGE(AF19:AQ19))/STDEV(AF19:AQ19)))</f>
        <v>0.6287841896731643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1.3854906940581386</v>
      </c>
      <c r="R3" s="7">
        <f>IF(N20="","",(ABS(N20-AVERAGE(B20:M20))/STDEV(B20:M20)))</f>
        <v>0.24146018443959727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1.3974873580385683</v>
      </c>
      <c r="V3" s="7">
        <f>IF(AR20="","",(ABS(AR20-AVERAGE(AF20:AQ20))/STDEV(AF20:AQ20)))</f>
        <v>1.9100465263177608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1.141095377344272</v>
      </c>
      <c r="R4" s="7">
        <f>IF(N23="","",(ABS(N23-AVERAGE(B23:M23))/STDEV(B23:M23)))</f>
        <v>0.52548774585846258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1.1935262090109222</v>
      </c>
      <c r="V4" s="7">
        <f>IF(AR23="","",(ABS(AR23-AVERAGE(AF23:AQ23))/STDEV(AF23:AQ23)))</f>
        <v>1.2099213807685485</v>
      </c>
    </row>
    <row r="5" spans="1:44" ht="25.5" customHeight="1" x14ac:dyDescent="0.2">
      <c r="C5" s="42" t="s">
        <v>54</v>
      </c>
      <c r="D5" s="12" t="s">
        <v>54</v>
      </c>
      <c r="E5" s="12" t="s">
        <v>54</v>
      </c>
      <c r="F5" s="12">
        <v>-21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-0.34676580645161215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-1.7479342465753431</v>
      </c>
      <c r="C9" s="20">
        <v>-2.6858571428571429</v>
      </c>
      <c r="D9" s="20">
        <v>-2.0610464285714292</v>
      </c>
      <c r="E9" s="20">
        <v>-1.9039090909090901</v>
      </c>
      <c r="F9" s="20">
        <v>-1.5499999999999989</v>
      </c>
      <c r="G9" s="20">
        <v>-1.8706769230769229</v>
      </c>
      <c r="H9" s="20">
        <v>-2.5421099999999992</v>
      </c>
      <c r="I9" s="20">
        <v>-2.2795666666666676</v>
      </c>
      <c r="J9" s="20">
        <v>-2.2622526315789449</v>
      </c>
      <c r="K9" s="20">
        <v>-1.8301090909090902</v>
      </c>
      <c r="L9" s="20">
        <v>-2.2693600000000007</v>
      </c>
      <c r="M9" s="20">
        <v>-2.1693142857142864</v>
      </c>
      <c r="N9" s="20">
        <v>-2.1488206896551727</v>
      </c>
      <c r="P9" s="19" t="s">
        <v>18</v>
      </c>
      <c r="Q9" s="20"/>
      <c r="R9" s="20"/>
      <c r="S9" s="20"/>
      <c r="T9" s="20">
        <v>-2.2867000000000002</v>
      </c>
      <c r="U9" s="20"/>
      <c r="V9" s="20"/>
      <c r="W9" s="20"/>
      <c r="X9" s="20">
        <v>-2.802177777777779</v>
      </c>
      <c r="Y9" s="20">
        <v>-1.4979499999999999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-2.6437999999999997</v>
      </c>
      <c r="AJ9" s="30">
        <v>-2.3462333333333332</v>
      </c>
      <c r="AK9" s="30">
        <v>-1.7646736842105266</v>
      </c>
      <c r="AL9" s="30">
        <v>-1.7749882352941182</v>
      </c>
      <c r="AM9" s="30">
        <v>-2.5806142857142857</v>
      </c>
      <c r="AN9" s="30">
        <v>-2.6245375000000011</v>
      </c>
      <c r="AO9" s="30">
        <v>-2.083906666666667</v>
      </c>
      <c r="AP9" s="30">
        <v>-2.3521636363636365</v>
      </c>
      <c r="AQ9" s="30">
        <v>-2.5202600000000004</v>
      </c>
      <c r="AR9" s="30">
        <v>-2.8670258064516125</v>
      </c>
    </row>
    <row r="10" spans="1:44" x14ac:dyDescent="0.2">
      <c r="A10" s="21" t="s">
        <v>8</v>
      </c>
      <c r="B10" s="22">
        <v>1.4778855964938387</v>
      </c>
      <c r="C10" s="22">
        <v>2.3879967480408437</v>
      </c>
      <c r="D10" s="22">
        <v>1.602709592303978</v>
      </c>
      <c r="E10" s="22">
        <v>1.8379834321126616</v>
      </c>
      <c r="F10" s="22">
        <v>1.6383084912932839</v>
      </c>
      <c r="G10" s="22">
        <v>2.087600199022686</v>
      </c>
      <c r="H10" s="22">
        <v>2.0250437775290422</v>
      </c>
      <c r="I10" s="22">
        <v>1.9359482150399905</v>
      </c>
      <c r="J10" s="22">
        <v>2.1117924279130582</v>
      </c>
      <c r="K10" s="22">
        <v>1.9288005245842208</v>
      </c>
      <c r="L10" s="22">
        <v>2.0876486725984371</v>
      </c>
      <c r="M10" s="22">
        <v>1.8630279276525212</v>
      </c>
      <c r="N10" s="22">
        <v>2.2670367059132173</v>
      </c>
      <c r="P10" s="21" t="s">
        <v>8</v>
      </c>
      <c r="Q10" s="22"/>
      <c r="R10" s="22"/>
      <c r="S10" s="22"/>
      <c r="T10" s="22">
        <v>3.0963645663239023</v>
      </c>
      <c r="U10" s="22"/>
      <c r="V10" s="22"/>
      <c r="W10" s="22"/>
      <c r="X10" s="22">
        <v>2.8711026887756801</v>
      </c>
      <c r="Y10" s="22">
        <v>2.6874277953580741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1.7444328168867891</v>
      </c>
      <c r="AJ10" s="22">
        <v>2.1173182266805588</v>
      </c>
      <c r="AK10" s="22">
        <v>1.5770567620358789</v>
      </c>
      <c r="AL10" s="22">
        <v>1.1871964724280719</v>
      </c>
      <c r="AM10" s="22">
        <v>1.0227647567349232</v>
      </c>
      <c r="AN10" s="22">
        <v>2.093720109592045</v>
      </c>
      <c r="AO10" s="22">
        <v>1.2223148195936246</v>
      </c>
      <c r="AP10" s="22">
        <v>1.6346638658172989</v>
      </c>
      <c r="AQ10" s="22">
        <v>1.6787653846606125</v>
      </c>
      <c r="AR10" s="22">
        <v>2.12427072267774</v>
      </c>
    </row>
    <row r="11" spans="1:44" x14ac:dyDescent="0.2">
      <c r="A11" s="21" t="s">
        <v>19</v>
      </c>
      <c r="B11" s="22">
        <v>5.7930000000000001</v>
      </c>
      <c r="C11" s="22">
        <v>3.76</v>
      </c>
      <c r="D11" s="23">
        <v>3.024</v>
      </c>
      <c r="E11" s="23">
        <v>4.5149999999999997</v>
      </c>
      <c r="F11" s="23">
        <v>5.1959999999999997</v>
      </c>
      <c r="G11" s="23">
        <v>4.8460000000000001</v>
      </c>
      <c r="H11" s="23">
        <v>2.35</v>
      </c>
      <c r="I11" s="23">
        <v>5.1989999999999998</v>
      </c>
      <c r="J11" s="23">
        <v>3.0779999999999998</v>
      </c>
      <c r="K11" s="23">
        <v>5.2050000000000001</v>
      </c>
      <c r="L11" s="23">
        <v>3.3719999999999999</v>
      </c>
      <c r="M11" s="23">
        <v>3.3879999999999999</v>
      </c>
      <c r="N11" s="23">
        <v>5.1639999999999997</v>
      </c>
      <c r="P11" s="21" t="s">
        <v>19</v>
      </c>
      <c r="Q11" s="22"/>
      <c r="R11" s="22"/>
      <c r="S11" s="22"/>
      <c r="T11" s="22">
        <v>7.2939999999999996</v>
      </c>
      <c r="U11" s="23"/>
      <c r="V11" s="23"/>
      <c r="W11" s="23"/>
      <c r="X11" s="23">
        <v>7.2939999999999996</v>
      </c>
      <c r="Y11" s="23">
        <v>6.2430000000000003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1.865</v>
      </c>
      <c r="AJ11" s="22">
        <v>5.6360000000000001</v>
      </c>
      <c r="AK11" s="22">
        <v>3.8980000000000001</v>
      </c>
      <c r="AL11" s="22">
        <v>2.1480000000000001</v>
      </c>
      <c r="AM11" s="22">
        <v>-1.143</v>
      </c>
      <c r="AN11" s="22">
        <v>3.0590000000000002</v>
      </c>
      <c r="AO11" s="22">
        <v>2.3199999999999998</v>
      </c>
      <c r="AP11" s="22">
        <v>2.0659999999999998</v>
      </c>
      <c r="AQ11" s="22">
        <v>2.9860000000000002</v>
      </c>
      <c r="AR11" s="22">
        <v>3.161</v>
      </c>
    </row>
    <row r="12" spans="1:44" x14ac:dyDescent="0.2">
      <c r="A12" s="21" t="s">
        <v>20</v>
      </c>
      <c r="B12" s="22">
        <v>-6.3869999999999996</v>
      </c>
      <c r="C12" s="22">
        <v>-11.888999999999999</v>
      </c>
      <c r="D12" s="23">
        <v>-18.937000000000001</v>
      </c>
      <c r="E12" s="23">
        <v>-10.327</v>
      </c>
      <c r="F12" s="23">
        <v>-6.9020000000000001</v>
      </c>
      <c r="G12" s="23">
        <v>-9.6300000000000008</v>
      </c>
      <c r="H12" s="23">
        <v>-9.9149999999999991</v>
      </c>
      <c r="I12" s="23">
        <v>-10.625</v>
      </c>
      <c r="J12" s="23">
        <v>-8.843</v>
      </c>
      <c r="K12" s="23">
        <v>-11.385</v>
      </c>
      <c r="L12" s="23">
        <v>-8.0640000000000001</v>
      </c>
      <c r="M12" s="23">
        <v>-7.8879999999999999</v>
      </c>
      <c r="N12" s="23">
        <v>-8.5459999999999994</v>
      </c>
      <c r="P12" s="21" t="s">
        <v>20</v>
      </c>
      <c r="Q12" s="22"/>
      <c r="R12" s="22"/>
      <c r="S12" s="22"/>
      <c r="T12" s="22">
        <v>-9.0489999999999995</v>
      </c>
      <c r="U12" s="23"/>
      <c r="V12" s="23"/>
      <c r="W12" s="23"/>
      <c r="X12" s="23">
        <v>-8.5370000000000008</v>
      </c>
      <c r="Y12" s="23">
        <v>-5.976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-6.7859999999999996</v>
      </c>
      <c r="AJ12" s="22">
        <v>-9.093</v>
      </c>
      <c r="AK12" s="22">
        <v>-6.3620000000000001</v>
      </c>
      <c r="AL12" s="22">
        <v>-4.6500000000000004</v>
      </c>
      <c r="AM12" s="22">
        <v>-5.2690000000000001</v>
      </c>
      <c r="AN12" s="22">
        <v>-7.99</v>
      </c>
      <c r="AO12" s="22">
        <v>-5.9640000000000004</v>
      </c>
      <c r="AP12" s="22">
        <v>-8.23</v>
      </c>
      <c r="AQ12" s="22">
        <v>-6.9279999999999999</v>
      </c>
      <c r="AR12" s="22">
        <v>-11.698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4.3422544115499848</v>
      </c>
      <c r="C13" s="25">
        <f>IFERROR(IF(C8="","",IF($C$25=0,((C9-$C$26)/3/C10),IF($C$26=0,(($C$25-C9)/3/C10),MIN(((($C$25)-C9)/(3*C10)),((C9-($C$26))/(3*C10)))))),"")</f>
        <v>2.5564164987756812</v>
      </c>
      <c r="D13" s="25">
        <f>IFERROR(IF(D8="","",IF($D$25=0,((D9-$D$26)/3/D10),IF($D$26=0,(($D$25-D9)/3/D10),MIN(((($D$25)-D9)/(3*D10)),((D9-($D$26))/(3*D10)))))),"")</f>
        <v>3.9389447434043747</v>
      </c>
      <c r="E13" s="25">
        <f>IFERROR(IF(E8="","",IF($E$25=0,((E9-$E$26)/3/E10),IF($E$26=0,(($E$25-E9)/3/E10),MIN(((($E$25)-E9)/(3*E10)),((E9-($E$26))/(3*E10)))))),"")</f>
        <v>3.4632323257925122</v>
      </c>
      <c r="F13" s="25">
        <f>IFERROR(IF(F8="","",IF($K$25=0,((F9-$K$26)/3/F10),IF($K$26=0,(($K$25-F9)/3/F10),MIN(((($K$25)-F9)/(3*F10)),((F9-($K$26))/(3*F10)))))),"")</f>
        <v>3.9573336571156865</v>
      </c>
      <c r="G13" s="25">
        <f>IFERROR(IF(G8="","",IF($G$25=0,((G9-$G$26)/3/G10),IF($G$26=0,(($G$25-G9)/3/G10),MIN(((($G$25)-G9)/(3*G10)),((G9-($G$26))/(3*G10)))))),"")</f>
        <v>3.0544359157592385</v>
      </c>
      <c r="H13" s="25">
        <f>IFERROR(IF(H8="","",IF($H$25=0,((H9-$H$26)/3/H10),IF($H$26=0,(($H$25-H9)/3/H10),MIN(((($H$25)-H9)/(3*H10)),((H9-($H$26))/(3*H10)))))),"")</f>
        <v>3.0382701195267181</v>
      </c>
      <c r="I13" s="25">
        <f>IFERROR(IF(I8="","",IF($I$25=0,((I9-$I$26)/3/I10),IF($I$26=0,(($I$25-I9)/3/I10),MIN(((($I$25)-I9)/(3*I10)),((I9-($I$26))/(3*I10)))))),"")</f>
        <v>3.2233013238505155</v>
      </c>
      <c r="J13" s="25">
        <f>IFERROR(IF(J8="","",IF($J$25=0,((J9-$J$26)/3/J10),IF($J$26=0,(($J$25-J9)/3/J10),MIN(((($J$25)-J9)/(3*J10)),((J9-($J$26))/(3*J10)))))),"")</f>
        <v>2.9576371744291654</v>
      </c>
      <c r="K13" s="25">
        <f>IFERROR(IF(K8="","",IF($K$25=0,((K9-$K$26)/3/K10),IF($K$26=0,(($K$25-K9)/3/K10),MIN(((($K$25)-K9)/(3*K10)),((K9-($K$26))/(3*K10)))))),"")</f>
        <v>3.3129209344968835</v>
      </c>
      <c r="L13" s="25">
        <f>IFERROR(IF(L8="","",IF($L$25=0,((L9-$L$26)/3/L10),IF($L$26=0,(($L$25-L9)/3/L10),MIN(((($L$25)-L9)/(3*L10)),((L9-($L$26))/(3*L10)))))),"")</f>
        <v>2.9907075594743158</v>
      </c>
      <c r="M13" s="25">
        <f>IFERROR(IF(M8="","",IF($M$25=0,((M9-$M$26)/3/M10),IF($M$26=0,(($M$25-M9)/3/M10),MIN(((($M$25)-M9)/(3*M10)),((M9-($M$26))/(3*M10)))))),"")</f>
        <v>3.369190093679562</v>
      </c>
      <c r="N13" s="25">
        <f>IFERROR(IF(N8="","",IF($N$25=0,((N9-$N$26)/3/N10),IF($N$26=0,(($N$25-N9)/3/N10),MIN(((($N$25)-N9)/(3*N10)),((N9-($N$26))/(3*N10)))))),"")</f>
        <v>2.771779751245965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2.0145452943457274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2.1127564557182139</v>
      </c>
      <c r="Y13" s="25">
        <f>IFERROR(IF(Y8="","",IF($J$25=0,((Y9-$J$26)/3/Y10),IF($J$26=0,(($J$25-Y9)/3/Y10),MIN(((($J$25)-Y9)/(3*Y10)),((Y9-($J$26))/(3*Y10)))))),"")</f>
        <v>2.4189239035786558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3.5075775198113748</v>
      </c>
      <c r="AJ13" s="25">
        <f t="shared" si="2"/>
        <v>2.9366970651220505</v>
      </c>
      <c r="AK13" s="25">
        <f t="shared" si="2"/>
        <v>4.0656592666451017</v>
      </c>
      <c r="AL13" s="25">
        <f t="shared" si="2"/>
        <v>5.3978742387900924</v>
      </c>
      <c r="AM13" s="25">
        <f t="shared" si="2"/>
        <v>6.0031353228243178</v>
      </c>
      <c r="AN13" s="25">
        <f t="shared" si="2"/>
        <v>2.9254885304894613</v>
      </c>
      <c r="AO13" s="25">
        <f t="shared" si="2"/>
        <v>5.158543726517812</v>
      </c>
      <c r="AP13" s="25">
        <f t="shared" si="2"/>
        <v>3.8025832616282909</v>
      </c>
      <c r="AQ13" s="25">
        <f>IFERROR(IF(AQ8="","",IF($M$25=0,((AQ9-$M$26)/3/AQ10),IF($M$26=0,(($M$25-AQ9)/3/AQ10),MIN(((($M$25)-AQ9)/(3*AQ10)),((AQ9-($M$26))/(3*AQ10)))))),"")</f>
        <v>3.6693116200860021</v>
      </c>
      <c r="AR13" s="25">
        <f>IFERROR(IF(AR8="","",IF($M$25=0,((AR9-$M$26)/3/AR10),IF($M$26=0,(($M$25-AR9)/3/AR10),MIN(((($M$25)-AR9)/(3*AR10)),((AR9-($M$26))/(3*AR10)))))),"")</f>
        <v>2.8453646075598358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9.7041176470587853E-2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-2.3025000000000002</v>
      </c>
      <c r="C19" s="30">
        <v>-1.7722761904761901</v>
      </c>
      <c r="D19" s="30">
        <v>-1.692828070175439</v>
      </c>
      <c r="E19" s="30">
        <v>-1.9990250000000003</v>
      </c>
      <c r="F19" s="30">
        <v>-2.1079199999999996</v>
      </c>
      <c r="G19" s="30">
        <v>-1.7535063829787252</v>
      </c>
      <c r="H19" s="30">
        <v>-1.7895459459459464</v>
      </c>
      <c r="I19" s="30">
        <v>-2.5323333333333333</v>
      </c>
      <c r="J19" s="30">
        <v>-2.2887407407407419</v>
      </c>
      <c r="K19" s="30">
        <v>-2.1732727272727272</v>
      </c>
      <c r="L19" s="30">
        <v>-1.9340357142857139</v>
      </c>
      <c r="M19" s="30">
        <v>-3.6172571428571434</v>
      </c>
      <c r="N19" s="30">
        <v>-2.3897499999999994</v>
      </c>
      <c r="P19" s="30" t="s">
        <v>18</v>
      </c>
      <c r="Q19" s="30"/>
      <c r="R19" s="30"/>
      <c r="S19" s="30"/>
      <c r="T19" s="30">
        <v>-2.6023333333333336</v>
      </c>
      <c r="U19" s="30"/>
      <c r="V19" s="30"/>
      <c r="W19" s="30"/>
      <c r="X19" s="30">
        <v>-2.6622545454545454</v>
      </c>
      <c r="Y19" s="30">
        <v>-2.6912500000000001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-2.6752000000000007</v>
      </c>
      <c r="AJ19" s="30">
        <v>-1.9120399999999995</v>
      </c>
      <c r="AK19" s="30">
        <v>-2.1776588235294123</v>
      </c>
      <c r="AL19" s="30">
        <v>-2.3277600000000005</v>
      </c>
      <c r="AM19" s="30">
        <v>-1.9521999999999999</v>
      </c>
      <c r="AN19" s="30">
        <v>-2.0633066666666675</v>
      </c>
      <c r="AO19" s="30">
        <v>-2.4373624999999999</v>
      </c>
      <c r="AP19" s="30">
        <v>-2.5429090909090917</v>
      </c>
      <c r="AQ19" s="30">
        <v>-2.1839000000000004</v>
      </c>
      <c r="AR19" s="30">
        <v>-2.0868588235294125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1.6660516672344634</v>
      </c>
      <c r="C20" s="22">
        <v>1.7952735180728181</v>
      </c>
      <c r="D20" s="22">
        <v>1.5784562575363839</v>
      </c>
      <c r="E20" s="22">
        <v>2.3105320412918915</v>
      </c>
      <c r="F20" s="22">
        <v>1.7085480281561098</v>
      </c>
      <c r="G20" s="22">
        <v>1.5762524510651803</v>
      </c>
      <c r="H20" s="22">
        <v>1.0663434674346433</v>
      </c>
      <c r="I20" s="22">
        <v>1.7266047867522696</v>
      </c>
      <c r="J20" s="22">
        <v>1.5056630064524528</v>
      </c>
      <c r="K20" s="22">
        <v>1.4315009961559824</v>
      </c>
      <c r="L20" s="22">
        <v>1.0423722971710057</v>
      </c>
      <c r="M20" s="22">
        <v>3.0459371622931832</v>
      </c>
      <c r="N20" s="22">
        <v>1.8340630428867546</v>
      </c>
      <c r="P20" s="21" t="s">
        <v>8</v>
      </c>
      <c r="Q20" s="22"/>
      <c r="R20" s="22"/>
      <c r="S20" s="22"/>
      <c r="T20" s="22">
        <v>0.8936512987055748</v>
      </c>
      <c r="U20" s="22"/>
      <c r="V20" s="22"/>
      <c r="W20" s="22"/>
      <c r="X20" s="22">
        <v>1.2364935520968581</v>
      </c>
      <c r="Y20" s="22">
        <v>0.8024608778789879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1.429999816734977</v>
      </c>
      <c r="AJ20" s="22">
        <v>0.61446714863917573</v>
      </c>
      <c r="AK20" s="22">
        <v>1.1469540464176569</v>
      </c>
      <c r="AL20" s="22">
        <v>0.77693283821836268</v>
      </c>
      <c r="AM20" s="22">
        <v>0.86260637416886576</v>
      </c>
      <c r="AN20" s="22">
        <v>1.0115752229625392</v>
      </c>
      <c r="AO20" s="22">
        <v>1.3632181418883098</v>
      </c>
      <c r="AP20" s="22">
        <v>1.2071784407778259</v>
      </c>
      <c r="AQ20" s="22">
        <v>1.0490120077506557</v>
      </c>
      <c r="AR20" s="22">
        <v>1.564488012653561</v>
      </c>
      <c r="AS20" s="29"/>
      <c r="AT20" s="29"/>
      <c r="AU20" s="29"/>
      <c r="AV20" s="29"/>
      <c r="BD20" s="32">
        <f>F5</f>
        <v>-21</v>
      </c>
      <c r="BE20" s="32"/>
      <c r="BF20" s="32"/>
      <c r="BG20" s="32"/>
      <c r="BH20" s="32"/>
      <c r="BI20" s="32"/>
      <c r="BJ20" s="32" t="str">
        <f>E5</f>
        <v/>
      </c>
    </row>
    <row r="21" spans="1:62" x14ac:dyDescent="0.2">
      <c r="A21" s="21" t="s">
        <v>19</v>
      </c>
      <c r="B21" s="22">
        <v>-1.2150000000000001</v>
      </c>
      <c r="C21" s="22">
        <v>6.0670000000000002</v>
      </c>
      <c r="D21" s="22">
        <v>5.4480000000000004</v>
      </c>
      <c r="E21" s="22">
        <v>5.8339999999999996</v>
      </c>
      <c r="F21" s="22">
        <v>5.2679999999999998</v>
      </c>
      <c r="G21" s="22">
        <v>6.3940000000000001</v>
      </c>
      <c r="H21" s="22">
        <v>2.798</v>
      </c>
      <c r="I21" s="22">
        <v>1.9970000000000001</v>
      </c>
      <c r="J21" s="22">
        <v>4.1689999999999996</v>
      </c>
      <c r="K21" s="22">
        <v>3.105</v>
      </c>
      <c r="L21" s="22">
        <v>2.794</v>
      </c>
      <c r="M21" s="22">
        <v>2.3860000000000001</v>
      </c>
      <c r="N21" s="22">
        <v>4.3179999999999996</v>
      </c>
      <c r="P21" s="21" t="s">
        <v>19</v>
      </c>
      <c r="Q21" s="22"/>
      <c r="R21" s="22"/>
      <c r="S21" s="22"/>
      <c r="T21" s="22">
        <v>-1.4219999999999999</v>
      </c>
      <c r="U21" s="22"/>
      <c r="V21" s="22"/>
      <c r="W21" s="22"/>
      <c r="X21" s="22">
        <v>-1.2470000000000001</v>
      </c>
      <c r="Y21" s="22">
        <v>-1.8080000000000001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-1.167</v>
      </c>
      <c r="AJ21" s="22">
        <v>-1.204</v>
      </c>
      <c r="AK21" s="22">
        <v>4.1180000000000003</v>
      </c>
      <c r="AL21" s="22">
        <v>-1.327</v>
      </c>
      <c r="AM21" s="22">
        <v>1.73</v>
      </c>
      <c r="AN21" s="22">
        <v>1.5429999999999999</v>
      </c>
      <c r="AO21" s="22">
        <v>4.21</v>
      </c>
      <c r="AP21" s="22">
        <v>-1.4219999999999999</v>
      </c>
      <c r="AQ21" s="22">
        <v>3.6150000000000002</v>
      </c>
      <c r="AR21" s="22">
        <v>4.6879999999999997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-8.3940000000000001</v>
      </c>
      <c r="C22" s="22">
        <v>-9.31</v>
      </c>
      <c r="D22" s="22">
        <v>-10.335000000000001</v>
      </c>
      <c r="E22" s="22">
        <v>-13.808</v>
      </c>
      <c r="F22" s="22">
        <v>-7.8339999999999996</v>
      </c>
      <c r="G22" s="22">
        <v>-7.1859999999999999</v>
      </c>
      <c r="H22" s="22">
        <v>-5.7690000000000001</v>
      </c>
      <c r="I22" s="22">
        <v>-11.497999999999999</v>
      </c>
      <c r="J22" s="22">
        <v>-10.026999999999999</v>
      </c>
      <c r="K22" s="22">
        <v>-10.303000000000001</v>
      </c>
      <c r="L22" s="22">
        <v>-4.9370000000000003</v>
      </c>
      <c r="M22" s="22">
        <v>-11.391</v>
      </c>
      <c r="N22" s="22">
        <v>-11.265000000000001</v>
      </c>
      <c r="P22" s="21" t="s">
        <v>20</v>
      </c>
      <c r="Q22" s="22"/>
      <c r="R22" s="22"/>
      <c r="S22" s="22"/>
      <c r="T22" s="22">
        <v>-4.9589999999999996</v>
      </c>
      <c r="U22" s="22"/>
      <c r="V22" s="22"/>
      <c r="W22" s="22"/>
      <c r="X22" s="22">
        <v>-7.3289999999999997</v>
      </c>
      <c r="Y22" s="22">
        <v>-4.9870000000000001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-5.5819999999999999</v>
      </c>
      <c r="AJ22" s="22">
        <v>-5.1989999999999998</v>
      </c>
      <c r="AK22" s="22">
        <v>-6.8860000000000001</v>
      </c>
      <c r="AL22" s="22">
        <v>-5.07</v>
      </c>
      <c r="AM22" s="22">
        <v>-7.5869999999999997</v>
      </c>
      <c r="AN22" s="22">
        <v>-6.6059999999999999</v>
      </c>
      <c r="AO22" s="22">
        <v>-7.23</v>
      </c>
      <c r="AP22" s="22">
        <v>-8.3490000000000002</v>
      </c>
      <c r="AQ22" s="22">
        <v>-6.8550000000000004</v>
      </c>
      <c r="AR22" s="22">
        <v>-6.3390000000000004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3.7408803835871072</v>
      </c>
      <c r="C23" s="25">
        <f>IFERROR(IF(C18="","",IF($C$25=0,((C19-$C$26)/3/C20),IF($C$26=0,(($C$25-C19)/3/C20),MIN(((($C$25)-C19)/(3*C20)),((C19-($C$26))/(3*C20)))))),"")</f>
        <v>3.5700639514370116</v>
      </c>
      <c r="D23" s="25">
        <f>IFERROR(IF(D18="","",IF($D$25=0,((D19-$D$26)/3/D20),IF($D$26=0,(($D$25-D19)/3/D20),MIN(((($D$25)-D19)/(3*D20)),((D19-($D$26))/(3*D20)))))),"")</f>
        <v>4.0772266864416684</v>
      </c>
      <c r="E23" s="25">
        <f>IFERROR(IF(E18="","",IF($E$25=0,((E19-$E$26)/3/E20),IF($E$26=0,(($E$25-E19)/3/E20),MIN(((($E$25)-E19)/(3*E20)),((E19-($E$26))/(3*E20)))))),"")</f>
        <v>2.7412120758957252</v>
      </c>
      <c r="F23" s="25">
        <f>IFERROR(IF(F18="","",IF($K$25=0,((F19-$K$26)/3/F20),IF($K$26=0,(($K$25-F19)/3/F20),MIN(((($K$25)-F19)/(3*F20)),((F19-($K$26))/(3*F20)))))),"")</f>
        <v>3.6857962996780396</v>
      </c>
      <c r="G23" s="25">
        <f>IFERROR(IF(G18="","",IF($G$25=0,((G19-$G$26)/3/G20),IF($G$26=0,(($G$25-G19)/3/G20),MIN(((($G$25)-G19)/(3*G20)),((G19-($G$26))/(3*G20)))))),"")</f>
        <v>4.070095413970674</v>
      </c>
      <c r="H23" s="25">
        <f>IFERROR(IF(H18="","",IF($H$25=0,((H19-$H$26)/3/H20),IF($H$26=0,(($H$25-H19)/3/H20),MIN(((($H$25)-H19)/(3*H20)),((H19-($H$26))/(3*H20)))))),"")</f>
        <v>6.0050864287562744</v>
      </c>
      <c r="I23" s="25">
        <f>IFERROR(IF(I18="","",IF($I$25=0,((I19-$I$26)/3/I20),IF($I$26=0,(($I$25-I19)/3/I20),MIN(((($I$25)-I19)/(3*I20)),((I19-($I$26))/(3*I20)))))),"")</f>
        <v>3.5653143881687419</v>
      </c>
      <c r="J23" s="25">
        <f>IFERROR(IF(J18="","",IF($J$25=0,((J19-$J$26)/3/J20),IF($J$26=0,(($J$25-J19)/3/J20),MIN(((($J$25)-J19)/(3*J20)),((J19-($J$26))/(3*J20)))))),"")</f>
        <v>4.1424185843872934</v>
      </c>
      <c r="K23" s="25">
        <f>IFERROR(IF(K18="","",IF($K$25=0,((K19-$K$26)/3/K20),IF($K$26=0,(($K$25-K19)/3/K20),MIN(((($K$25)-K19)/(3*K20)),((K19-($K$26))/(3*K20)))))),"")</f>
        <v>4.3839129518090427</v>
      </c>
      <c r="L23" s="25">
        <f>IFERROR(IF(L18="","",IF($L$25=0,((L19-$L$26)/3/L20),IF($L$26=0,(($L$25-L19)/3/L20),MIN(((($L$25)-L19)/(3*L20)),((L19-($L$26))/(3*L20)))))),"")</f>
        <v>6.0969784460118008</v>
      </c>
      <c r="M23" s="25">
        <f>IFERROR(IF(M18="","",IF($M$25=0,((M19-$M$26)/3/M20),IF($M$26=0,(($M$25-M19)/3/M20),MIN(((($M$25)-M19)/(3*M20)),((M19-($M$26))/(3*M20)))))),"")</f>
        <v>1.9022873126789412</v>
      </c>
      <c r="N23" s="25">
        <f>IFERROR(IF(N18="","",IF($N$25=0,((N19-$N$26)/3/N20),IF($N$26=0,(($N$25-N19)/3/N20),MIN(((($N$25)-N19)/(3*N20)),((N19-($N$26))/(3*N20)))))),"")</f>
        <v>3.3823355695029402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6.8623584662590043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4.9434805444929673</v>
      </c>
      <c r="Y23" s="25">
        <f>IFERROR(IF(Y18="","",IF($J$25=0,((Y19-$J$26)/3/Y20),IF($J$26=0,(($J$25-Y19)/3/Y20),MIN(((($J$25)-Y19)/(3*Y20)),((Y19-($J$26))/(3*Y20)))))),"")</f>
        <v>7.6052513398503567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4.2715156989413208</v>
      </c>
      <c r="AJ23" s="25">
        <f t="shared" si="4"/>
        <v>10.354749391280441</v>
      </c>
      <c r="AK23" s="25">
        <f t="shared" si="4"/>
        <v>5.4702398453420793</v>
      </c>
      <c r="AL23" s="25">
        <f t="shared" si="4"/>
        <v>8.011091427507246</v>
      </c>
      <c r="AM23" s="25">
        <f t="shared" si="4"/>
        <v>7.3605608036275871</v>
      </c>
      <c r="AN23" s="25">
        <f t="shared" si="4"/>
        <v>6.2400017001453048</v>
      </c>
      <c r="AO23" s="25">
        <f t="shared" si="4"/>
        <v>4.5389256812284176</v>
      </c>
      <c r="AP23" s="25">
        <f t="shared" si="4"/>
        <v>5.0964823662684529</v>
      </c>
      <c r="AQ23" s="25">
        <f>IFERROR(IF(AQ18="","",IF($M$25=0,((AQ19-$M$26)/3/AQ20),IF($M$26=0,(($M$25-AQ19)/3/AQ20),MIN(((($M$25)-AQ19)/(3*AQ20)),((AQ19-($M$26))/(3*AQ20)))))),"")</f>
        <v>5.9789909810299902</v>
      </c>
      <c r="AR23" s="25">
        <f>IFERROR(IF(AR18="","",IF($M$25=0,((AR19-$M$26)/3/AR20),IF($M$26=0,(($M$25-AR19)/3/AR20),MIN(((($M$25)-AR19)/(3*AR20)),((AR19-($M$26))/(3*AR20)))))),"")</f>
        <v>4.0296763804945179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N26" si="5">$F$5</f>
        <v>-21</v>
      </c>
      <c r="C26" s="32">
        <f t="shared" si="5"/>
        <v>-21</v>
      </c>
      <c r="D26" s="32">
        <f t="shared" si="5"/>
        <v>-21</v>
      </c>
      <c r="E26" s="32">
        <f t="shared" si="5"/>
        <v>-21</v>
      </c>
      <c r="F26" s="32">
        <f t="shared" si="5"/>
        <v>-21</v>
      </c>
      <c r="G26" s="32">
        <f t="shared" si="5"/>
        <v>-21</v>
      </c>
      <c r="H26" s="32">
        <f t="shared" si="5"/>
        <v>-21</v>
      </c>
      <c r="I26" s="32">
        <f t="shared" si="5"/>
        <v>-21</v>
      </c>
      <c r="J26" s="32">
        <f t="shared" si="5"/>
        <v>-21</v>
      </c>
      <c r="K26" s="32">
        <f t="shared" si="5"/>
        <v>-21</v>
      </c>
      <c r="L26" s="32">
        <f t="shared" si="5"/>
        <v>-21</v>
      </c>
      <c r="M26" s="32">
        <f t="shared" si="5"/>
        <v>-21</v>
      </c>
      <c r="N26" s="32">
        <f t="shared" si="5"/>
        <v>-21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2.3879967480408437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4.3422544115499848</v>
      </c>
      <c r="Q37" s="40">
        <v>8</v>
      </c>
      <c r="R37" s="41">
        <f>ROUND(Q37/5,5)</f>
        <v>1.6</v>
      </c>
      <c r="T37" s="20">
        <v>-1.4166000000000001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2.3031911123482569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2.8342415724869974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BJ85"/>
  <sheetViews>
    <sheetView showGridLines="0" topLeftCell="A17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76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0.26555981525225764</v>
      </c>
      <c r="R2" s="7">
        <f>IF(N19="","",(ABS(N19-AVERAGE(B19:M19))/STDEV(B19:M19)))</f>
        <v>0.64576006633783123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1.5269744946176753</v>
      </c>
      <c r="V2" s="7">
        <f>IF(AR19="","",(ABS(AR19-AVERAGE(AF19:AQ19))/STDEV(AF19:AQ19)))</f>
        <v>0.21182364884522739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2.1063857349253432</v>
      </c>
      <c r="R3" s="7">
        <f>IF(N20="","",(ABS(N20-AVERAGE(B20:M20))/STDEV(B20:M20)))</f>
        <v>1.0718702890675778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0.49665487741203751</v>
      </c>
      <c r="V3" s="7">
        <f>IF(AR20="","",(ABS(AR20-AVERAGE(AF20:AQ20))/STDEV(AF20:AQ20)))</f>
        <v>0.34686148994540428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1.8861462332169299</v>
      </c>
      <c r="R4" s="7">
        <f>IF(N23="","",(ABS(N23-AVERAGE(B23:M23))/STDEV(B23:M23)))</f>
        <v>0.3195574675928477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1.497827756379208</v>
      </c>
      <c r="V4" s="7">
        <f>IF(AR23="","",(ABS(AR23-AVERAGE(AF23:AQ23))/STDEV(AF23:AQ23)))</f>
        <v>8.6936026725616455E-2</v>
      </c>
    </row>
    <row r="5" spans="1:44" ht="25.5" customHeight="1" x14ac:dyDescent="0.2">
      <c r="C5" s="45" t="s">
        <v>77</v>
      </c>
      <c r="D5" s="46">
        <v>14750</v>
      </c>
      <c r="E5" s="46">
        <v>17950</v>
      </c>
      <c r="F5" s="46">
        <v>13116</v>
      </c>
      <c r="G5" s="13"/>
      <c r="H5" s="13"/>
      <c r="I5" s="13">
        <v>2088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12.428387096775623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14570.553424657533</v>
      </c>
      <c r="C9" s="20">
        <v>14657.028571428571</v>
      </c>
      <c r="D9" s="20">
        <v>14503.2</v>
      </c>
      <c r="E9" s="20">
        <v>14514.836363636363</v>
      </c>
      <c r="F9" s="20">
        <v>14419.222857142857</v>
      </c>
      <c r="G9" s="20">
        <v>14419.466666666667</v>
      </c>
      <c r="H9" s="20">
        <v>14301.92</v>
      </c>
      <c r="I9" s="20">
        <v>14360.533333333333</v>
      </c>
      <c r="J9" s="20">
        <v>14352.884210526316</v>
      </c>
      <c r="K9" s="20">
        <v>14422.375757575757</v>
      </c>
      <c r="L9" s="20">
        <v>14516</v>
      </c>
      <c r="M9" s="48">
        <v>14417.942857142858</v>
      </c>
      <c r="N9" s="48">
        <v>14481.406896551724</v>
      </c>
      <c r="P9" s="19" t="s">
        <v>18</v>
      </c>
      <c r="Q9" s="20"/>
      <c r="R9" s="20"/>
      <c r="S9" s="20"/>
      <c r="T9" s="20">
        <v>14469.6</v>
      </c>
      <c r="U9" s="20"/>
      <c r="V9" s="20"/>
      <c r="W9" s="20"/>
      <c r="X9" s="20">
        <v>14300.711111111112</v>
      </c>
      <c r="Y9" s="20">
        <v>14303.2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15002.4</v>
      </c>
      <c r="AJ9" s="30">
        <v>14845.066666666668</v>
      </c>
      <c r="AK9" s="30">
        <v>14855.115789473684</v>
      </c>
      <c r="AL9" s="30">
        <v>14807.482352941177</v>
      </c>
      <c r="AM9" s="30">
        <v>14680.342857142858</v>
      </c>
      <c r="AN9" s="30">
        <v>14775.2</v>
      </c>
      <c r="AO9" s="30">
        <v>14663.946666666667</v>
      </c>
      <c r="AP9" s="30">
        <v>14716.581818181818</v>
      </c>
      <c r="AQ9" s="30">
        <v>14554.72</v>
      </c>
      <c r="AR9" s="30">
        <v>14567.148387096775</v>
      </c>
    </row>
    <row r="10" spans="1:44" x14ac:dyDescent="0.2">
      <c r="A10" s="21" t="s">
        <v>8</v>
      </c>
      <c r="B10" s="22">
        <v>433.85682871746775</v>
      </c>
      <c r="C10" s="22">
        <v>435.95349799630094</v>
      </c>
      <c r="D10" s="22">
        <v>378.95708990024571</v>
      </c>
      <c r="E10" s="22">
        <v>408.18201525270246</v>
      </c>
      <c r="F10" s="22">
        <v>333.33885893613927</v>
      </c>
      <c r="G10" s="22">
        <v>355.26978664930402</v>
      </c>
      <c r="H10" s="22">
        <v>287.1482804223192</v>
      </c>
      <c r="I10" s="22">
        <v>413.59971176081285</v>
      </c>
      <c r="J10" s="22">
        <v>385.89355834700325</v>
      </c>
      <c r="K10" s="22">
        <v>437.03589113530353</v>
      </c>
      <c r="L10" s="22">
        <v>355.99931903237564</v>
      </c>
      <c r="M10" s="49">
        <v>378.10127796334604</v>
      </c>
      <c r="N10" s="49">
        <v>480.08969787703506</v>
      </c>
      <c r="P10" s="21" t="s">
        <v>8</v>
      </c>
      <c r="Q10" s="22"/>
      <c r="R10" s="22"/>
      <c r="S10" s="22"/>
      <c r="T10" s="22">
        <v>456.52190339113201</v>
      </c>
      <c r="U10" s="22"/>
      <c r="V10" s="22"/>
      <c r="W10" s="22"/>
      <c r="X10" s="22">
        <v>303.9225845075311</v>
      </c>
      <c r="Y10" s="22">
        <v>332.53754833496856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385.88659364882676</v>
      </c>
      <c r="AJ10" s="22">
        <v>421.4119871590608</v>
      </c>
      <c r="AK10" s="22">
        <v>440.31755617957731</v>
      </c>
      <c r="AL10" s="22">
        <v>428.78956465415814</v>
      </c>
      <c r="AM10" s="22">
        <v>424.68675193262231</v>
      </c>
      <c r="AN10" s="22">
        <v>448.08968360916538</v>
      </c>
      <c r="AO10" s="22">
        <v>461.08379649190385</v>
      </c>
      <c r="AP10" s="22">
        <v>384.32040504945047</v>
      </c>
      <c r="AQ10" s="22">
        <v>358.43964795274786</v>
      </c>
      <c r="AR10" s="22">
        <v>433.78706538811281</v>
      </c>
    </row>
    <row r="11" spans="1:44" x14ac:dyDescent="0.2">
      <c r="A11" s="21" t="s">
        <v>19</v>
      </c>
      <c r="B11" s="22">
        <v>15932</v>
      </c>
      <c r="C11" s="22">
        <v>15932</v>
      </c>
      <c r="D11" s="22">
        <v>15612</v>
      </c>
      <c r="E11" s="22">
        <v>15548</v>
      </c>
      <c r="F11" s="23">
        <v>15484</v>
      </c>
      <c r="G11" s="23">
        <v>15676</v>
      </c>
      <c r="H11" s="23">
        <v>15228</v>
      </c>
      <c r="I11" s="23">
        <v>15612</v>
      </c>
      <c r="J11" s="23">
        <v>15484</v>
      </c>
      <c r="K11" s="23">
        <v>15772</v>
      </c>
      <c r="L11" s="23">
        <v>15676</v>
      </c>
      <c r="M11" s="50">
        <v>15484</v>
      </c>
      <c r="N11" s="50">
        <v>15900</v>
      </c>
      <c r="P11" s="21" t="s">
        <v>19</v>
      </c>
      <c r="Q11" s="22"/>
      <c r="R11" s="22"/>
      <c r="S11" s="22"/>
      <c r="T11" s="22">
        <v>15676</v>
      </c>
      <c r="U11" s="23"/>
      <c r="V11" s="23"/>
      <c r="W11" s="23"/>
      <c r="X11" s="23">
        <v>14908</v>
      </c>
      <c r="Y11" s="23">
        <v>15420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15612</v>
      </c>
      <c r="AJ11" s="22">
        <v>15676</v>
      </c>
      <c r="AK11" s="22">
        <v>15900</v>
      </c>
      <c r="AL11" s="22">
        <v>15868</v>
      </c>
      <c r="AM11" s="22">
        <v>15740</v>
      </c>
      <c r="AN11" s="22">
        <v>15772</v>
      </c>
      <c r="AO11" s="22">
        <v>15772</v>
      </c>
      <c r="AP11" s="22">
        <v>15612</v>
      </c>
      <c r="AQ11" s="22">
        <v>15388</v>
      </c>
      <c r="AR11" s="22">
        <v>15612</v>
      </c>
    </row>
    <row r="12" spans="1:44" x14ac:dyDescent="0.2">
      <c r="A12" s="21" t="s">
        <v>20</v>
      </c>
      <c r="B12" s="22">
        <v>13756</v>
      </c>
      <c r="C12" s="22">
        <v>13820</v>
      </c>
      <c r="D12" s="22">
        <v>13564</v>
      </c>
      <c r="E12" s="22">
        <v>13820</v>
      </c>
      <c r="F12" s="23">
        <v>13564</v>
      </c>
      <c r="G12" s="23">
        <v>13724</v>
      </c>
      <c r="H12" s="23">
        <v>13660</v>
      </c>
      <c r="I12" s="23">
        <v>13564</v>
      </c>
      <c r="J12" s="23">
        <v>13564</v>
      </c>
      <c r="K12" s="23">
        <v>13564</v>
      </c>
      <c r="L12" s="23">
        <v>13724</v>
      </c>
      <c r="M12" s="50">
        <v>13820</v>
      </c>
      <c r="N12" s="50">
        <v>13564</v>
      </c>
      <c r="P12" s="21" t="s">
        <v>20</v>
      </c>
      <c r="Q12" s="22"/>
      <c r="R12" s="22"/>
      <c r="S12" s="22"/>
      <c r="T12" s="22">
        <v>13660</v>
      </c>
      <c r="U12" s="23"/>
      <c r="V12" s="23"/>
      <c r="W12" s="23"/>
      <c r="X12" s="23">
        <v>13820</v>
      </c>
      <c r="Y12" s="23">
        <v>13820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14268</v>
      </c>
      <c r="AJ12" s="22">
        <v>14012</v>
      </c>
      <c r="AK12" s="22">
        <v>13916</v>
      </c>
      <c r="AL12" s="22">
        <v>13916</v>
      </c>
      <c r="AM12" s="22">
        <v>13916</v>
      </c>
      <c r="AN12" s="22">
        <v>13820</v>
      </c>
      <c r="AO12" s="22">
        <v>13916</v>
      </c>
      <c r="AP12" s="22">
        <v>13916</v>
      </c>
      <c r="AQ12" s="22">
        <v>13916</v>
      </c>
      <c r="AR12" s="22">
        <v>13660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1.1175371907497427</v>
      </c>
      <c r="C13" s="25">
        <f>IFERROR(IF(C8="","",IF($C$25=0,((C9-$C$26)/3/C10),IF($C$26=0,(($C$25-C9)/3/C10),MIN(((($C$25)-C9)/(3*C10)),((C9-($C$26))/(3*C10)))))),"")</f>
        <v>1.1782820709940693</v>
      </c>
      <c r="D13" s="25">
        <f>IFERROR(IF(D8="","",IF($D$25=0,((D9-$D$26)/3/D10),IF($D$26=0,(($D$25-D9)/3/D10),MIN(((($D$25)-D9)/(3*D10)),((D9-($D$26))/(3*D10)))))),"")</f>
        <v>1.2201909195622107</v>
      </c>
      <c r="E13" s="25">
        <f>IFERROR(IF(E8="","",IF($E$25=0,((E9-$E$26)/3/E10),IF($E$26=0,(($E$25-E9)/3/E10),MIN(((($E$25)-E9)/(3*E10)),((E9-($E$26))/(3*E10)))))),"")</f>
        <v>1.142330554642683</v>
      </c>
      <c r="F13" s="25">
        <f>IFERROR(IF(F8="","",IF($K$25=0,((F9-$K$26)/3/F10),IF($K$26=0,(($K$25-F9)/3/F10),MIN(((($K$25)-F9)/(3*F10)),((F9-($K$26))/(3*F10)))))),"")</f>
        <v>1.3032012542253357</v>
      </c>
      <c r="G13" s="25">
        <f>IFERROR(IF(G8="","",IF($G$25=0,((G9-$G$26)/3/G10),IF($G$26=0,(($G$25-G9)/3/G10),MIN(((($G$25)-G9)/(3*G10)),((G9-($G$26))/(3*G10)))))),"")</f>
        <v>1.2229829420248006</v>
      </c>
      <c r="H13" s="25">
        <f>IFERROR(IF(H8="","",IF($H$25=0,((H9-$H$26)/3/H10),IF($H$26=0,(($H$25-H9)/3/H10),MIN(((($H$25)-H9)/(3*H10)),((H9-($H$26))/(3*H10)))))),"")</f>
        <v>1.3766638828039475</v>
      </c>
      <c r="I13" s="25">
        <f>IFERROR(IF(I8="","",IF($I$25=0,((I9-$I$26)/3/I10),IF($I$26=0,(($I$25-I9)/3/I10),MIN(((($I$25)-I9)/(3*I10)),((I9-($I$26))/(3*I10)))))),"")</f>
        <v>1.0030095105200443</v>
      </c>
      <c r="J13" s="25">
        <f>IFERROR(IF(J8="","",IF($J$25=0,((J9-$J$26)/3/J10),IF($J$26=0,(($J$25-J9)/3/J10),MIN(((($J$25)-J9)/(3*J10)),((J9-($J$26))/(3*J10)))))),"")</f>
        <v>1.068415701490828</v>
      </c>
      <c r="K13" s="25">
        <f>IFERROR(IF(K8="","",IF($K$25=0,((K9-$K$26)/3/K10),IF($K$26=0,(($K$25-K9)/3/K10),MIN(((($K$25)-K9)/(3*K10)),((K9-($K$26))/(3*K10)))))),"")</f>
        <v>0.99639090219199078</v>
      </c>
      <c r="L13" s="25">
        <f>IFERROR(IF(L8="","",IF($L$25=0,((L9-$L$26)/3/L10),IF($L$26=0,(($L$25-L9)/3/L10),MIN(((($L$25)-L9)/(3*L10)),((L9-($L$26))/(3*L10)))))),"")</f>
        <v>1.3108639306813581</v>
      </c>
      <c r="M13" s="25">
        <f>IFERROR(IF(M8="","",IF($M$25=0,((M9-$M$26)/3/M10),IF($M$26=0,(($M$25-M9)/3/M10),MIN(((($M$25)-M9)/(3*M10)),((M9-($M$26))/(3*M10)))))),"")</f>
        <v>1.1477902289000561</v>
      </c>
      <c r="N13" s="25">
        <f>IFERROR(IF(N8="","",IF($N$25=0,((N9-$N$26)/3/N10),IF($N$26=0,(($N$25-N9)/3/N10),MIN(((($N$25)-N9)/(3*N10)),((N9-($N$26))/(3*N10)))))),"")</f>
        <v>0.94802207628392254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0.9883425015281857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1.2993562302834336</v>
      </c>
      <c r="Y13" s="25">
        <f>IFERROR(IF(Y8="","",IF($J$25=0,((Y9-$J$26)/3/Y10),IF($J$26=0,(($J$25-Y9)/3/Y10),MIN(((($J$25)-Y9)/(3*Y10)),((Y9-($J$26))/(3*Y10)))))),"")</f>
        <v>1.1900410504461505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1.6294942875684215</v>
      </c>
      <c r="AJ13" s="25">
        <f t="shared" si="2"/>
        <v>1.3676771736870694</v>
      </c>
      <c r="AK13" s="25">
        <f t="shared" si="2"/>
        <v>1.3165617746149332</v>
      </c>
      <c r="AL13" s="25">
        <f t="shared" si="2"/>
        <v>1.3149281079989656</v>
      </c>
      <c r="AM13" s="25">
        <f t="shared" si="2"/>
        <v>1.2278405593644426</v>
      </c>
      <c r="AN13" s="25">
        <f t="shared" si="2"/>
        <v>1.23427672382894</v>
      </c>
      <c r="AO13" s="25">
        <f t="shared" si="2"/>
        <v>1.1190638798153523</v>
      </c>
      <c r="AP13" s="25">
        <f t="shared" si="2"/>
        <v>1.3882356120503767</v>
      </c>
      <c r="AQ13" s="25">
        <f>IFERROR(IF(AQ8="","",IF($M$25=0,((AQ9-$M$26)/3/AQ10),IF($M$26=0,(($M$25-AQ9)/3/AQ10),MIN(((($M$25)-AQ9)/(3*AQ10)),((AQ9-($M$26))/(3*AQ10)))))),"")</f>
        <v>1.337947227859553</v>
      </c>
      <c r="AR13" s="25">
        <f>IFERROR(IF(AR8="","",IF($M$25=0,((AR9-$M$26)/3/AR10),IF($M$26=0,(($M$25-AR9)/3/AR10),MIN(((($M$25)-AR9)/(3*AR10)),((AR9-($M$26))/(3*AR10)))))),"")</f>
        <v>1.1151003974714497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53.623529411765048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14861.6</v>
      </c>
      <c r="C19" s="30">
        <v>14778.171428571428</v>
      </c>
      <c r="D19" s="30">
        <v>14434.961403508772</v>
      </c>
      <c r="E19" s="30">
        <v>14467.6</v>
      </c>
      <c r="F19" s="30">
        <v>14376.544</v>
      </c>
      <c r="G19" s="30">
        <v>14426.229787234042</v>
      </c>
      <c r="H19" s="30">
        <v>14404.475675675676</v>
      </c>
      <c r="I19" s="30">
        <v>14251.733333333334</v>
      </c>
      <c r="J19" s="30">
        <v>14300.711111111112</v>
      </c>
      <c r="K19" s="30">
        <v>14588.775757575757</v>
      </c>
      <c r="L19" s="30">
        <v>14475.542857142857</v>
      </c>
      <c r="M19" s="51">
        <v>14379.542857142857</v>
      </c>
      <c r="N19" s="51">
        <v>14596</v>
      </c>
      <c r="P19" s="30" t="s">
        <v>18</v>
      </c>
      <c r="Q19" s="30"/>
      <c r="R19" s="30"/>
      <c r="S19" s="30"/>
      <c r="T19" s="30">
        <v>14253.066666666668</v>
      </c>
      <c r="U19" s="30"/>
      <c r="V19" s="30"/>
      <c r="W19" s="30"/>
      <c r="X19" s="30">
        <v>14384.363636363636</v>
      </c>
      <c r="Y19" s="30">
        <v>14432.8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14924</v>
      </c>
      <c r="AJ19" s="30">
        <v>14765.493333333334</v>
      </c>
      <c r="AK19" s="30">
        <v>14675.341176470589</v>
      </c>
      <c r="AL19" s="30">
        <v>14746.72</v>
      </c>
      <c r="AM19" s="30">
        <v>14689.973333333333</v>
      </c>
      <c r="AN19" s="30">
        <v>14721.973333333333</v>
      </c>
      <c r="AO19" s="30">
        <v>14514.8</v>
      </c>
      <c r="AP19" s="30">
        <v>14376.8</v>
      </c>
      <c r="AQ19" s="30">
        <v>14578.8</v>
      </c>
      <c r="AR19" s="30">
        <v>14632.423529411764</v>
      </c>
      <c r="BD19" s="32"/>
      <c r="BE19" s="32"/>
      <c r="BF19" s="32"/>
      <c r="BG19" s="32">
        <f>I5/3</f>
        <v>696</v>
      </c>
      <c r="BH19" s="32"/>
      <c r="BI19" s="32"/>
      <c r="BJ19" s="32"/>
    </row>
    <row r="20" spans="1:62" x14ac:dyDescent="0.2">
      <c r="A20" s="21" t="s">
        <v>8</v>
      </c>
      <c r="B20" s="22">
        <v>461.33244092804875</v>
      </c>
      <c r="C20" s="22">
        <v>372.36151742390956</v>
      </c>
      <c r="D20" s="22">
        <v>357.97496064491401</v>
      </c>
      <c r="E20" s="22">
        <v>382.07462802919486</v>
      </c>
      <c r="F20" s="22">
        <v>378.29953791552106</v>
      </c>
      <c r="G20" s="22">
        <v>372.34906648742623</v>
      </c>
      <c r="H20" s="22">
        <v>351.47804480678258</v>
      </c>
      <c r="I20" s="22">
        <v>314.13778846241365</v>
      </c>
      <c r="J20" s="22">
        <v>321.53581696607262</v>
      </c>
      <c r="K20" s="22">
        <v>422.55180590906679</v>
      </c>
      <c r="L20" s="22">
        <v>358.51109715480897</v>
      </c>
      <c r="M20" s="49">
        <v>397.819671153027</v>
      </c>
      <c r="N20" s="49">
        <v>417.53755527244863</v>
      </c>
      <c r="P20" s="21" t="s">
        <v>8</v>
      </c>
      <c r="Q20" s="22"/>
      <c r="R20" s="22"/>
      <c r="S20" s="22"/>
      <c r="T20" s="22">
        <v>301.44650504243504</v>
      </c>
      <c r="U20" s="22"/>
      <c r="V20" s="22"/>
      <c r="W20" s="22"/>
      <c r="X20" s="22">
        <v>340.46353824663936</v>
      </c>
      <c r="Y20" s="22">
        <v>351.50587327577966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346.05640361472666</v>
      </c>
      <c r="AJ20" s="22">
        <v>383.72218178363477</v>
      </c>
      <c r="AK20" s="22">
        <v>354.15404077016757</v>
      </c>
      <c r="AL20" s="22">
        <v>407.08616347131704</v>
      </c>
      <c r="AM20" s="22">
        <v>353.79173799549619</v>
      </c>
      <c r="AN20" s="22">
        <v>422.78682806111874</v>
      </c>
      <c r="AO20" s="22">
        <v>354.4839858195736</v>
      </c>
      <c r="AP20" s="22">
        <v>200.55980912694619</v>
      </c>
      <c r="AQ20" s="22">
        <v>383.26321721616608</v>
      </c>
      <c r="AR20" s="22">
        <v>333.98375981584542</v>
      </c>
      <c r="AS20" s="29"/>
      <c r="AT20" s="29"/>
      <c r="AU20" s="29"/>
      <c r="AV20" s="29"/>
      <c r="BD20" s="32">
        <f>F5</f>
        <v>13116</v>
      </c>
      <c r="BE20" s="32"/>
      <c r="BF20" s="32"/>
      <c r="BG20" s="32"/>
      <c r="BH20" s="32"/>
      <c r="BI20" s="32"/>
      <c r="BJ20" s="32">
        <f>E5</f>
        <v>17950</v>
      </c>
    </row>
    <row r="21" spans="1:62" x14ac:dyDescent="0.2">
      <c r="A21" s="21" t="s">
        <v>19</v>
      </c>
      <c r="B21" s="22">
        <v>15900</v>
      </c>
      <c r="C21" s="22">
        <v>15708</v>
      </c>
      <c r="D21" s="22">
        <v>15484</v>
      </c>
      <c r="E21" s="22">
        <v>15484</v>
      </c>
      <c r="F21" s="22">
        <v>15772</v>
      </c>
      <c r="G21" s="22">
        <v>15612</v>
      </c>
      <c r="H21" s="22">
        <v>15388</v>
      </c>
      <c r="I21" s="22">
        <v>15228</v>
      </c>
      <c r="J21" s="22">
        <v>15228</v>
      </c>
      <c r="K21" s="22">
        <v>15932</v>
      </c>
      <c r="L21" s="22">
        <v>15548</v>
      </c>
      <c r="M21" s="49">
        <v>15356</v>
      </c>
      <c r="N21" s="49">
        <v>15964</v>
      </c>
      <c r="P21" s="21" t="s">
        <v>19</v>
      </c>
      <c r="Q21" s="22"/>
      <c r="R21" s="22"/>
      <c r="S21" s="22"/>
      <c r="T21" s="22">
        <v>15292</v>
      </c>
      <c r="U21" s="22"/>
      <c r="V21" s="22"/>
      <c r="W21" s="22"/>
      <c r="X21" s="22">
        <v>15100</v>
      </c>
      <c r="Y21" s="22">
        <v>15388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15356</v>
      </c>
      <c r="AJ21" s="22">
        <v>15772</v>
      </c>
      <c r="AK21" s="22">
        <v>15612</v>
      </c>
      <c r="AL21" s="22">
        <v>15932</v>
      </c>
      <c r="AM21" s="22">
        <v>15612</v>
      </c>
      <c r="AN21" s="22">
        <v>15772</v>
      </c>
      <c r="AO21" s="22">
        <v>15580</v>
      </c>
      <c r="AP21" s="22">
        <v>14876</v>
      </c>
      <c r="AQ21" s="22">
        <v>15548</v>
      </c>
      <c r="AR21" s="22">
        <v>15484</v>
      </c>
      <c r="BD21" s="33">
        <f>BE21-$BG$22</f>
        <v>14749.939999999999</v>
      </c>
      <c r="BE21" s="32">
        <f>BF21-$BG$22</f>
        <v>14749.96</v>
      </c>
      <c r="BF21" s="32">
        <f>BG21-$BG$22</f>
        <v>14749.98</v>
      </c>
      <c r="BG21" s="33">
        <f>D5</f>
        <v>14750</v>
      </c>
      <c r="BH21" s="32">
        <f>BG21+$BG$22</f>
        <v>14750.02</v>
      </c>
      <c r="BI21" s="32">
        <f>BH21+$BG$22</f>
        <v>14750.04</v>
      </c>
      <c r="BJ21" s="33">
        <f>BI21+$BG$22</f>
        <v>14750.060000000001</v>
      </c>
    </row>
    <row r="22" spans="1:62" x14ac:dyDescent="0.2">
      <c r="A22" s="21" t="s">
        <v>20</v>
      </c>
      <c r="B22" s="22">
        <v>14076</v>
      </c>
      <c r="C22" s="22">
        <v>14012</v>
      </c>
      <c r="D22" s="22">
        <v>13660</v>
      </c>
      <c r="E22" s="22">
        <v>13660</v>
      </c>
      <c r="F22" s="22">
        <v>13564</v>
      </c>
      <c r="G22" s="22">
        <v>13468</v>
      </c>
      <c r="H22" s="22">
        <v>13660</v>
      </c>
      <c r="I22" s="22">
        <v>13660</v>
      </c>
      <c r="J22" s="22">
        <v>13660</v>
      </c>
      <c r="K22" s="22">
        <v>13820</v>
      </c>
      <c r="L22" s="22">
        <v>13660</v>
      </c>
      <c r="M22" s="49">
        <v>13564</v>
      </c>
      <c r="N22" s="49">
        <v>13820</v>
      </c>
      <c r="P22" s="21" t="s">
        <v>20</v>
      </c>
      <c r="Q22" s="22"/>
      <c r="R22" s="22"/>
      <c r="S22" s="22"/>
      <c r="T22" s="22">
        <v>13820</v>
      </c>
      <c r="U22" s="22"/>
      <c r="V22" s="22"/>
      <c r="W22" s="22"/>
      <c r="X22" s="22">
        <v>13820</v>
      </c>
      <c r="Y22" s="22">
        <v>13820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14172</v>
      </c>
      <c r="AJ22" s="22">
        <v>13820</v>
      </c>
      <c r="AK22" s="22">
        <v>13820</v>
      </c>
      <c r="AL22" s="22">
        <v>13820</v>
      </c>
      <c r="AM22" s="22">
        <v>13884</v>
      </c>
      <c r="AN22" s="22">
        <v>13916</v>
      </c>
      <c r="AO22" s="22">
        <v>13820</v>
      </c>
      <c r="AP22" s="22">
        <v>13916</v>
      </c>
      <c r="AQ22" s="22">
        <v>13820</v>
      </c>
      <c r="AR22" s="22">
        <v>13916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1.2612741161149277</v>
      </c>
      <c r="C23" s="25">
        <f>IFERROR(IF(C18="","",IF($C$25=0,((C19-$C$26)/3/C20),IF($C$26=0,(($C$25-C19)/3/C20),MIN(((($C$25)-C19)/(3*C20)),((C19-($C$26))/(3*C20)))))),"")</f>
        <v>1.4879548957965609</v>
      </c>
      <c r="D23" s="25">
        <f>IFERROR(IF(D18="","",IF($D$25=0,((D19-$D$26)/3/D20),IF($D$26=0,(($D$25-D19)/3/D20),MIN(((($D$25)-D19)/(3*D20)),((D19-($D$26))/(3*D20)))))),"")</f>
        <v>1.2281691445053233</v>
      </c>
      <c r="E23" s="25">
        <f>IFERROR(IF(E18="","",IF($E$25=0,((E19-$E$26)/3/E20),IF($E$26=0,(($E$25-E19)/3/E20),MIN(((($E$25)-E19)/(3*E20)),((E19-($E$26))/(3*E20)))))),"")</f>
        <v>1.1791762663154581</v>
      </c>
      <c r="F23" s="25">
        <f>IFERROR(IF(F18="","",IF($K$25=0,((F19-$K$26)/3/F20),IF($K$26=0,(($K$25-F19)/3/F20),MIN(((($K$25)-F19)/(3*F20)),((F19-($K$26))/(3*F20)))))),"")</f>
        <v>1.1107106703026557</v>
      </c>
      <c r="G23" s="25">
        <f>IFERROR(IF(G18="","",IF($G$25=0,((G19-$G$26)/3/G20),IF($G$26=0,(($G$25-G19)/3/G20),MIN(((($G$25)-G19)/(3*G20)),((G19-($G$26))/(3*G20)))))),"")</f>
        <v>1.172940398458326</v>
      </c>
      <c r="H23" s="25">
        <f>IFERROR(IF(H18="","",IF($H$25=0,((H19-$H$26)/3/H20),IF($H$26=0,(($H$25-H19)/3/H20),MIN(((($H$25)-H19)/(3*H20)),((H19-($H$26))/(3*H20)))))),"")</f>
        <v>1.2219593748110096</v>
      </c>
      <c r="I23" s="25">
        <f>IFERROR(IF(I18="","",IF($I$25=0,((I19-$I$26)/3/I20),IF($I$26=0,(($I$25-I19)/3/I20),MIN(((($I$25)-I19)/(3*I20)),((I19-($I$26))/(3*I20)))))),"")</f>
        <v>1.2051328801631085</v>
      </c>
      <c r="J23" s="25">
        <f>IFERROR(IF(J18="","",IF($J$25=0,((J19-$J$26)/3/J20),IF($J$26=0,(($J$25-J19)/3/J20),MIN(((($J$25)-J19)/(3*J20)),((J19-($J$26))/(3*J20)))))),"")</f>
        <v>1.22817951489794</v>
      </c>
      <c r="K23" s="25">
        <f>IFERROR(IF(K18="","",IF($K$25=0,((K19-$K$26)/3/K20),IF($K$26=0,(($K$25-K19)/3/K20),MIN(((($K$25)-K19)/(3*K20)),((K19-($K$26))/(3*K20)))))),"")</f>
        <v>1.1618108020366609</v>
      </c>
      <c r="L23" s="25">
        <f>IFERROR(IF(L18="","",IF($L$25=0,((L19-$L$26)/3/L20),IF($L$26=0,(($L$25-L19)/3/L20),MIN(((($L$25)-L19)/(3*L20)),((L19-($L$26))/(3*L20)))))),"")</f>
        <v>1.2640639466322119</v>
      </c>
      <c r="M23" s="25">
        <f>IFERROR(IF(M18="","",IF($M$25=0,((M19-$M$26)/3/M20),IF($M$26=0,(($M$25-M19)/3/M20),MIN(((($M$25)-M19)/(3*M20)),((M19-($M$26))/(3*M20)))))),"")</f>
        <v>1.0587232932957178</v>
      </c>
      <c r="N23" s="25">
        <f>IFERROR(IF(N18="","",IF($N$25=0,((N19-$N$26)/3/N20),IF($N$26=0,(($N$25-N19)/3/N20),MIN(((($N$25)-N19)/(3*N20)),((N19-($N$26))/(3*N20)))))),"")</f>
        <v>1.1815304446361166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1.2573448883372094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1.2418007548332584</v>
      </c>
      <c r="Y23" s="25">
        <f>IFERROR(IF(Y18="","",IF($J$25=0,((Y19-$J$26)/3/Y20),IF($J$26=0,(($J$25-Y19)/3/Y20),MIN(((($J$25)-Y19)/(3*Y20)),((Y19-($J$26))/(3*Y20)))))),"")</f>
        <v>1.2487226151949979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1.741527278130159</v>
      </c>
      <c r="AJ23" s="25">
        <f t="shared" si="4"/>
        <v>1.4328885251182548</v>
      </c>
      <c r="AK23" s="25">
        <f t="shared" si="4"/>
        <v>1.4676675466599589</v>
      </c>
      <c r="AL23" s="25">
        <f t="shared" si="4"/>
        <v>1.3352783319829853</v>
      </c>
      <c r="AM23" s="25">
        <f t="shared" si="4"/>
        <v>1.4829565572965886</v>
      </c>
      <c r="AN23" s="25">
        <f t="shared" si="4"/>
        <v>1.2661805167852984</v>
      </c>
      <c r="AO23" s="25">
        <f t="shared" si="4"/>
        <v>1.3153391558398591</v>
      </c>
      <c r="AP23" s="25">
        <f t="shared" si="4"/>
        <v>2.0954680227116427</v>
      </c>
      <c r="AQ23" s="25">
        <f>IFERROR(IF(AQ18="","",IF($M$25=0,((AQ19-$M$26)/3/AQ20),IF($M$26=0,(($M$25-AQ19)/3/AQ20),MIN(((($M$25)-AQ19)/(3*AQ20)),((AQ19-($M$26))/(3*AQ20)))))),"")</f>
        <v>1.2722327061325747</v>
      </c>
      <c r="AR23" s="25">
        <f>IFERROR(IF(AR18="","",IF($M$25=0,((AR19-$M$26)/3/AR20),IF($M$26=0,(($M$25-AR19)/3/AR20),MIN(((($M$25)-AR19)/(3*AR20)),((AR19-($M$26))/(3*AR20)))))),"")</f>
        <v>1.5134703258704372</v>
      </c>
    </row>
    <row r="24" spans="1:62" x14ac:dyDescent="0.2">
      <c r="A24" s="35" t="s">
        <v>10</v>
      </c>
      <c r="B24" s="32">
        <f t="shared" ref="B24:M24" si="5">$D$5</f>
        <v>14750</v>
      </c>
      <c r="C24" s="32">
        <f t="shared" si="5"/>
        <v>14750</v>
      </c>
      <c r="D24" s="32">
        <f t="shared" si="5"/>
        <v>14750</v>
      </c>
      <c r="E24" s="32">
        <f t="shared" si="5"/>
        <v>14750</v>
      </c>
      <c r="F24" s="32">
        <f t="shared" si="5"/>
        <v>14750</v>
      </c>
      <c r="G24" s="32">
        <f t="shared" si="5"/>
        <v>14750</v>
      </c>
      <c r="H24" s="32">
        <f t="shared" si="5"/>
        <v>14750</v>
      </c>
      <c r="I24" s="32">
        <f t="shared" si="5"/>
        <v>14750</v>
      </c>
      <c r="J24" s="32">
        <f t="shared" si="5"/>
        <v>14750</v>
      </c>
      <c r="K24" s="32">
        <f t="shared" si="5"/>
        <v>14750</v>
      </c>
      <c r="L24" s="32">
        <f t="shared" si="5"/>
        <v>14750</v>
      </c>
      <c r="M24" s="32">
        <f t="shared" si="5"/>
        <v>14750</v>
      </c>
      <c r="N24" s="32">
        <f>$D$5</f>
        <v>14750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17950</v>
      </c>
      <c r="C25" s="32">
        <f t="shared" si="6"/>
        <v>17950</v>
      </c>
      <c r="D25" s="32">
        <f t="shared" si="6"/>
        <v>17950</v>
      </c>
      <c r="E25" s="32">
        <f t="shared" si="6"/>
        <v>17950</v>
      </c>
      <c r="F25" s="32">
        <f t="shared" si="6"/>
        <v>17950</v>
      </c>
      <c r="G25" s="32">
        <f t="shared" si="6"/>
        <v>17950</v>
      </c>
      <c r="H25" s="32">
        <f t="shared" si="6"/>
        <v>17950</v>
      </c>
      <c r="I25" s="32">
        <f t="shared" si="6"/>
        <v>17950</v>
      </c>
      <c r="J25" s="32">
        <f t="shared" si="6"/>
        <v>17950</v>
      </c>
      <c r="K25" s="32">
        <f t="shared" si="6"/>
        <v>17950</v>
      </c>
      <c r="L25" s="32">
        <f t="shared" si="6"/>
        <v>17950</v>
      </c>
      <c r="M25" s="32">
        <f t="shared" si="6"/>
        <v>17950</v>
      </c>
      <c r="N25" s="32">
        <f>$E$5</f>
        <v>17950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13116</v>
      </c>
      <c r="C26" s="32">
        <f t="shared" si="7"/>
        <v>13116</v>
      </c>
      <c r="D26" s="32">
        <f t="shared" si="7"/>
        <v>13116</v>
      </c>
      <c r="E26" s="32">
        <f t="shared" si="7"/>
        <v>13116</v>
      </c>
      <c r="F26" s="32">
        <f t="shared" si="7"/>
        <v>13116</v>
      </c>
      <c r="G26" s="32">
        <f t="shared" si="7"/>
        <v>13116</v>
      </c>
      <c r="H26" s="32">
        <f t="shared" si="7"/>
        <v>13116</v>
      </c>
      <c r="I26" s="32">
        <f t="shared" si="7"/>
        <v>13116</v>
      </c>
      <c r="J26" s="32">
        <f t="shared" si="7"/>
        <v>13116</v>
      </c>
      <c r="K26" s="32">
        <f t="shared" si="7"/>
        <v>13116</v>
      </c>
      <c r="L26" s="32">
        <f t="shared" si="7"/>
        <v>13116</v>
      </c>
      <c r="M26" s="32">
        <f t="shared" si="7"/>
        <v>13116</v>
      </c>
      <c r="N26" s="32">
        <f>$F$5</f>
        <v>13116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480.08969787703506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1.3766638828039475</v>
      </c>
      <c r="Q37" s="40">
        <v>8</v>
      </c>
      <c r="R37" s="41">
        <f>ROUND(Q37/5,5)</f>
        <v>1.6</v>
      </c>
      <c r="T37" s="20">
        <v>14479.2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244.33419736090974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1.8597478572710766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BJ85"/>
  <sheetViews>
    <sheetView showGridLines="0" topLeftCell="A14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75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1.379771825475931</v>
      </c>
      <c r="R2" s="7">
        <f>IF(N19="","",(ABS(N19-AVERAGE(B19:M19))/STDEV(B19:M19)))</f>
        <v>0.5032386062457741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0.84097399683822927</v>
      </c>
      <c r="V2" s="7">
        <f>IF(AR19="","",(ABS(AR19-AVERAGE(AF19:AQ19))/STDEV(AF19:AQ19)))</f>
        <v>0.37007090666857018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1.4483591220045247</v>
      </c>
      <c r="R3" s="7">
        <f>IF(N20="","",(ABS(N20-AVERAGE(B20:M20))/STDEV(B20:M20)))</f>
        <v>1.4319136052971622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0.71776333603296616</v>
      </c>
      <c r="V3" s="7">
        <f>IF(AR20="","",(ABS(AR20-AVERAGE(AF20:AQ20))/STDEV(AF20:AQ20)))</f>
        <v>1.0345831340495457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1.6127095861287681</v>
      </c>
      <c r="R4" s="7">
        <f>IF(N23="","",(ABS(N23-AVERAGE(B23:M23))/STDEV(B23:M23)))</f>
        <v>1.3135570533290588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0.64982582111325404</v>
      </c>
      <c r="V4" s="7">
        <f>IF(AR23="","",(ABS(AR23-AVERAGE(AF23:AQ23))/STDEV(AF23:AQ23)))</f>
        <v>1.2264496323029612</v>
      </c>
    </row>
    <row r="5" spans="1:44" ht="25.5" customHeight="1" x14ac:dyDescent="0.2">
      <c r="C5" s="45" t="s">
        <v>54</v>
      </c>
      <c r="D5" s="46" t="s">
        <v>54</v>
      </c>
      <c r="E5" s="46">
        <v>4.5999999999999996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6.4455483870967889E-2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1.6861452054794519</v>
      </c>
      <c r="C9" s="20">
        <v>1.7055642857142856</v>
      </c>
      <c r="D9" s="20">
        <v>1.6089357142857144</v>
      </c>
      <c r="E9" s="20">
        <v>1.5385954545454548</v>
      </c>
      <c r="F9" s="20">
        <v>1.5792000000000002</v>
      </c>
      <c r="G9" s="20">
        <v>1.6111179487179481</v>
      </c>
      <c r="H9" s="20">
        <v>1.5998300000000005</v>
      </c>
      <c r="I9" s="20">
        <v>1.457466666666666</v>
      </c>
      <c r="J9" s="20">
        <v>1.5509105263157903</v>
      </c>
      <c r="K9" s="20">
        <v>1.6026848484848488</v>
      </c>
      <c r="L9" s="20">
        <v>1.4986599999999999</v>
      </c>
      <c r="M9" s="20">
        <v>1.4506999999999999</v>
      </c>
      <c r="N9" s="20">
        <v>1.4638896551724145</v>
      </c>
      <c r="P9" s="19" t="s">
        <v>18</v>
      </c>
      <c r="Q9" s="20"/>
      <c r="R9" s="20"/>
      <c r="S9" s="20"/>
      <c r="T9" s="20">
        <v>1.6659666666666666</v>
      </c>
      <c r="U9" s="20"/>
      <c r="V9" s="20"/>
      <c r="W9" s="20"/>
      <c r="X9" s="20">
        <v>1.4733555555555555</v>
      </c>
      <c r="Y9" s="20">
        <v>1.5445499999999999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1.5506499999999999</v>
      </c>
      <c r="AJ9" s="30">
        <v>1.5589999999999997</v>
      </c>
      <c r="AK9" s="30">
        <v>1.5811999999999999</v>
      </c>
      <c r="AL9" s="30">
        <v>1.5418705882352943</v>
      </c>
      <c r="AM9" s="30">
        <v>1.423942857142857</v>
      </c>
      <c r="AN9" s="30">
        <v>1.4464999999999999</v>
      </c>
      <c r="AO9" s="30">
        <v>1.4594133333333335</v>
      </c>
      <c r="AP9" s="30">
        <v>1.3239272727272726</v>
      </c>
      <c r="AQ9" s="30">
        <v>1.3194799999999995</v>
      </c>
      <c r="AR9" s="30">
        <v>1.3839354838709674</v>
      </c>
    </row>
    <row r="10" spans="1:44" x14ac:dyDescent="0.2">
      <c r="A10" s="21" t="s">
        <v>8</v>
      </c>
      <c r="B10" s="22">
        <v>0.33174385766612402</v>
      </c>
      <c r="C10" s="22">
        <v>0.32898481762249149</v>
      </c>
      <c r="D10" s="22">
        <v>0.33583251737064168</v>
      </c>
      <c r="E10" s="22">
        <v>0.26799944622254729</v>
      </c>
      <c r="F10" s="22">
        <v>0.29277108471633162</v>
      </c>
      <c r="G10" s="22">
        <v>0.34473439863759031</v>
      </c>
      <c r="H10" s="22">
        <v>0.28602405263695285</v>
      </c>
      <c r="I10" s="22">
        <v>0.19947637055291881</v>
      </c>
      <c r="J10" s="22">
        <v>0.23607165846609904</v>
      </c>
      <c r="K10" s="22">
        <v>0.27900528463525265</v>
      </c>
      <c r="L10" s="22">
        <v>0.1855545453308291</v>
      </c>
      <c r="M10" s="22">
        <v>0.20759040984802676</v>
      </c>
      <c r="N10" s="22">
        <v>0.19299446297617187</v>
      </c>
      <c r="P10" s="21" t="s">
        <v>8</v>
      </c>
      <c r="Q10" s="22"/>
      <c r="R10" s="22"/>
      <c r="S10" s="22"/>
      <c r="T10" s="22">
        <v>0.31766773829588535</v>
      </c>
      <c r="U10" s="22"/>
      <c r="V10" s="22"/>
      <c r="W10" s="22"/>
      <c r="X10" s="22">
        <v>0.30303751309604304</v>
      </c>
      <c r="Y10" s="22">
        <v>0.284636883174261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0.21012133712640779</v>
      </c>
      <c r="AJ10" s="22">
        <v>0.23951402107629347</v>
      </c>
      <c r="AK10" s="22">
        <v>0.33240847724551187</v>
      </c>
      <c r="AL10" s="22">
        <v>0.25714090950087154</v>
      </c>
      <c r="AM10" s="22">
        <v>0.25476860121614603</v>
      </c>
      <c r="AN10" s="22">
        <v>0.21164204315395346</v>
      </c>
      <c r="AO10" s="22">
        <v>0.21087738805474693</v>
      </c>
      <c r="AP10" s="22">
        <v>0.16695351477066067</v>
      </c>
      <c r="AQ10" s="22">
        <v>0.15285357005170905</v>
      </c>
      <c r="AR10" s="22">
        <v>0.18791334274625077</v>
      </c>
    </row>
    <row r="11" spans="1:44" x14ac:dyDescent="0.2">
      <c r="A11" s="21" t="s">
        <v>19</v>
      </c>
      <c r="B11" s="22">
        <v>3.7669999999999999</v>
      </c>
      <c r="C11" s="22">
        <v>3.2879999999999998</v>
      </c>
      <c r="D11" s="22">
        <v>3.5529999999999999</v>
      </c>
      <c r="E11" s="22">
        <v>2.694</v>
      </c>
      <c r="F11" s="23">
        <v>3.0019999999999998</v>
      </c>
      <c r="G11" s="23">
        <v>3.278</v>
      </c>
      <c r="H11" s="23">
        <v>2.7290000000000001</v>
      </c>
      <c r="I11" s="23">
        <v>2.3260000000000001</v>
      </c>
      <c r="J11" s="23">
        <v>2.1920000000000002</v>
      </c>
      <c r="K11" s="23">
        <v>2.64</v>
      </c>
      <c r="L11" s="23">
        <v>2.1240000000000001</v>
      </c>
      <c r="M11" s="23">
        <v>2.0750000000000002</v>
      </c>
      <c r="N11" s="23">
        <v>2.0459999999999998</v>
      </c>
      <c r="P11" s="21" t="s">
        <v>19</v>
      </c>
      <c r="Q11" s="22"/>
      <c r="R11" s="22"/>
      <c r="S11" s="22"/>
      <c r="T11" s="22">
        <v>2.444</v>
      </c>
      <c r="U11" s="23"/>
      <c r="V11" s="23"/>
      <c r="W11" s="23"/>
      <c r="X11" s="23">
        <v>2.601</v>
      </c>
      <c r="Y11" s="23">
        <v>2.2519999999999998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2.0179999999999998</v>
      </c>
      <c r="AJ11" s="22">
        <v>2.2949999999999999</v>
      </c>
      <c r="AK11" s="22">
        <v>2.968</v>
      </c>
      <c r="AL11" s="22">
        <v>2.702</v>
      </c>
      <c r="AM11" s="22">
        <v>2.6110000000000002</v>
      </c>
      <c r="AN11" s="22">
        <v>2.1640000000000001</v>
      </c>
      <c r="AO11" s="22">
        <v>2.3730000000000002</v>
      </c>
      <c r="AP11" s="22">
        <v>1.8149999999999999</v>
      </c>
      <c r="AQ11" s="22">
        <v>1.681</v>
      </c>
      <c r="AR11" s="22">
        <v>2.3980000000000001</v>
      </c>
    </row>
    <row r="12" spans="1:44" x14ac:dyDescent="0.2">
      <c r="A12" s="21" t="s">
        <v>20</v>
      </c>
      <c r="B12" s="22">
        <v>1.0920000000000001</v>
      </c>
      <c r="C12" s="22">
        <v>1.016</v>
      </c>
      <c r="D12" s="22">
        <v>1.0760000000000001</v>
      </c>
      <c r="E12" s="22">
        <v>1.0840000000000001</v>
      </c>
      <c r="F12" s="23">
        <v>1.155</v>
      </c>
      <c r="G12" s="23">
        <v>1.1060000000000001</v>
      </c>
      <c r="H12" s="23">
        <v>1.0940000000000001</v>
      </c>
      <c r="I12" s="23">
        <v>0.996</v>
      </c>
      <c r="J12" s="23">
        <v>0.91300000000000003</v>
      </c>
      <c r="K12" s="23">
        <v>1.1220000000000001</v>
      </c>
      <c r="L12" s="23">
        <v>1.1459999999999999</v>
      </c>
      <c r="M12" s="23">
        <v>1.01</v>
      </c>
      <c r="N12" s="23">
        <v>1.129</v>
      </c>
      <c r="P12" s="21" t="s">
        <v>20</v>
      </c>
      <c r="Q12" s="22"/>
      <c r="R12" s="22"/>
      <c r="S12" s="22"/>
      <c r="T12" s="22">
        <v>1.2749999999999999</v>
      </c>
      <c r="U12" s="23"/>
      <c r="V12" s="23"/>
      <c r="W12" s="23"/>
      <c r="X12" s="23">
        <v>0.312</v>
      </c>
      <c r="Y12" s="23">
        <v>1.131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1.327</v>
      </c>
      <c r="AJ12" s="22">
        <v>1.1240000000000001</v>
      </c>
      <c r="AK12" s="22">
        <v>1.06</v>
      </c>
      <c r="AL12" s="22">
        <v>1.105</v>
      </c>
      <c r="AM12" s="22">
        <v>1.113</v>
      </c>
      <c r="AN12" s="22">
        <v>1.0629999999999999</v>
      </c>
      <c r="AO12" s="22">
        <v>1.125</v>
      </c>
      <c r="AP12" s="22">
        <v>0.84199999999999997</v>
      </c>
      <c r="AQ12" s="22">
        <v>0.91400000000000003</v>
      </c>
      <c r="AR12" s="22">
        <v>1.071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2.9278158707745439</v>
      </c>
      <c r="C13" s="25">
        <f>IFERROR(IF(C8="","",IF($C$25=0,((C9-$C$26)/3/C10),IF($C$26=0,(($C$25-C9)/3/C10),MIN(((($C$25)-C9)/(3*C10)),((C9-($C$26))/(3*C10)))))),"")</f>
        <v>2.9326943162131625</v>
      </c>
      <c r="D13" s="25">
        <f>IFERROR(IF(D8="","",IF($D$25=0,((D9-$D$26)/3/D10),IF($D$26=0,(($D$25-D9)/3/D10),MIN(((($D$25)-D9)/(3*D10)),((D9-($D$26))/(3*D10)))))),"")</f>
        <v>2.9688055116802921</v>
      </c>
      <c r="E13" s="25">
        <f>IFERROR(IF(E8="","",IF($E$25=0,((E9-$E$26)/3/E10),IF($E$26=0,(($E$25-E9)/3/E10),MIN(((($E$25)-E9)/(3*E10)),((E9-($E$26))/(3*E10)))))),"")</f>
        <v>3.8077249643672135</v>
      </c>
      <c r="F13" s="25">
        <f>IFERROR(IF(F8="","",IF($K$25=0,((F9-$K$26)/3/F10),IF($K$26=0,(($K$25-F9)/3/F10),MIN(((($K$25)-F9)/(3*F10)),((F9-($K$26))/(3*F10)))))),"")</f>
        <v>3.4393196114601259</v>
      </c>
      <c r="G13" s="25">
        <f>IFERROR(IF(G8="","",IF($G$25=0,((G9-$G$26)/3/G10),IF($G$26=0,(($G$25-G9)/3/G10),MIN(((($G$25)-G9)/(3*G10)),((G9-($G$26))/(3*G10)))))),"")</f>
        <v>2.8900336636884139</v>
      </c>
      <c r="H13" s="25">
        <f>IFERROR(IF(H8="","",IF($H$25=0,((H9-$H$26)/3/H10),IF($H$26=0,(($H$25-H9)/3/H10),MIN(((($H$25)-H9)/(3*H10)),((H9-($H$26))/(3*H10)))))),"")</f>
        <v>3.4964075833721129</v>
      </c>
      <c r="I13" s="25">
        <f>IFERROR(IF(I8="","",IF($I$25=0,((I9-$I$26)/3/I10),IF($I$26=0,(($I$25-I9)/3/I10),MIN(((($I$25)-I9)/(3*I10)),((I9-($I$26))/(3*I10)))))),"")</f>
        <v>5.2513042432422772</v>
      </c>
      <c r="J13" s="25">
        <f>IFERROR(IF(J8="","",IF($J$25=0,((J9-$J$26)/3/J10),IF($J$26=0,(($J$25-J9)/3/J10),MIN(((($J$25)-J9)/(3*J10)),((J9-($J$26))/(3*J10)))))),"")</f>
        <v>4.3053162946313224</v>
      </c>
      <c r="K13" s="25">
        <f>IFERROR(IF(K8="","",IF($K$25=0,((K9-$K$26)/3/K10),IF($K$26=0,(($K$25-K9)/3/K10),MIN(((($K$25)-K9)/(3*K10)),((K9-($K$26))/(3*K10)))))),"")</f>
        <v>3.5809538583156009</v>
      </c>
      <c r="L13" s="25">
        <f>IFERROR(IF(L8="","",IF($L$25=0,((L9-$L$26)/3/L10),IF($L$26=0,(($L$25-L9)/3/L10),MIN(((($L$25)-L9)/(3*L10)),((L9-($L$26))/(3*L10)))))),"")</f>
        <v>5.5712997930438828</v>
      </c>
      <c r="M13" s="25">
        <f>IFERROR(IF(M8="","",IF($M$25=0,((M9-$M$26)/3/M10),IF($M$26=0,(($M$25-M9)/3/M10),MIN(((($M$25)-M9)/(3*M10)),((M9-($M$26))/(3*M10)))))),"")</f>
        <v>5.0569131176877677</v>
      </c>
      <c r="N13" s="25">
        <f>IFERROR(IF(N8="","",IF($N$25=0,((N9-$N$26)/3/N10),IF($N$26=0,(($N$25-N9)/3/N10),MIN(((($N$25)-N9)/(3*N10)),((N9-($N$26))/(3*N10)))))),"")</f>
        <v>5.4165808636260993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3.0787234371283927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3.43922705861337</v>
      </c>
      <c r="Y13" s="25">
        <f>IFERROR(IF(Y8="","",IF($J$25=0,((Y9-$J$26)/3/Y10),IF($J$26=0,(($J$25-Y9)/3/Y10),MIN(((($J$25)-Y9)/(3*Y10)),((Y9-($J$26))/(3*Y10)))))),"")</f>
        <v>3.5781846750682522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4.8374430407727198</v>
      </c>
      <c r="AJ13" s="25">
        <f t="shared" si="2"/>
        <v>4.2321809057841291</v>
      </c>
      <c r="AK13" s="25">
        <f t="shared" si="2"/>
        <v>3.0271991707463384</v>
      </c>
      <c r="AL13" s="25">
        <f t="shared" si="2"/>
        <v>3.9642718561076729</v>
      </c>
      <c r="AM13" s="25">
        <f t="shared" si="2"/>
        <v>4.1554795576536678</v>
      </c>
      <c r="AN13" s="25">
        <f t="shared" si="2"/>
        <v>4.966719518493889</v>
      </c>
      <c r="AO13" s="25">
        <f t="shared" si="2"/>
        <v>4.9643170938291448</v>
      </c>
      <c r="AP13" s="25">
        <f t="shared" si="2"/>
        <v>6.5408880066066608</v>
      </c>
      <c r="AQ13" s="25">
        <f>IFERROR(IF(AQ8="","",IF($M$25=0,((AQ9-$M$26)/3/AQ10),IF($M$26=0,(($M$25-AQ9)/3/AQ10),MIN(((($M$25)-AQ9)/(3*AQ10)),((AQ9-($M$26))/(3*AQ10)))))),"")</f>
        <v>7.1539491442479406</v>
      </c>
      <c r="AR13" s="25">
        <f>IFERROR(IF(AR8="","",IF($M$25=0,((AR9-$M$26)/3/AR10),IF($M$26=0,(($M$25-AR9)/3/AR10),MIN(((($M$25)-AR9)/(3*AR10)),((AR9-($M$26))/(3*AR10)))))),"")</f>
        <v>5.7048716696182176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3.3749999999943547E-4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1.55115</v>
      </c>
      <c r="C19" s="30">
        <v>1.5800619047619056</v>
      </c>
      <c r="D19" s="30">
        <v>1.5814526315789477</v>
      </c>
      <c r="E19" s="30">
        <v>1.5539125000000003</v>
      </c>
      <c r="F19" s="30">
        <v>1.5577520000000005</v>
      </c>
      <c r="G19" s="30">
        <v>1.525825531914895</v>
      </c>
      <c r="H19" s="30">
        <v>1.4535891891891897</v>
      </c>
      <c r="I19" s="30">
        <v>1.4474166666666666</v>
      </c>
      <c r="J19" s="30">
        <v>1.4895703703703707</v>
      </c>
      <c r="K19" s="30">
        <v>1.5098848484848484</v>
      </c>
      <c r="L19" s="30">
        <v>1.4404642857142858</v>
      </c>
      <c r="M19" s="30">
        <v>1.3977714285714289</v>
      </c>
      <c r="N19" s="30">
        <v>1.4766687500000006</v>
      </c>
      <c r="P19" s="30" t="s">
        <v>18</v>
      </c>
      <c r="Q19" s="30"/>
      <c r="R19" s="30"/>
      <c r="S19" s="30"/>
      <c r="T19" s="30">
        <v>1.6342333333333336</v>
      </c>
      <c r="U19" s="30"/>
      <c r="V19" s="30"/>
      <c r="W19" s="30"/>
      <c r="X19" s="30">
        <v>1.466836363636363</v>
      </c>
      <c r="Y19" s="30">
        <v>1.5522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1.5867333333333329</v>
      </c>
      <c r="AJ19" s="30">
        <v>1.5023466666666669</v>
      </c>
      <c r="AK19" s="30">
        <v>1.4555058823529416</v>
      </c>
      <c r="AL19" s="30">
        <v>1.4900599999999997</v>
      </c>
      <c r="AM19" s="30">
        <v>1.4336666666666669</v>
      </c>
      <c r="AN19" s="30">
        <v>1.4743200000000001</v>
      </c>
      <c r="AO19" s="30">
        <v>1.5226874999999997</v>
      </c>
      <c r="AP19" s="30">
        <v>1.4157636363636361</v>
      </c>
      <c r="AQ19" s="30">
        <v>1.4634625000000003</v>
      </c>
      <c r="AR19" s="30">
        <v>1.4637999999999998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0.23516338665075623</v>
      </c>
      <c r="C20" s="22">
        <v>0.25770098947659253</v>
      </c>
      <c r="D20" s="22">
        <v>0.26445925836097417</v>
      </c>
      <c r="E20" s="22">
        <v>0.25187623963831551</v>
      </c>
      <c r="F20" s="22">
        <v>0.22642297900026348</v>
      </c>
      <c r="G20" s="22">
        <v>0.25546083586642238</v>
      </c>
      <c r="H20" s="22">
        <v>0.23892466042823968</v>
      </c>
      <c r="I20" s="22">
        <v>0.20366571652989662</v>
      </c>
      <c r="J20" s="22">
        <v>0.23868334548946024</v>
      </c>
      <c r="K20" s="22">
        <v>0.24324870355507838</v>
      </c>
      <c r="L20" s="22">
        <v>0.18725988599367502</v>
      </c>
      <c r="M20" s="22">
        <v>0.22721279035485553</v>
      </c>
      <c r="N20" s="22">
        <v>0.20361715592529078</v>
      </c>
      <c r="P20" s="21" t="s">
        <v>8</v>
      </c>
      <c r="Q20" s="22"/>
      <c r="R20" s="22"/>
      <c r="S20" s="22"/>
      <c r="T20" s="22">
        <v>0.24340142567985781</v>
      </c>
      <c r="U20" s="22"/>
      <c r="V20" s="22"/>
      <c r="W20" s="22"/>
      <c r="X20" s="22">
        <v>0.25650844788892591</v>
      </c>
      <c r="Y20" s="22">
        <v>0.38942137913360036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0.21713509751929633</v>
      </c>
      <c r="AJ20" s="22">
        <v>0.19239595245878405</v>
      </c>
      <c r="AK20" s="22">
        <v>0.19070562103293215</v>
      </c>
      <c r="AL20" s="22">
        <v>0.26545228327117182</v>
      </c>
      <c r="AM20" s="22">
        <v>0.18873271056188468</v>
      </c>
      <c r="AN20" s="22">
        <v>0.20006864767820084</v>
      </c>
      <c r="AO20" s="22">
        <v>0.23607216198560629</v>
      </c>
      <c r="AP20" s="22">
        <v>0.2861409885351382</v>
      </c>
      <c r="AQ20" s="22">
        <v>0.21843771778388477</v>
      </c>
      <c r="AR20" s="22">
        <v>0.18569603939669663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4.5999999999999996</v>
      </c>
    </row>
    <row r="21" spans="1:62" x14ac:dyDescent="0.2">
      <c r="A21" s="21" t="s">
        <v>19</v>
      </c>
      <c r="B21" s="22">
        <v>2.0390000000000001</v>
      </c>
      <c r="C21" s="22">
        <v>2.879</v>
      </c>
      <c r="D21" s="22">
        <v>2.8759999999999999</v>
      </c>
      <c r="E21" s="22">
        <v>2.7770000000000001</v>
      </c>
      <c r="F21" s="22">
        <v>2.7490000000000001</v>
      </c>
      <c r="G21" s="22">
        <v>3.125</v>
      </c>
      <c r="H21" s="22">
        <v>2.6619999999999999</v>
      </c>
      <c r="I21" s="22">
        <v>1.9750000000000001</v>
      </c>
      <c r="J21" s="22">
        <v>2.3079999999999998</v>
      </c>
      <c r="K21" s="22">
        <v>2.411</v>
      </c>
      <c r="L21" s="22">
        <v>1.9790000000000001</v>
      </c>
      <c r="M21" s="22">
        <v>2.0019999999999998</v>
      </c>
      <c r="N21" s="22">
        <v>2.1440000000000001</v>
      </c>
      <c r="P21" s="21" t="s">
        <v>19</v>
      </c>
      <c r="Q21" s="22"/>
      <c r="R21" s="22"/>
      <c r="S21" s="22"/>
      <c r="T21" s="22">
        <v>2.1960000000000002</v>
      </c>
      <c r="U21" s="22"/>
      <c r="V21" s="22"/>
      <c r="W21" s="22"/>
      <c r="X21" s="22">
        <v>2.601</v>
      </c>
      <c r="Y21" s="22">
        <v>2.8580000000000001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2.2320000000000002</v>
      </c>
      <c r="AJ21" s="22">
        <v>2.0609999999999999</v>
      </c>
      <c r="AK21" s="22">
        <v>2.0699999999999998</v>
      </c>
      <c r="AL21" s="22">
        <v>2.7010000000000001</v>
      </c>
      <c r="AM21" s="22">
        <v>2.1720000000000002</v>
      </c>
      <c r="AN21" s="22">
        <v>2.073</v>
      </c>
      <c r="AO21" s="22">
        <v>2.2309999999999999</v>
      </c>
      <c r="AP21" s="22">
        <v>1.9950000000000001</v>
      </c>
      <c r="AQ21" s="22">
        <v>2.3759999999999999</v>
      </c>
      <c r="AR21" s="22">
        <v>1.9450000000000001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1.0509999999999999</v>
      </c>
      <c r="C22" s="22">
        <v>1.085</v>
      </c>
      <c r="D22" s="22">
        <v>1.0409999999999999</v>
      </c>
      <c r="E22" s="22">
        <v>1.0589999999999999</v>
      </c>
      <c r="F22" s="22">
        <v>1.105</v>
      </c>
      <c r="G22" s="22">
        <v>1.1479999999999999</v>
      </c>
      <c r="H22" s="22">
        <v>1.0389999999999999</v>
      </c>
      <c r="I22" s="22">
        <v>0.997</v>
      </c>
      <c r="J22" s="22">
        <v>1.0589999999999999</v>
      </c>
      <c r="K22" s="22">
        <v>1.0369999999999999</v>
      </c>
      <c r="L22" s="22">
        <v>0.99099999999999999</v>
      </c>
      <c r="M22" s="22">
        <v>1.113</v>
      </c>
      <c r="N22" s="22">
        <v>0.85</v>
      </c>
      <c r="P22" s="21" t="s">
        <v>20</v>
      </c>
      <c r="Q22" s="22"/>
      <c r="R22" s="22"/>
      <c r="S22" s="22"/>
      <c r="T22" s="22">
        <v>1.196</v>
      </c>
      <c r="U22" s="22"/>
      <c r="V22" s="22"/>
      <c r="W22" s="22"/>
      <c r="X22" s="22">
        <v>1.1240000000000001</v>
      </c>
      <c r="Y22" s="22">
        <v>1.1439999999999999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1.347</v>
      </c>
      <c r="AJ22" s="22">
        <v>1.1930000000000001</v>
      </c>
      <c r="AK22" s="22">
        <v>1.157</v>
      </c>
      <c r="AL22" s="22">
        <v>1.137</v>
      </c>
      <c r="AM22" s="22">
        <v>1.085</v>
      </c>
      <c r="AN22" s="22">
        <v>1.0469999999999999</v>
      </c>
      <c r="AO22" s="22">
        <v>1.1439999999999999</v>
      </c>
      <c r="AP22" s="22">
        <v>-1.4999999999999999E-2</v>
      </c>
      <c r="AQ22" s="22">
        <v>1.0349999999999999</v>
      </c>
      <c r="AR22" s="22">
        <v>0.98099999999999998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4.3216052796629727</v>
      </c>
      <c r="C23" s="25">
        <f>IFERROR(IF(C18="","",IF($C$25=0,((C19-$C$26)/3/C20),IF($C$26=0,(($C$25-C19)/3/C20),MIN(((($C$25)-C19)/(3*C20)),((C19-($C$26))/(3*C20)))))),"")</f>
        <v>3.9062559821388145</v>
      </c>
      <c r="D23" s="25">
        <f>IFERROR(IF(D18="","",IF($D$25=0,((D19-$D$26)/3/D20),IF($D$26=0,(($D$25-D19)/3/D20),MIN(((($D$25)-D19)/(3*D20)),((D19-($D$26))/(3*D20)))))),"")</f>
        <v>3.8046785065356263</v>
      </c>
      <c r="E23" s="25">
        <f>IFERROR(IF(E18="","",IF($E$25=0,((E19-$E$26)/3/E20),IF($E$26=0,(($E$25-E19)/3/E20),MIN(((($E$25)-E19)/(3*E20)),((E19-($E$26))/(3*E20)))))),"")</f>
        <v>4.0311960407937688</v>
      </c>
      <c r="F23" s="25">
        <f>IFERROR(IF(F18="","",IF($K$25=0,((F19-$K$26)/3/F20),IF($K$26=0,(($K$25-F19)/3/F20),MIN(((($K$25)-F19)/(3*F20)),((F19-($K$26))/(3*F20)))))),"")</f>
        <v>4.4787091449118606</v>
      </c>
      <c r="G23" s="25">
        <f>IFERROR(IF(G18="","",IF($G$25=0,((G19-$G$26)/3/G20),IF($G$26=0,(($G$25-G19)/3/G20),MIN(((($G$25)-G19)/(3*G20)),((G19-($G$26))/(3*G20)))))),"")</f>
        <v>4.0112795341781942</v>
      </c>
      <c r="H23" s="25">
        <f>IFERROR(IF(H18="","",IF($H$25=0,((H19-$H$26)/3/H20),IF($H$26=0,(($H$25-H19)/3/H20),MIN(((($H$25)-H19)/(3*H20)),((H19-($H$26))/(3*H20)))))),"")</f>
        <v>4.3896833492355567</v>
      </c>
      <c r="I23" s="25">
        <f>IFERROR(IF(I18="","",IF($I$25=0,((I19-$I$26)/3/I20),IF($I$26=0,(($I$25-I19)/3/I20),MIN(((($I$25)-I19)/(3*I20)),((I19-($I$26))/(3*I20)))))),"")</f>
        <v>5.1597349274876727</v>
      </c>
      <c r="J23" s="25">
        <f>IFERROR(IF(J18="","",IF($J$25=0,((J19-$J$26)/3/J20),IF($J$26=0,(($J$25-J19)/3/J20),MIN(((($J$25)-J19)/(3*J20)),((J19-($J$26))/(3*J20)))))),"")</f>
        <v>4.3438718961185039</v>
      </c>
      <c r="K23" s="25">
        <f>IFERROR(IF(K18="","",IF($K$25=0,((K19-$K$26)/3/K20),IF($K$26=0,(($K$25-K19)/3/K20),MIN(((($K$25)-K19)/(3*K20)),((K19-($K$26))/(3*K20)))))),"")</f>
        <v>4.2345071886689585</v>
      </c>
      <c r="L23" s="25">
        <f>IFERROR(IF(L18="","",IF($L$25=0,((L19-$L$26)/3/L20),IF($L$26=0,(($L$25-L19)/3/L20),MIN(((($L$25)-L19)/(3*L20)),((L19-($L$26))/(3*L20)))))),"")</f>
        <v>5.6241547186680654</v>
      </c>
      <c r="M23" s="25">
        <f>IFERROR(IF(M18="","",IF($M$25=0,((M19-$M$26)/3/M20),IF($M$26=0,(($M$25-M19)/3/M20),MIN(((($M$25)-M19)/(3*M20)),((M19-($M$26))/(3*M20)))))),"")</f>
        <v>4.6978408308021251</v>
      </c>
      <c r="N23" s="25">
        <f>IFERROR(IF(N18="","",IF($N$25=0,((N19-$N$26)/3/N20),IF($N$26=0,(($N$25-N19)/3/N20),MIN(((($N$25)-N19)/(3*N20)),((N19-($N$26))/(3*N20)))))),"")</f>
        <v>5.1130780799662103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4.0615575119480383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4.0715535390090665</v>
      </c>
      <c r="Y23" s="25">
        <f>IFERROR(IF(Y18="","",IF($J$25=0,((Y19-$J$26)/3/Y20),IF($J$26=0,(($J$25-Y19)/3/Y20),MIN(((($J$25)-Y19)/(3*Y20)),((Y19-($J$26))/(3*Y20)))))),"")</f>
        <v>2.6088278347573537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4.6257939582197727</v>
      </c>
      <c r="AJ23" s="25">
        <f t="shared" si="4"/>
        <v>5.3668026687427783</v>
      </c>
      <c r="AK23" s="25">
        <f t="shared" si="4"/>
        <v>5.4962444221890534</v>
      </c>
      <c r="AL23" s="25">
        <f t="shared" si="4"/>
        <v>3.9052090789804361</v>
      </c>
      <c r="AM23" s="25">
        <f t="shared" si="4"/>
        <v>5.5922708962438614</v>
      </c>
      <c r="AN23" s="25">
        <f t="shared" si="4"/>
        <v>5.2076791912401985</v>
      </c>
      <c r="AO23" s="25">
        <f t="shared" si="4"/>
        <v>4.3451579580818018</v>
      </c>
      <c r="AP23" s="25">
        <f t="shared" si="4"/>
        <v>3.7094025803359503</v>
      </c>
      <c r="AQ23" s="25">
        <f>IFERROR(IF(AQ18="","",IF($M$25=0,((AQ19-$M$26)/3/AQ20),IF($M$26=0,(($M$25-AQ19)/3/AQ20),MIN(((($M$25)-AQ19)/(3*AQ20)),((AQ19-($M$26))/(3*AQ20)))))),"")</f>
        <v>4.7863185470304002</v>
      </c>
      <c r="AR23" s="25">
        <f>IFERROR(IF(AR18="","",IF($M$25=0,((AR19-$M$26)/3/AR20),IF($M$26=0,(($M$25-AR19)/3/AR20),MIN(((($M$25)-AR19)/(3*AR20)),((AR19-($M$26))/(3*AR20)))))),"")</f>
        <v>5.6296300308632032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4.5999999999999996</v>
      </c>
      <c r="C25" s="32">
        <f t="shared" si="5"/>
        <v>4.5999999999999996</v>
      </c>
      <c r="D25" s="32">
        <f t="shared" si="5"/>
        <v>4.5999999999999996</v>
      </c>
      <c r="E25" s="32">
        <f t="shared" si="5"/>
        <v>4.5999999999999996</v>
      </c>
      <c r="F25" s="32">
        <f t="shared" si="5"/>
        <v>4.5999999999999996</v>
      </c>
      <c r="G25" s="32">
        <f t="shared" si="5"/>
        <v>4.5999999999999996</v>
      </c>
      <c r="H25" s="32">
        <f t="shared" si="5"/>
        <v>4.5999999999999996</v>
      </c>
      <c r="I25" s="32">
        <f t="shared" si="5"/>
        <v>4.5999999999999996</v>
      </c>
      <c r="J25" s="32">
        <f t="shared" si="5"/>
        <v>4.5999999999999996</v>
      </c>
      <c r="K25" s="32">
        <f t="shared" si="5"/>
        <v>4.5999999999999996</v>
      </c>
      <c r="L25" s="32">
        <f t="shared" si="5"/>
        <v>4.5999999999999996</v>
      </c>
      <c r="M25" s="32">
        <f t="shared" si="5"/>
        <v>4.5999999999999996</v>
      </c>
      <c r="N25" s="32">
        <f>$E$5</f>
        <v>4.5999999999999996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0.34473439863759031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5.5712997930438828</v>
      </c>
      <c r="Q37" s="40">
        <v>8</v>
      </c>
      <c r="R37" s="41">
        <f>ROUND(Q37/5,5)</f>
        <v>1.6</v>
      </c>
      <c r="T37" s="20">
        <v>1.5388000000000002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9.9507286165385928E-2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10.254525465643244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BJ85"/>
  <sheetViews>
    <sheetView showGridLines="0" topLeftCell="A12" zoomScale="70" zoomScaleNormal="70" workbookViewId="0">
      <selection activeCell="Z48" sqref="Z48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73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0.24398354432370714</v>
      </c>
      <c r="R2" s="7">
        <f>IF(N19="","",(ABS(N19-AVERAGE(B19:M19))/STDEV(B19:M19)))</f>
        <v>1.1834136705201772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1.0211758916539433</v>
      </c>
      <c r="V2" s="7">
        <f>IF(AR19="","",(ABS(AR19-AVERAGE(AF19:AQ19))/STDEV(AF19:AQ19)))</f>
        <v>3.8222878778702327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1.355669393633202</v>
      </c>
      <c r="R3" s="7">
        <f>IF(N20="","",(ABS(N20-AVERAGE(B20:M20))/STDEV(B20:M20)))</f>
        <v>4.7862387418236381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0.52214251478124174</v>
      </c>
      <c r="V3" s="7">
        <f>IF(AR20="","",(ABS(AR20-AVERAGE(AF20:AQ20))/STDEV(AF20:AQ20)))</f>
        <v>1.5843775372434286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0.86964620343978338</v>
      </c>
      <c r="R4" s="7">
        <f>IF(N23="","",(ABS(N23-AVERAGE(B23:M23))/STDEV(B23:M23)))</f>
        <v>1.4302674601830274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0.43154615787544715</v>
      </c>
      <c r="V4" s="7">
        <f>IF(AR23="","",(ABS(AR23-AVERAGE(AF23:AQ23))/STDEV(AF23:AQ23)))</f>
        <v>0.4262000669346806</v>
      </c>
    </row>
    <row r="5" spans="1:44" ht="25.5" customHeight="1" x14ac:dyDescent="0.2">
      <c r="C5" s="45" t="s">
        <v>74</v>
      </c>
      <c r="D5" s="46">
        <v>19830</v>
      </c>
      <c r="E5" s="46">
        <v>20600</v>
      </c>
      <c r="F5" s="46">
        <v>18652</v>
      </c>
      <c r="G5" s="13"/>
      <c r="H5" s="13"/>
      <c r="I5" s="13">
        <v>872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-37.698064516127488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19923.671232876713</v>
      </c>
      <c r="C9" s="20">
        <v>19875.771428571428</v>
      </c>
      <c r="D9" s="20">
        <v>20004.228571428572</v>
      </c>
      <c r="E9" s="20">
        <v>19962.836363636365</v>
      </c>
      <c r="F9" s="20">
        <v>19967.84</v>
      </c>
      <c r="G9" s="20">
        <v>19914.441025641026</v>
      </c>
      <c r="H9" s="20">
        <v>19958.240000000002</v>
      </c>
      <c r="I9" s="20">
        <v>20070.400000000001</v>
      </c>
      <c r="J9" s="20">
        <v>20255.873684210525</v>
      </c>
      <c r="K9" s="20">
        <v>20163.175757575758</v>
      </c>
      <c r="L9" s="20">
        <v>20220</v>
      </c>
      <c r="M9" s="20">
        <v>20266.628571428573</v>
      </c>
      <c r="N9" s="20">
        <v>20083.172413793105</v>
      </c>
      <c r="P9" s="19" t="s">
        <v>18</v>
      </c>
      <c r="Q9" s="20"/>
      <c r="R9" s="20"/>
      <c r="S9" s="20"/>
      <c r="T9" s="20">
        <v>20141.066666666666</v>
      </c>
      <c r="U9" s="20"/>
      <c r="V9" s="20"/>
      <c r="W9" s="20"/>
      <c r="X9" s="20">
        <v>20057.155555555557</v>
      </c>
      <c r="Y9" s="20">
        <v>20140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19952.8</v>
      </c>
      <c r="AJ9" s="30">
        <v>19841.333333333332</v>
      </c>
      <c r="AK9" s="30">
        <v>19859.915789473685</v>
      </c>
      <c r="AL9" s="30">
        <v>19867.623529411765</v>
      </c>
      <c r="AM9" s="30">
        <v>20008.8</v>
      </c>
      <c r="AN9" s="30">
        <v>20144.400000000001</v>
      </c>
      <c r="AO9" s="30">
        <v>20074.080000000002</v>
      </c>
      <c r="AP9" s="30">
        <v>20109.454545454544</v>
      </c>
      <c r="AQ9" s="30">
        <v>20172.64</v>
      </c>
      <c r="AR9" s="30">
        <v>20134.941935483872</v>
      </c>
    </row>
    <row r="10" spans="1:44" x14ac:dyDescent="0.2">
      <c r="A10" s="21" t="s">
        <v>8</v>
      </c>
      <c r="B10" s="22">
        <v>179.72696437965072</v>
      </c>
      <c r="C10" s="22">
        <v>189.44570197801917</v>
      </c>
      <c r="D10" s="22">
        <v>146.67352588345489</v>
      </c>
      <c r="E10" s="22">
        <v>162.84892442883881</v>
      </c>
      <c r="F10" s="22">
        <v>137.11199214804142</v>
      </c>
      <c r="G10" s="22">
        <v>129.52263806817152</v>
      </c>
      <c r="H10" s="22">
        <v>114.46680256252853</v>
      </c>
      <c r="I10" s="22">
        <v>143.9574166728691</v>
      </c>
      <c r="J10" s="22">
        <v>149.7357985143336</v>
      </c>
      <c r="K10" s="22">
        <v>143.25450452693596</v>
      </c>
      <c r="L10" s="22">
        <v>186.0352958799252</v>
      </c>
      <c r="M10" s="22">
        <v>115.78668184891463</v>
      </c>
      <c r="N10" s="22">
        <v>184.11523960807449</v>
      </c>
      <c r="P10" s="21" t="s">
        <v>8</v>
      </c>
      <c r="Q10" s="22"/>
      <c r="R10" s="22"/>
      <c r="S10" s="22"/>
      <c r="T10" s="22">
        <v>118.76575999473266</v>
      </c>
      <c r="U10" s="22"/>
      <c r="V10" s="22"/>
      <c r="W10" s="22"/>
      <c r="X10" s="22">
        <v>157.33374422134312</v>
      </c>
      <c r="Y10" s="22">
        <v>80.084166251578893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89.476606763414637</v>
      </c>
      <c r="AJ10" s="22">
        <v>144.80672900126214</v>
      </c>
      <c r="AK10" s="22">
        <v>142.03623025653403</v>
      </c>
      <c r="AL10" s="22">
        <v>147.59484250817854</v>
      </c>
      <c r="AM10" s="22">
        <v>154.61308417175277</v>
      </c>
      <c r="AN10" s="22">
        <v>235.65999966697368</v>
      </c>
      <c r="AO10" s="22">
        <v>174.26089170659719</v>
      </c>
      <c r="AP10" s="22">
        <v>181.20970235877616</v>
      </c>
      <c r="AQ10" s="22">
        <v>170.70965445003094</v>
      </c>
      <c r="AR10" s="22">
        <v>139.64859602893605</v>
      </c>
    </row>
    <row r="11" spans="1:44" x14ac:dyDescent="0.2">
      <c r="A11" s="21" t="s">
        <v>19</v>
      </c>
      <c r="B11" s="22">
        <v>20348</v>
      </c>
      <c r="C11" s="22">
        <v>20348</v>
      </c>
      <c r="D11" s="22">
        <v>20380</v>
      </c>
      <c r="E11" s="22">
        <v>20444</v>
      </c>
      <c r="F11" s="23">
        <v>20284</v>
      </c>
      <c r="G11" s="23">
        <v>20220</v>
      </c>
      <c r="H11" s="23">
        <v>20252</v>
      </c>
      <c r="I11" s="23">
        <v>20476</v>
      </c>
      <c r="J11" s="23">
        <v>20508</v>
      </c>
      <c r="K11" s="23">
        <v>20540</v>
      </c>
      <c r="L11" s="23">
        <v>20508</v>
      </c>
      <c r="M11" s="23">
        <v>20476</v>
      </c>
      <c r="N11" s="23">
        <v>20444</v>
      </c>
      <c r="P11" s="21" t="s">
        <v>19</v>
      </c>
      <c r="Q11" s="22"/>
      <c r="R11" s="22"/>
      <c r="S11" s="22"/>
      <c r="T11" s="22">
        <v>20316</v>
      </c>
      <c r="U11" s="23"/>
      <c r="V11" s="23"/>
      <c r="W11" s="23"/>
      <c r="X11" s="23">
        <v>20316</v>
      </c>
      <c r="Y11" s="23">
        <v>20284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20156</v>
      </c>
      <c r="AJ11" s="22">
        <v>20092</v>
      </c>
      <c r="AK11" s="22">
        <v>20252</v>
      </c>
      <c r="AL11" s="22">
        <v>20252</v>
      </c>
      <c r="AM11" s="22">
        <v>20316</v>
      </c>
      <c r="AN11" s="22">
        <v>20572</v>
      </c>
      <c r="AO11" s="22">
        <v>20348</v>
      </c>
      <c r="AP11" s="22">
        <v>20412</v>
      </c>
      <c r="AQ11" s="22">
        <v>20444</v>
      </c>
      <c r="AR11" s="22">
        <v>20444</v>
      </c>
    </row>
    <row r="12" spans="1:44" x14ac:dyDescent="0.2">
      <c r="A12" s="21" t="s">
        <v>20</v>
      </c>
      <c r="B12" s="22">
        <v>19388</v>
      </c>
      <c r="C12" s="22">
        <v>19100</v>
      </c>
      <c r="D12" s="22">
        <v>19516</v>
      </c>
      <c r="E12" s="22">
        <v>19228</v>
      </c>
      <c r="F12" s="23">
        <v>19420</v>
      </c>
      <c r="G12" s="23">
        <v>19548</v>
      </c>
      <c r="H12" s="23">
        <v>19612</v>
      </c>
      <c r="I12" s="23">
        <v>19548</v>
      </c>
      <c r="J12" s="23">
        <v>19676</v>
      </c>
      <c r="K12" s="23">
        <v>19804</v>
      </c>
      <c r="L12" s="23">
        <v>19292</v>
      </c>
      <c r="M12" s="23">
        <v>19932</v>
      </c>
      <c r="N12" s="23">
        <v>19420</v>
      </c>
      <c r="P12" s="21" t="s">
        <v>20</v>
      </c>
      <c r="Q12" s="22"/>
      <c r="R12" s="22"/>
      <c r="S12" s="22"/>
      <c r="T12" s="22">
        <v>19900</v>
      </c>
      <c r="U12" s="23"/>
      <c r="V12" s="23"/>
      <c r="W12" s="23"/>
      <c r="X12" s="23">
        <v>19324</v>
      </c>
      <c r="Y12" s="23">
        <v>19900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19804</v>
      </c>
      <c r="AJ12" s="22">
        <v>19132</v>
      </c>
      <c r="AK12" s="22">
        <v>19516</v>
      </c>
      <c r="AL12" s="22">
        <v>19516</v>
      </c>
      <c r="AM12" s="22">
        <v>19388</v>
      </c>
      <c r="AN12" s="22">
        <v>19228</v>
      </c>
      <c r="AO12" s="22">
        <v>19612</v>
      </c>
      <c r="AP12" s="22">
        <v>19708</v>
      </c>
      <c r="AQ12" s="22">
        <v>19836</v>
      </c>
      <c r="AR12" s="22">
        <v>19676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1.2543633792100828</v>
      </c>
      <c r="C13" s="25">
        <f>IFERROR(IF(C8="","",IF($C$25=0,((C9-$C$26)/3/C10),IF($C$26=0,(($C$25-C9)/3/C10),MIN(((($C$25)-C9)/(3*C10)),((C9-($C$26))/(3*C10)))))),"")</f>
        <v>1.2742940129490716</v>
      </c>
      <c r="D13" s="25">
        <f>IFERROR(IF(D8="","",IF($D$25=0,((D9-$D$26)/3/D10),IF($D$26=0,(($D$25-D9)/3/D10),MIN(((($D$25)-D9)/(3*D10)),((D9-($D$26))/(3*D10)))))),"")</f>
        <v>1.353962652730349</v>
      </c>
      <c r="E13" s="25">
        <f>IFERROR(IF(E8="","",IF($E$25=0,((E9-$E$26)/3/E10),IF($E$26=0,(($E$25-E9)/3/E10),MIN(((($E$25)-E9)/(3*E10)),((E9-($E$26))/(3*E10)))))),"")</f>
        <v>1.3042019131092695</v>
      </c>
      <c r="F13" s="25">
        <f>IFERROR(IF(F8="","",IF($K$25=0,((F9-$K$26)/3/F10),IF($K$26=0,(($K$25-F9)/3/F10),MIN(((($K$25)-F9)/(3*F10)),((F9-($K$26))/(3*F10)))))),"")</f>
        <v>1.5368458783129859</v>
      </c>
      <c r="G13" s="25">
        <f>IFERROR(IF(G8="","",IF($G$25=0,((G9-$G$26)/3/G10),IF($G$26=0,(($G$25-G9)/3/G10),MIN(((($G$25)-G9)/(3*G10)),((G9-($G$26))/(3*G10)))))),"")</f>
        <v>1.7643221411177661</v>
      </c>
      <c r="H13" s="25">
        <f>IFERROR(IF(H8="","",IF($H$25=0,((H9-$H$26)/3/H10),IF($H$26=0,(($H$25-H9)/3/H10),MIN(((($H$25)-H9)/(3*H10)),((H9-($H$26))/(3*H10)))))),"")</f>
        <v>1.8688387830449245</v>
      </c>
      <c r="I13" s="25">
        <f>IFERROR(IF(I8="","",IF($I$25=0,((I9-$I$26)/3/I10),IF($I$26=0,(($I$25-I9)/3/I10),MIN(((($I$25)-I9)/(3*I10)),((I9-($I$26))/(3*I10)))))),"")</f>
        <v>1.2262885609741785</v>
      </c>
      <c r="J13" s="25">
        <f>IFERROR(IF(J8="","",IF($J$25=0,((J9-$J$26)/3/J10),IF($J$26=0,(($J$25-J9)/3/J10),MIN(((($J$25)-J9)/(3*J10)),((J9-($J$26))/(3*J10)))))),"")</f>
        <v>0.76607446627964904</v>
      </c>
      <c r="K13" s="25">
        <f>IFERROR(IF(K8="","",IF($K$25=0,((K9-$K$26)/3/K10),IF($K$26=0,(($K$25-K9)/3/K10),MIN(((($K$25)-K9)/(3*K10)),((K9-($K$26))/(3*K10)))))),"")</f>
        <v>1.0164293352513887</v>
      </c>
      <c r="L13" s="25">
        <f>IFERROR(IF(L8="","",IF($L$25=0,((L9-$L$26)/3/L10),IF($L$26=0,(($L$25-L9)/3/L10),MIN(((($L$25)-L9)/(3*L10)),((L9-($L$26))/(3*L10)))))),"")</f>
        <v>0.68087437960387109</v>
      </c>
      <c r="M13" s="25">
        <f>IFERROR(IF(M8="","",IF($M$25=0,((M9-$M$26)/3/M10),IF($M$26=0,(($M$25-M9)/3/M10),MIN(((($M$25)-M9)/(3*M10)),((M9-($M$26))/(3*M10)))))),"")</f>
        <v>0.95972876801850071</v>
      </c>
      <c r="N13" s="25">
        <f>IFERROR(IF(N8="","",IF($N$25=0,((N9-$N$26)/3/N10),IF($N$26=0,(($N$25-N9)/3/N10),MIN(((($N$25)-N9)/(3*N10)),((N9-($N$26))/(3*N10)))))),"")</f>
        <v>0.93569583069651396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1.2880629718915853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1.1500911584077154</v>
      </c>
      <c r="Y13" s="25">
        <f>IFERROR(IF(Y8="","",IF($J$25=0,((Y9-$J$26)/3/Y10),IF($J$26=0,(($J$25-Y9)/3/Y10),MIN(((($J$25)-Y9)/(3*Y10)),((Y9-($J$26))/(3*Y10)))))),"")</f>
        <v>1.9146523028240967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2.4110585005056655</v>
      </c>
      <c r="AJ13" s="25">
        <f t="shared" si="2"/>
        <v>1.746389070681136</v>
      </c>
      <c r="AK13" s="25">
        <f t="shared" si="2"/>
        <v>1.7368437362533866</v>
      </c>
      <c r="AL13" s="25">
        <f t="shared" si="2"/>
        <v>1.6540245312606421</v>
      </c>
      <c r="AM13" s="25">
        <f t="shared" si="2"/>
        <v>1.2745794944996658</v>
      </c>
      <c r="AN13" s="25">
        <f t="shared" si="2"/>
        <v>0.64443124366154103</v>
      </c>
      <c r="AO13" s="25">
        <f t="shared" si="2"/>
        <v>1.0060012028506642</v>
      </c>
      <c r="AP13" s="25">
        <f t="shared" si="2"/>
        <v>0.90235318190308134</v>
      </c>
      <c r="AQ13" s="25">
        <f>IFERROR(IF(AQ8="","",IF($M$25=0,((AQ9-$M$26)/3/AQ10),IF($M$26=0,(($M$25-AQ9)/3/AQ10),MIN(((($M$25)-AQ9)/(3*AQ10)),((AQ9-($M$26))/(3*AQ10)))))),"")</f>
        <v>0.8344773105672918</v>
      </c>
      <c r="AR13" s="25">
        <f>IFERROR(IF(AR8="","",IF($M$25=0,((AR9-$M$26)/3/AR10),IF($M$26=0,(($M$25-AR9)/3/AR10),MIN(((($M$25)-AR9)/(3*AR10)),((AR9-($M$26))/(3*AR10)))))),"")</f>
        <v>1.1100674066682945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-344.5176470588267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19861.599999999999</v>
      </c>
      <c r="C19" s="30">
        <v>19817.10476190476</v>
      </c>
      <c r="D19" s="30">
        <v>19998.021052631579</v>
      </c>
      <c r="E19" s="30">
        <v>20091</v>
      </c>
      <c r="F19" s="30">
        <v>20071.008000000002</v>
      </c>
      <c r="G19" s="30">
        <v>20000.629787234044</v>
      </c>
      <c r="H19" s="30">
        <v>20038.37837837838</v>
      </c>
      <c r="I19" s="30">
        <v>20115.733333333334</v>
      </c>
      <c r="J19" s="30">
        <v>20193.451851851853</v>
      </c>
      <c r="K19" s="30">
        <v>20075.127272727274</v>
      </c>
      <c r="L19" s="30">
        <v>20022.514285714286</v>
      </c>
      <c r="M19" s="30">
        <v>20142.285714285714</v>
      </c>
      <c r="N19" s="30">
        <v>19907.2</v>
      </c>
      <c r="P19" s="30" t="s">
        <v>18</v>
      </c>
      <c r="Q19" s="30"/>
      <c r="R19" s="30"/>
      <c r="S19" s="30"/>
      <c r="T19" s="30">
        <v>20140</v>
      </c>
      <c r="U19" s="30"/>
      <c r="V19" s="30"/>
      <c r="W19" s="30"/>
      <c r="X19" s="30">
        <v>19903.49090909091</v>
      </c>
      <c r="Y19" s="30">
        <v>19911.2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19885.066666666666</v>
      </c>
      <c r="AJ19" s="30">
        <v>19905.546666666665</v>
      </c>
      <c r="AK19" s="30">
        <v>19857.835294117645</v>
      </c>
      <c r="AL19" s="30">
        <v>19821.28</v>
      </c>
      <c r="AM19" s="30">
        <v>19855.2</v>
      </c>
      <c r="AN19" s="30">
        <v>19869.706666666665</v>
      </c>
      <c r="AO19" s="30">
        <v>19780.8</v>
      </c>
      <c r="AP19" s="30">
        <v>19752.218181818182</v>
      </c>
      <c r="AQ19" s="30">
        <v>19958.400000000001</v>
      </c>
      <c r="AR19" s="30">
        <v>19613.882352941175</v>
      </c>
      <c r="BD19" s="32"/>
      <c r="BE19" s="32"/>
      <c r="BF19" s="32"/>
      <c r="BG19" s="32">
        <f>I5/3</f>
        <v>290.66666666666669</v>
      </c>
      <c r="BH19" s="32"/>
      <c r="BI19" s="32"/>
      <c r="BJ19" s="32"/>
    </row>
    <row r="20" spans="1:62" x14ac:dyDescent="0.2">
      <c r="A20" s="21" t="s">
        <v>8</v>
      </c>
      <c r="B20" s="22">
        <v>105.67397727768277</v>
      </c>
      <c r="C20" s="22">
        <v>184.80663236143795</v>
      </c>
      <c r="D20" s="22">
        <v>122.42600342978429</v>
      </c>
      <c r="E20" s="22">
        <v>128.02122465538341</v>
      </c>
      <c r="F20" s="22">
        <v>102.98093277946658</v>
      </c>
      <c r="G20" s="22">
        <v>175.18482049296145</v>
      </c>
      <c r="H20" s="22">
        <v>130.38091171126393</v>
      </c>
      <c r="I20" s="22">
        <v>173.27123214185082</v>
      </c>
      <c r="J20" s="22">
        <v>207.40362691018748</v>
      </c>
      <c r="K20" s="22">
        <v>199.67000714094007</v>
      </c>
      <c r="L20" s="22">
        <v>167.44433137910931</v>
      </c>
      <c r="M20" s="22">
        <v>113.08002669337672</v>
      </c>
      <c r="N20" s="22">
        <v>331.17493904517028</v>
      </c>
      <c r="P20" s="21" t="s">
        <v>8</v>
      </c>
      <c r="Q20" s="22"/>
      <c r="R20" s="22"/>
      <c r="S20" s="22"/>
      <c r="T20" s="22">
        <v>94.610635838647141</v>
      </c>
      <c r="U20" s="22"/>
      <c r="V20" s="22"/>
      <c r="W20" s="22"/>
      <c r="X20" s="22">
        <v>137.93622690795451</v>
      </c>
      <c r="Y20" s="22">
        <v>125.99482027782769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248.68633246325183</v>
      </c>
      <c r="AJ20" s="22">
        <v>151.86892404336746</v>
      </c>
      <c r="AK20" s="22">
        <v>136.85662005829857</v>
      </c>
      <c r="AL20" s="22">
        <v>147.87847189154894</v>
      </c>
      <c r="AM20" s="22">
        <v>162.573891723949</v>
      </c>
      <c r="AN20" s="22">
        <v>125.14583636845605</v>
      </c>
      <c r="AO20" s="22">
        <v>137.37561923243021</v>
      </c>
      <c r="AP20" s="22">
        <v>159.82104470302508</v>
      </c>
      <c r="AQ20" s="22">
        <v>158.06628957097121</v>
      </c>
      <c r="AR20" s="22">
        <v>215.6457308468986</v>
      </c>
      <c r="AS20" s="29"/>
      <c r="AT20" s="29"/>
      <c r="AU20" s="29"/>
      <c r="AV20" s="29"/>
      <c r="BD20" s="32">
        <f>F5</f>
        <v>18652</v>
      </c>
      <c r="BE20" s="32"/>
      <c r="BF20" s="32"/>
      <c r="BG20" s="32"/>
      <c r="BH20" s="32"/>
      <c r="BI20" s="32"/>
      <c r="BJ20" s="32">
        <f>E5</f>
        <v>20600</v>
      </c>
    </row>
    <row r="21" spans="1:62" x14ac:dyDescent="0.2">
      <c r="A21" s="21" t="s">
        <v>19</v>
      </c>
      <c r="B21" s="22">
        <v>20124</v>
      </c>
      <c r="C21" s="22">
        <v>20188</v>
      </c>
      <c r="D21" s="22">
        <v>20380</v>
      </c>
      <c r="E21" s="22">
        <v>20380</v>
      </c>
      <c r="F21" s="22">
        <v>20380</v>
      </c>
      <c r="G21" s="22">
        <v>20316</v>
      </c>
      <c r="H21" s="22">
        <v>20348</v>
      </c>
      <c r="I21" s="22">
        <v>20444</v>
      </c>
      <c r="J21" s="22">
        <v>20540</v>
      </c>
      <c r="K21" s="22">
        <v>20508</v>
      </c>
      <c r="L21" s="22">
        <v>20412</v>
      </c>
      <c r="M21" s="22">
        <v>20444</v>
      </c>
      <c r="N21" s="22">
        <v>20444</v>
      </c>
      <c r="P21" s="21" t="s">
        <v>19</v>
      </c>
      <c r="Q21" s="22"/>
      <c r="R21" s="22"/>
      <c r="S21" s="22"/>
      <c r="T21" s="22">
        <v>20284</v>
      </c>
      <c r="U21" s="22"/>
      <c r="V21" s="22"/>
      <c r="W21" s="22"/>
      <c r="X21" s="22">
        <v>20252</v>
      </c>
      <c r="Y21" s="22">
        <v>20188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20188</v>
      </c>
      <c r="AJ21" s="22">
        <v>20252</v>
      </c>
      <c r="AK21" s="22">
        <v>20188</v>
      </c>
      <c r="AL21" s="22">
        <v>20124</v>
      </c>
      <c r="AM21" s="22">
        <v>20220</v>
      </c>
      <c r="AN21" s="22">
        <v>20156</v>
      </c>
      <c r="AO21" s="22">
        <v>20124</v>
      </c>
      <c r="AP21" s="22">
        <v>20028</v>
      </c>
      <c r="AQ21" s="22">
        <v>20284</v>
      </c>
      <c r="AR21" s="22">
        <v>20060</v>
      </c>
      <c r="BD21" s="33">
        <f>BE21-$BG$22</f>
        <v>19829.939999999999</v>
      </c>
      <c r="BE21" s="32">
        <f>BF21-$BG$22</f>
        <v>19829.96</v>
      </c>
      <c r="BF21" s="32">
        <f>BG21-$BG$22</f>
        <v>19829.98</v>
      </c>
      <c r="BG21" s="33">
        <f>D5</f>
        <v>19830</v>
      </c>
      <c r="BH21" s="32">
        <f>BG21+$BG$22</f>
        <v>19830.02</v>
      </c>
      <c r="BI21" s="32">
        <f>BH21+$BG$22</f>
        <v>19830.04</v>
      </c>
      <c r="BJ21" s="33">
        <f>BI21+$BG$22</f>
        <v>19830.060000000001</v>
      </c>
    </row>
    <row r="22" spans="1:62" x14ac:dyDescent="0.2">
      <c r="A22" s="21" t="s">
        <v>20</v>
      </c>
      <c r="B22" s="22">
        <v>19644</v>
      </c>
      <c r="C22" s="22">
        <v>19132</v>
      </c>
      <c r="D22" s="22">
        <v>19484</v>
      </c>
      <c r="E22" s="22">
        <v>19292</v>
      </c>
      <c r="F22" s="22">
        <v>19740</v>
      </c>
      <c r="G22" s="22">
        <v>19196</v>
      </c>
      <c r="H22" s="22">
        <v>19452</v>
      </c>
      <c r="I22" s="22">
        <v>19324</v>
      </c>
      <c r="J22" s="22">
        <v>19548</v>
      </c>
      <c r="K22" s="22">
        <v>19612</v>
      </c>
      <c r="L22" s="22">
        <v>19612</v>
      </c>
      <c r="M22" s="22">
        <v>19900</v>
      </c>
      <c r="N22" s="22">
        <v>19068</v>
      </c>
      <c r="P22" s="21" t="s">
        <v>20</v>
      </c>
      <c r="Q22" s="22"/>
      <c r="R22" s="22"/>
      <c r="S22" s="22"/>
      <c r="T22" s="22">
        <v>19964</v>
      </c>
      <c r="U22" s="22"/>
      <c r="V22" s="22"/>
      <c r="W22" s="22"/>
      <c r="X22" s="22">
        <v>19676</v>
      </c>
      <c r="Y22" s="22">
        <v>19676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19260</v>
      </c>
      <c r="AJ22" s="22">
        <v>19452</v>
      </c>
      <c r="AK22" s="22">
        <v>19484</v>
      </c>
      <c r="AL22" s="22">
        <v>19324</v>
      </c>
      <c r="AM22" s="22">
        <v>19324</v>
      </c>
      <c r="AN22" s="22">
        <v>19548</v>
      </c>
      <c r="AO22" s="22">
        <v>19484</v>
      </c>
      <c r="AP22" s="22">
        <v>19324</v>
      </c>
      <c r="AQ22" s="22">
        <v>19548</v>
      </c>
      <c r="AR22" s="22">
        <v>18940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2.3291763939816676</v>
      </c>
      <c r="C23" s="25">
        <f>IFERROR(IF(C18="","",IF($C$25=0,((C19-$C$26)/3/C20),IF($C$26=0,(($C$25-C19)/3/C20),MIN(((($C$25)-C19)/(3*C20)),((C19-($C$26))/(3*C20)))))),"")</f>
        <v>1.4120980185099314</v>
      </c>
      <c r="D23" s="25">
        <f>IFERROR(IF(D18="","",IF($D$25=0,((D19-$D$26)/3/D20),IF($D$26=0,(($D$25-D19)/3/D20),MIN(((($D$25)-D19)/(3*D20)),((D19-($D$26))/(3*D20)))))),"")</f>
        <v>1.639028012850984</v>
      </c>
      <c r="E23" s="25">
        <f>IFERROR(IF(E18="","",IF($E$25=0,((E19-$E$26)/3/E20),IF($E$26=0,(($E$25-E19)/3/E20),MIN(((($E$25)-E19)/(3*E20)),((E19-($E$26))/(3*E20)))))),"")</f>
        <v>1.3253010750630407</v>
      </c>
      <c r="F23" s="25">
        <f>IFERROR(IF(F18="","",IF($K$25=0,((F19-$K$26)/3/F20),IF($K$26=0,(($K$25-F19)/3/F20),MIN(((($K$25)-F19)/(3*F20)),((F19-($K$26))/(3*F20)))))),"")</f>
        <v>1.7122651922786309</v>
      </c>
      <c r="G23" s="25">
        <f>IFERROR(IF(G18="","",IF($G$25=0,((G19-$G$26)/3/G20),IF($G$26=0,(($G$25-G19)/3/G20),MIN(((($G$25)-G19)/(3*G20)),((G19-($G$26))/(3*G20)))))),"")</f>
        <v>1.1404530961060781</v>
      </c>
      <c r="H23" s="25">
        <f>IFERROR(IF(H18="","",IF($H$25=0,((H19-$H$26)/3/H20),IF($H$26=0,(($H$25-H19)/3/H20),MIN(((($H$25)-H19)/(3*H20)),((H19-($H$26))/(3*H20)))))),"")</f>
        <v>1.4358482752581743</v>
      </c>
      <c r="I23" s="25">
        <f>IFERROR(IF(I18="","",IF($I$25=0,((I19-$I$26)/3/I20),IF($I$26=0,(($I$25-I19)/3/I20),MIN(((($I$25)-I19)/(3*I20)),((I19-($I$26))/(3*I20)))))),"")</f>
        <v>0.93161582697162137</v>
      </c>
      <c r="J23" s="25">
        <f>IFERROR(IF(J18="","",IF($J$25=0,((J19-$J$26)/3/J20),IF($J$26=0,(($J$25-J19)/3/J20),MIN(((($J$25)-J19)/(3*J20)),((J19-($J$26))/(3*J20)))))),"")</f>
        <v>0.65339286203224733</v>
      </c>
      <c r="K23" s="25">
        <f>IFERROR(IF(K18="","",IF($K$25=0,((K19-$K$26)/3/K20),IF($K$26=0,(($K$25-K19)/3/K20),MIN(((($K$25)-K19)/(3*K20)),((K19-($K$26))/(3*K20)))))),"")</f>
        <v>0.87623363299666257</v>
      </c>
      <c r="L23" s="25">
        <f>IFERROR(IF(L18="","",IF($L$25=0,((L19-$L$26)/3/L20),IF($L$26=0,(($L$25-L19)/3/L20),MIN(((($L$25)-L19)/(3*L20)),((L19-($L$26))/(3*L20)))))),"")</f>
        <v>1.1496073740436832</v>
      </c>
      <c r="M23" s="25">
        <f>IFERROR(IF(M18="","",IF($M$25=0,((M19-$M$26)/3/M20),IF($M$26=0,(($M$25-M19)/3/M20),MIN(((($M$25)-M19)/(3*M20)),((M19-($M$26))/(3*M20)))))),"")</f>
        <v>1.3492341046676204</v>
      </c>
      <c r="N23" s="25">
        <f>IFERROR(IF(N18="","",IF($N$25=0,((N19-$N$26)/3/N20),IF($N$26=0,(($N$25-N19)/3/N20),MIN(((($N$25)-N19)/(3*N20)),((N19-($N$26))/(3*N20)))))),"")</f>
        <v>0.69731524371726439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1.6206775482920786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1.6831669400716953</v>
      </c>
      <c r="Y23" s="25">
        <f>IFERROR(IF(Y18="","",IF($J$25=0,((Y19-$J$26)/3/Y20),IF($J$26=0,(($J$25-Y19)/3/Y20),MIN(((($J$25)-Y19)/(3*Y20)),((Y19-($J$26))/(3*Y20)))))),"")</f>
        <v>1.8222971348640773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0.95827988917053353</v>
      </c>
      <c r="AJ23" s="25">
        <f t="shared" si="4"/>
        <v>1.5242383911164246</v>
      </c>
      <c r="AK23" s="25">
        <f t="shared" si="4"/>
        <v>1.8076453677486339</v>
      </c>
      <c r="AL23" s="25">
        <f t="shared" si="4"/>
        <v>1.755315226165574</v>
      </c>
      <c r="AM23" s="25">
        <f t="shared" si="4"/>
        <v>1.5271004712627785</v>
      </c>
      <c r="AN23" s="25">
        <f t="shared" si="4"/>
        <v>1.9451794656148089</v>
      </c>
      <c r="AO23" s="25">
        <f t="shared" si="4"/>
        <v>1.9877374762158972</v>
      </c>
      <c r="AP23" s="25">
        <f t="shared" si="4"/>
        <v>1.7681897895176915</v>
      </c>
      <c r="AQ23" s="25">
        <f>IFERROR(IF(AQ18="","",IF($M$25=0,((AQ19-$M$26)/3/AQ20),IF($M$26=0,(($M$25-AQ19)/3/AQ20),MIN(((($M$25)-AQ19)/(3*AQ20)),((AQ19-($M$26))/(3*AQ20)))))),"")</f>
        <v>1.3530188330930664</v>
      </c>
      <c r="AR23" s="25">
        <f>IFERROR(IF(AR18="","",IF($M$25=0,((AR19-$M$26)/3/AR20),IF($M$26=0,(($M$25-AR19)/3/AR20),MIN(((($M$25)-AR19)/(3*AR20)),((AR19-($M$26))/(3*AR20)))))),"")</f>
        <v>1.4868249407080845</v>
      </c>
    </row>
    <row r="24" spans="1:62" x14ac:dyDescent="0.2">
      <c r="A24" s="35" t="s">
        <v>10</v>
      </c>
      <c r="B24" s="32">
        <f t="shared" ref="B24:M24" si="5">$D$5</f>
        <v>19830</v>
      </c>
      <c r="C24" s="32">
        <f t="shared" si="5"/>
        <v>19830</v>
      </c>
      <c r="D24" s="32">
        <f t="shared" si="5"/>
        <v>19830</v>
      </c>
      <c r="E24" s="32">
        <f t="shared" si="5"/>
        <v>19830</v>
      </c>
      <c r="F24" s="32">
        <f t="shared" si="5"/>
        <v>19830</v>
      </c>
      <c r="G24" s="32">
        <f t="shared" si="5"/>
        <v>19830</v>
      </c>
      <c r="H24" s="32">
        <f t="shared" si="5"/>
        <v>19830</v>
      </c>
      <c r="I24" s="32">
        <f t="shared" si="5"/>
        <v>19830</v>
      </c>
      <c r="J24" s="32">
        <f t="shared" si="5"/>
        <v>19830</v>
      </c>
      <c r="K24" s="32">
        <f t="shared" si="5"/>
        <v>19830</v>
      </c>
      <c r="L24" s="32">
        <f t="shared" si="5"/>
        <v>19830</v>
      </c>
      <c r="M24" s="32">
        <f t="shared" si="5"/>
        <v>19830</v>
      </c>
      <c r="N24" s="32">
        <f>$D$5</f>
        <v>19830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20600</v>
      </c>
      <c r="C25" s="32">
        <f t="shared" si="6"/>
        <v>20600</v>
      </c>
      <c r="D25" s="32">
        <f t="shared" si="6"/>
        <v>20600</v>
      </c>
      <c r="E25" s="32">
        <f t="shared" si="6"/>
        <v>20600</v>
      </c>
      <c r="F25" s="32">
        <f t="shared" si="6"/>
        <v>20600</v>
      </c>
      <c r="G25" s="32">
        <f t="shared" si="6"/>
        <v>20600</v>
      </c>
      <c r="H25" s="32">
        <f t="shared" si="6"/>
        <v>20600</v>
      </c>
      <c r="I25" s="32">
        <f t="shared" si="6"/>
        <v>20600</v>
      </c>
      <c r="J25" s="32">
        <f t="shared" si="6"/>
        <v>20600</v>
      </c>
      <c r="K25" s="32">
        <f t="shared" si="6"/>
        <v>20600</v>
      </c>
      <c r="L25" s="32">
        <f t="shared" si="6"/>
        <v>20600</v>
      </c>
      <c r="M25" s="32">
        <f t="shared" si="6"/>
        <v>20600</v>
      </c>
      <c r="N25" s="32">
        <f>$E$5</f>
        <v>20600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18652</v>
      </c>
      <c r="C26" s="32">
        <f t="shared" si="7"/>
        <v>18652</v>
      </c>
      <c r="D26" s="32">
        <f t="shared" si="7"/>
        <v>18652</v>
      </c>
      <c r="E26" s="32">
        <f t="shared" si="7"/>
        <v>18652</v>
      </c>
      <c r="F26" s="32">
        <f t="shared" si="7"/>
        <v>18652</v>
      </c>
      <c r="G26" s="32">
        <f t="shared" si="7"/>
        <v>18652</v>
      </c>
      <c r="H26" s="32">
        <f t="shared" si="7"/>
        <v>18652</v>
      </c>
      <c r="I26" s="32">
        <f t="shared" si="7"/>
        <v>18652</v>
      </c>
      <c r="J26" s="32">
        <f t="shared" si="7"/>
        <v>18652</v>
      </c>
      <c r="K26" s="32">
        <f t="shared" si="7"/>
        <v>18652</v>
      </c>
      <c r="L26" s="32">
        <f t="shared" si="7"/>
        <v>18652</v>
      </c>
      <c r="M26" s="32">
        <f t="shared" si="7"/>
        <v>18652</v>
      </c>
      <c r="N26" s="32">
        <f>$F$5</f>
        <v>18652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189.44570197801917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1.8688387830449245</v>
      </c>
      <c r="Q37" s="40">
        <v>8</v>
      </c>
      <c r="R37" s="41">
        <f>ROUND(Q37/5,5)</f>
        <v>1.6</v>
      </c>
      <c r="T37" s="20">
        <v>20149.599999999999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65.580484902141436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2.2892989211251082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BJ85"/>
  <sheetViews>
    <sheetView showGridLines="0" topLeftCell="A9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72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0.93315801272250343</v>
      </c>
      <c r="R2" s="7">
        <f>IF(N19="","",(ABS(N19-AVERAGE(B19:M19))/STDEV(B19:M19)))</f>
        <v>2.130477863305126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0.6047378571339046</v>
      </c>
      <c r="V2" s="7">
        <f>IF(AR19="","",(ABS(AR19-AVERAGE(AF19:AQ19))/STDEV(AF19:AQ19)))</f>
        <v>0.24200639951297656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1.3053479668451826</v>
      </c>
      <c r="R3" s="7">
        <f>IF(N20="","",(ABS(N20-AVERAGE(B20:M20))/STDEV(B20:M20)))</f>
        <v>1.4399673914757471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1.1849144733616435</v>
      </c>
      <c r="V3" s="7">
        <f>IF(AR20="","",(ABS(AR20-AVERAGE(AF20:AQ20))/STDEV(AF20:AQ20)))</f>
        <v>0.97395131311604521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1.2158592860545889</v>
      </c>
      <c r="R4" s="7">
        <f>IF(N23="","",(ABS(N23-AVERAGE(B23:M23))/STDEV(B23:M23)))</f>
        <v>1.2678965077555027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0.96643769089764364</v>
      </c>
      <c r="V4" s="7">
        <f>IF(AR23="","",(ABS(AR23-AVERAGE(AF23:AQ23))/STDEV(AF23:AQ23)))</f>
        <v>1.0698540250701638</v>
      </c>
    </row>
    <row r="5" spans="1:44" ht="25.5" customHeight="1" x14ac:dyDescent="0.2">
      <c r="C5" s="45" t="s">
        <v>54</v>
      </c>
      <c r="D5" s="46" t="s">
        <v>54</v>
      </c>
      <c r="E5" s="46">
        <v>25.5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-0.45477935483870713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8.5376630136986336</v>
      </c>
      <c r="C9" s="20">
        <v>8.4410642857142868</v>
      </c>
      <c r="D9" s="20">
        <v>8.3254571428571431</v>
      </c>
      <c r="E9" s="20">
        <v>8.1839999999999957</v>
      </c>
      <c r="F9" s="20">
        <v>8.2231771428571445</v>
      </c>
      <c r="G9" s="20">
        <v>8.2559128205128189</v>
      </c>
      <c r="H9" s="20">
        <v>8.1022900000000018</v>
      </c>
      <c r="I9" s="20">
        <v>7.8824250000000005</v>
      </c>
      <c r="J9" s="20">
        <v>7.9303842105263103</v>
      </c>
      <c r="K9" s="20">
        <v>7.8697212121212141</v>
      </c>
      <c r="L9" s="20">
        <v>7.4845199999999981</v>
      </c>
      <c r="M9" s="20">
        <v>7.6380714285714282</v>
      </c>
      <c r="N9" s="20">
        <v>7.775427586206896</v>
      </c>
      <c r="P9" s="19" t="s">
        <v>18</v>
      </c>
      <c r="Q9" s="20"/>
      <c r="R9" s="20"/>
      <c r="S9" s="20"/>
      <c r="T9" s="20">
        <v>7.5845666666666656</v>
      </c>
      <c r="U9" s="20"/>
      <c r="V9" s="20"/>
      <c r="W9" s="20"/>
      <c r="X9" s="20">
        <v>7.716511111111112</v>
      </c>
      <c r="Y9" s="20">
        <v>7.7044999999999977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8.2075000000000014</v>
      </c>
      <c r="AJ9" s="30">
        <v>8.2678222222222235</v>
      </c>
      <c r="AK9" s="30">
        <v>8.0085894736842107</v>
      </c>
      <c r="AL9" s="30">
        <v>7.9468235294117653</v>
      </c>
      <c r="AM9" s="30">
        <v>7.9529714285714279</v>
      </c>
      <c r="AN9" s="30">
        <v>7.7059999999999986</v>
      </c>
      <c r="AO9" s="30">
        <v>7.5904933333333338</v>
      </c>
      <c r="AP9" s="30">
        <v>7.9154363636363625</v>
      </c>
      <c r="AQ9" s="30">
        <v>8.2965599999999995</v>
      </c>
      <c r="AR9" s="30">
        <v>7.8417806451612924</v>
      </c>
    </row>
    <row r="10" spans="1:44" x14ac:dyDescent="0.2">
      <c r="A10" s="21" t="s">
        <v>8</v>
      </c>
      <c r="B10" s="22">
        <v>1.3483976994597886</v>
      </c>
      <c r="C10" s="22">
        <v>1.728377682424695</v>
      </c>
      <c r="D10" s="22">
        <v>1.0481461625579633</v>
      </c>
      <c r="E10" s="22">
        <v>1.3986917403327155</v>
      </c>
      <c r="F10" s="22">
        <v>1.1540886276166358</v>
      </c>
      <c r="G10" s="22">
        <v>1.0568579270306493</v>
      </c>
      <c r="H10" s="22">
        <v>1.0256008566058754</v>
      </c>
      <c r="I10" s="22">
        <v>1.0771226817956421</v>
      </c>
      <c r="J10" s="22">
        <v>0.96446842269395261</v>
      </c>
      <c r="K10" s="22">
        <v>1.2331584847993533</v>
      </c>
      <c r="L10" s="22">
        <v>1.1553374554473874</v>
      </c>
      <c r="M10" s="22">
        <v>1.3716295114072006</v>
      </c>
      <c r="N10" s="22">
        <v>1.4966730546672722</v>
      </c>
      <c r="P10" s="21" t="s">
        <v>8</v>
      </c>
      <c r="Q10" s="22"/>
      <c r="R10" s="22"/>
      <c r="S10" s="22"/>
      <c r="T10" s="22">
        <v>1.5326081597278465</v>
      </c>
      <c r="U10" s="22"/>
      <c r="V10" s="22"/>
      <c r="W10" s="22"/>
      <c r="X10" s="22">
        <v>1.2234803862569845</v>
      </c>
      <c r="Y10" s="22">
        <v>1.0635966043769352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1.4366533296079669</v>
      </c>
      <c r="AJ10" s="22">
        <v>1.3567226917914785</v>
      </c>
      <c r="AK10" s="22">
        <v>1.4529903463879279</v>
      </c>
      <c r="AL10" s="22">
        <v>1.3056253763041386</v>
      </c>
      <c r="AM10" s="22">
        <v>1.3578289573553515</v>
      </c>
      <c r="AN10" s="22">
        <v>1.3528988473419741</v>
      </c>
      <c r="AO10" s="22">
        <v>1.3906288716759521</v>
      </c>
      <c r="AP10" s="22">
        <v>1.4554764494657779</v>
      </c>
      <c r="AQ10" s="22">
        <v>1.0676351926055061</v>
      </c>
      <c r="AR10" s="22">
        <v>1.4935334216016352</v>
      </c>
    </row>
    <row r="11" spans="1:44" x14ac:dyDescent="0.2">
      <c r="A11" s="21" t="s">
        <v>19</v>
      </c>
      <c r="B11" s="22">
        <v>15.342000000000001</v>
      </c>
      <c r="C11" s="22">
        <v>12.638</v>
      </c>
      <c r="D11" s="22">
        <v>14.036</v>
      </c>
      <c r="E11" s="22">
        <v>14.23</v>
      </c>
      <c r="F11" s="23">
        <v>13.478999999999999</v>
      </c>
      <c r="G11" s="23">
        <v>10.622999999999999</v>
      </c>
      <c r="H11" s="23">
        <v>12.039</v>
      </c>
      <c r="I11" s="23">
        <v>10.898</v>
      </c>
      <c r="J11" s="23">
        <v>11.449</v>
      </c>
      <c r="K11" s="23">
        <v>15.04</v>
      </c>
      <c r="L11" s="23">
        <v>10.254</v>
      </c>
      <c r="M11" s="23">
        <v>12.115</v>
      </c>
      <c r="N11" s="23">
        <v>11.125</v>
      </c>
      <c r="P11" s="21" t="s">
        <v>19</v>
      </c>
      <c r="Q11" s="22"/>
      <c r="R11" s="22"/>
      <c r="S11" s="22"/>
      <c r="T11" s="22">
        <v>11.518000000000001</v>
      </c>
      <c r="U11" s="23"/>
      <c r="V11" s="23"/>
      <c r="W11" s="23"/>
      <c r="X11" s="23">
        <v>10.041</v>
      </c>
      <c r="Y11" s="23">
        <v>9.0150000000000006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12.654</v>
      </c>
      <c r="AJ11" s="22">
        <v>12.904</v>
      </c>
      <c r="AK11" s="22">
        <v>13.045</v>
      </c>
      <c r="AL11" s="22">
        <v>11.749000000000001</v>
      </c>
      <c r="AM11" s="22">
        <v>11.994</v>
      </c>
      <c r="AN11" s="22">
        <v>10.416</v>
      </c>
      <c r="AO11" s="22">
        <v>10.420999999999999</v>
      </c>
      <c r="AP11" s="22">
        <v>12.804</v>
      </c>
      <c r="AQ11" s="22">
        <v>10.545999999999999</v>
      </c>
      <c r="AR11" s="22">
        <v>13.461</v>
      </c>
    </row>
    <row r="12" spans="1:44" x14ac:dyDescent="0.2">
      <c r="A12" s="21" t="s">
        <v>20</v>
      </c>
      <c r="B12" s="22">
        <v>3.2010000000000001</v>
      </c>
      <c r="C12" s="22">
        <v>0.96799999999999997</v>
      </c>
      <c r="D12" s="22">
        <v>4.7460000000000004</v>
      </c>
      <c r="E12" s="22">
        <v>3.68</v>
      </c>
      <c r="F12" s="23">
        <v>4.5259999999999998</v>
      </c>
      <c r="G12" s="23">
        <v>5.0170000000000003</v>
      </c>
      <c r="H12" s="23">
        <v>5.9539999999999997</v>
      </c>
      <c r="I12" s="23">
        <v>4.3449999999999998</v>
      </c>
      <c r="J12" s="23">
        <v>4.8220000000000001</v>
      </c>
      <c r="K12" s="23">
        <v>4.4980000000000002</v>
      </c>
      <c r="L12" s="23">
        <v>5.1950000000000003</v>
      </c>
      <c r="M12" s="23">
        <v>4.766</v>
      </c>
      <c r="N12" s="23">
        <v>4.101</v>
      </c>
      <c r="P12" s="21" t="s">
        <v>20</v>
      </c>
      <c r="Q12" s="22"/>
      <c r="R12" s="22"/>
      <c r="S12" s="22"/>
      <c r="T12" s="22">
        <v>3.86</v>
      </c>
      <c r="U12" s="23"/>
      <c r="V12" s="23"/>
      <c r="W12" s="23"/>
      <c r="X12" s="23">
        <v>4.5720000000000001</v>
      </c>
      <c r="Y12" s="23">
        <v>4.0750000000000002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5.8529999999999998</v>
      </c>
      <c r="AJ12" s="22">
        <v>4.5810000000000004</v>
      </c>
      <c r="AK12" s="22">
        <v>3.9180000000000001</v>
      </c>
      <c r="AL12" s="22">
        <v>4.2960000000000003</v>
      </c>
      <c r="AM12" s="22">
        <v>5.008</v>
      </c>
      <c r="AN12" s="22">
        <v>4.6319999999999997</v>
      </c>
      <c r="AO12" s="22">
        <v>3.516</v>
      </c>
      <c r="AP12" s="22">
        <v>5.2489999999999997</v>
      </c>
      <c r="AQ12" s="22">
        <v>5.0750000000000002</v>
      </c>
      <c r="AR12" s="22">
        <v>3.13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4.1932082285755463</v>
      </c>
      <c r="C13" s="25">
        <f>IFERROR(IF(C8="","",IF($C$25=0,((C9-$C$26)/3/C10),IF($C$26=0,(($C$25-C9)/3/C10),MIN(((($C$25)-C9)/(3*C10)),((C9-($C$26))/(3*C10)))))),"")</f>
        <v>3.2899706832506244</v>
      </c>
      <c r="D13" s="25">
        <f>IFERROR(IF(D8="","",IF($D$25=0,((D9-$D$26)/3/D10),IF($D$26=0,(($D$25-D9)/3/D10),MIN(((($D$25)-D9)/(3*D10)),((D9-($D$26))/(3*D10)))))),"")</f>
        <v>5.4618791000258327</v>
      </c>
      <c r="E13" s="25">
        <f>IFERROR(IF(E8="","",IF($E$25=0,((E9-$E$26)/3/E10),IF($E$26=0,(($E$25-E9)/3/E10),MIN(((($E$25)-E9)/(3*E10)),((E9-($E$26))/(3*E10)))))),"")</f>
        <v>4.1267134376778261</v>
      </c>
      <c r="F13" s="25">
        <f>IFERROR(IF(F8="","",IF($K$25=0,((F9-$K$26)/3/F10),IF($K$26=0,(($K$25-F9)/3/F10),MIN(((($K$25)-F9)/(3*F10)),((F9-($K$26))/(3*F10)))))),"")</f>
        <v>4.9900335334505623</v>
      </c>
      <c r="G13" s="25">
        <f>IFERROR(IF(G8="","",IF($G$25=0,((G9-$G$26)/3/G10),IF($G$26=0,(($G$25-G9)/3/G10),MIN(((($G$25)-G9)/(3*G10)),((G9-($G$26))/(3*G10)))))),"")</f>
        <v>5.4387906953385281</v>
      </c>
      <c r="H13" s="25">
        <f>IFERROR(IF(H8="","",IF($H$25=0,((H9-$H$26)/3/H10),IF($H$26=0,(($H$25-H9)/3/H10),MIN(((($H$25)-H9)/(3*H10)),((H9-($H$26))/(3*H10)))))),"")</f>
        <v>5.6544772065213218</v>
      </c>
      <c r="I13" s="25">
        <f>IFERROR(IF(I8="","",IF($I$25=0,((I9-$I$26)/3/I10),IF($I$26=0,(($I$25-I9)/3/I10),MIN(((($I$25)-I9)/(3*I10)),((I9-($I$26))/(3*I10)))))),"")</f>
        <v>5.4520484056747112</v>
      </c>
      <c r="J13" s="25">
        <f>IFERROR(IF(J8="","",IF($J$25=0,((J9-$J$26)/3/J10),IF($J$26=0,(($J$25-J9)/3/J10),MIN(((($J$25)-J9)/(3*J10)),((J9-($J$26))/(3*J10)))))),"")</f>
        <v>6.0722968826006252</v>
      </c>
      <c r="K13" s="25">
        <f>IFERROR(IF(K8="","",IF($K$25=0,((K9-$K$26)/3/K10),IF($K$26=0,(($K$25-K9)/3/K10),MIN(((($K$25)-K9)/(3*K10)),((K9-($K$26))/(3*K10)))))),"")</f>
        <v>4.765615829919704</v>
      </c>
      <c r="L13" s="25">
        <f>IFERROR(IF(L8="","",IF($L$25=0,((L9-$L$26)/3/L10),IF($L$26=0,(($L$25-L9)/3/L10),MIN(((($L$25)-L9)/(3*L10)),((L9-($L$26))/(3*L10)))))),"")</f>
        <v>5.1977541035182586</v>
      </c>
      <c r="M13" s="25">
        <f>IFERROR(IF(M8="","",IF($M$25=0,((M9-$M$26)/3/M10),IF($M$26=0,(($M$25-M9)/3/M10),MIN(((($M$25)-M9)/(3*M10)),((M9-($M$26))/(3*M10)))))),"")</f>
        <v>4.3408049629726957</v>
      </c>
      <c r="N13" s="25">
        <f>IFERROR(IF(N8="","",IF($N$25=0,((N9-$N$26)/3/N10),IF($N$26=0,(($N$25-N9)/3/N10),MIN(((($N$25)-N9)/(3*N10)),((N9-($N$26))/(3*N10)))))),"")</f>
        <v>3.9475493904118966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3.8965022293575404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4.8450548911247733</v>
      </c>
      <c r="Y13" s="25">
        <f>IFERROR(IF(Y8="","",IF($J$25=0,((Y9-$J$26)/3/Y10),IF($J$26=0,(($J$25-Y9)/3/Y10),MIN(((($J$25)-Y9)/(3*Y10)),((Y9-($J$26))/(3*Y10)))))),"")</f>
        <v>5.5771457984376118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4.0122182212458926</v>
      </c>
      <c r="AJ13" s="25">
        <f t="shared" si="2"/>
        <v>4.2337754752775174</v>
      </c>
      <c r="AK13" s="25">
        <f t="shared" si="2"/>
        <v>4.0127384121531824</v>
      </c>
      <c r="AL13" s="25">
        <f t="shared" si="2"/>
        <v>4.4814224123707884</v>
      </c>
      <c r="AM13" s="25">
        <f t="shared" si="2"/>
        <v>4.3076187852125809</v>
      </c>
      <c r="AN13" s="25">
        <f t="shared" si="2"/>
        <v>4.3841661518054815</v>
      </c>
      <c r="AO13" s="25">
        <f t="shared" si="2"/>
        <v>4.292903503693875</v>
      </c>
      <c r="AP13" s="25">
        <f t="shared" si="2"/>
        <v>4.0272181760636805</v>
      </c>
      <c r="AQ13" s="25">
        <f>IFERROR(IF(AQ8="","",IF($M$25=0,((AQ9-$M$26)/3/AQ10),IF($M$26=0,(($M$25-AQ9)/3/AQ10),MIN(((($M$25)-AQ9)/(3*AQ10)),((AQ9-($M$26))/(3*AQ10)))))),"")</f>
        <v>5.37119798946053</v>
      </c>
      <c r="AR13" s="25">
        <f>IFERROR(IF(AR8="","",IF($M$25=0,((AR9-$M$26)/3/AR10),IF($M$26=0,(($M$25-AR9)/3/AR10),MIN(((($M$25)-AR9)/(3*AR10)),((AR9-($M$26))/(3*AR10)))))),"")</f>
        <v>3.9410387696362781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-0.54833897058824022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7.8305999999999996</v>
      </c>
      <c r="C19" s="30">
        <v>7.8211095238095236</v>
      </c>
      <c r="D19" s="30">
        <v>8.4793614035087703</v>
      </c>
      <c r="E19" s="30">
        <v>8.3064249999999973</v>
      </c>
      <c r="F19" s="30">
        <v>8.4948240000000066</v>
      </c>
      <c r="G19" s="30">
        <v>8.2775957446808484</v>
      </c>
      <c r="H19" s="30">
        <v>8.1585783783783796</v>
      </c>
      <c r="I19" s="30">
        <v>8.2589749999999977</v>
      </c>
      <c r="J19" s="30">
        <v>8.2824962962962996</v>
      </c>
      <c r="K19" s="30">
        <v>8.1301333333333297</v>
      </c>
      <c r="L19" s="30">
        <v>7.9101285714285758</v>
      </c>
      <c r="M19" s="30">
        <v>8.2025428571428556</v>
      </c>
      <c r="N19" s="30">
        <v>7.6994937499999994</v>
      </c>
      <c r="P19" s="30" t="s">
        <v>18</v>
      </c>
      <c r="Q19" s="30"/>
      <c r="R19" s="30"/>
      <c r="S19" s="30"/>
      <c r="T19" s="30">
        <v>7.8301666666666678</v>
      </c>
      <c r="U19" s="30"/>
      <c r="V19" s="30"/>
      <c r="W19" s="30"/>
      <c r="X19" s="30">
        <v>7.6003818181818188</v>
      </c>
      <c r="Y19" s="30">
        <v>7.6129500000000005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6.8154999999999992</v>
      </c>
      <c r="AJ19" s="30">
        <v>7.9561200000000012</v>
      </c>
      <c r="AK19" s="30">
        <v>8.0620352941176492</v>
      </c>
      <c r="AL19" s="30">
        <v>8.0967999999999982</v>
      </c>
      <c r="AM19" s="30">
        <v>7.9485333333333328</v>
      </c>
      <c r="AN19" s="30">
        <v>7.5731466666666618</v>
      </c>
      <c r="AO19" s="30">
        <v>8.1874000000000002</v>
      </c>
      <c r="AP19" s="30">
        <v>7.8416181818181814</v>
      </c>
      <c r="AQ19" s="30">
        <v>8.5587625000000038</v>
      </c>
      <c r="AR19" s="30">
        <v>8.0104235294117636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1.7092983294168895</v>
      </c>
      <c r="C20" s="22">
        <v>1.4900642009240279</v>
      </c>
      <c r="D20" s="22">
        <v>1.3404826329908792</v>
      </c>
      <c r="E20" s="22">
        <v>1.1690781324934063</v>
      </c>
      <c r="F20" s="22">
        <v>1.3227322776932333</v>
      </c>
      <c r="G20" s="22">
        <v>1.1426883442647777</v>
      </c>
      <c r="H20" s="22">
        <v>1.222976441153665</v>
      </c>
      <c r="I20" s="22">
        <v>1.3102990899989755</v>
      </c>
      <c r="J20" s="22">
        <v>1.2656798472490407</v>
      </c>
      <c r="K20" s="22">
        <v>1.3396118819676839</v>
      </c>
      <c r="L20" s="22">
        <v>1.4160512267836982</v>
      </c>
      <c r="M20" s="22">
        <v>1.6622017882537494</v>
      </c>
      <c r="N20" s="22">
        <v>1.6224101761992658</v>
      </c>
      <c r="P20" s="21" t="s">
        <v>8</v>
      </c>
      <c r="Q20" s="22"/>
      <c r="R20" s="22"/>
      <c r="S20" s="22"/>
      <c r="T20" s="22">
        <v>0.88801091494275286</v>
      </c>
      <c r="U20" s="22"/>
      <c r="V20" s="22"/>
      <c r="W20" s="22"/>
      <c r="X20" s="22">
        <v>1.7304705578296233</v>
      </c>
      <c r="Y20" s="22">
        <v>1.492210986739926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1.6115312647421358</v>
      </c>
      <c r="AJ20" s="22">
        <v>1.1908091838881694</v>
      </c>
      <c r="AK20" s="22">
        <v>1.2297831636885606</v>
      </c>
      <c r="AL20" s="22">
        <v>1.0665008204403874</v>
      </c>
      <c r="AM20" s="22">
        <v>1.1120393529558754</v>
      </c>
      <c r="AN20" s="22">
        <v>1.5477536179838394</v>
      </c>
      <c r="AO20" s="22">
        <v>1.426474467908545</v>
      </c>
      <c r="AP20" s="22">
        <v>1.0971514040309118</v>
      </c>
      <c r="AQ20" s="22">
        <v>1.4163314551971733</v>
      </c>
      <c r="AR20" s="22">
        <v>1.4993647097264746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25.5</v>
      </c>
    </row>
    <row r="21" spans="1:62" x14ac:dyDescent="0.2">
      <c r="A21" s="21" t="s">
        <v>19</v>
      </c>
      <c r="B21" s="22">
        <v>13.31</v>
      </c>
      <c r="C21" s="22">
        <v>11.744</v>
      </c>
      <c r="D21" s="22">
        <v>15.981</v>
      </c>
      <c r="E21" s="22">
        <v>12.989000000000001</v>
      </c>
      <c r="F21" s="22">
        <v>12.962999999999999</v>
      </c>
      <c r="G21" s="22">
        <v>12.753</v>
      </c>
      <c r="H21" s="22">
        <v>12.115</v>
      </c>
      <c r="I21" s="22">
        <v>11.596</v>
      </c>
      <c r="J21" s="22">
        <v>11.456</v>
      </c>
      <c r="K21" s="22">
        <v>11.836</v>
      </c>
      <c r="L21" s="22">
        <v>10.997</v>
      </c>
      <c r="M21" s="22">
        <v>11.534000000000001</v>
      </c>
      <c r="N21" s="22">
        <v>11.765000000000001</v>
      </c>
      <c r="P21" s="21" t="s">
        <v>19</v>
      </c>
      <c r="Q21" s="22"/>
      <c r="R21" s="22"/>
      <c r="S21" s="22"/>
      <c r="T21" s="22">
        <v>9.7170000000000005</v>
      </c>
      <c r="U21" s="22"/>
      <c r="V21" s="22"/>
      <c r="W21" s="22"/>
      <c r="X21" s="22">
        <v>14.256</v>
      </c>
      <c r="Y21" s="22">
        <v>9.5510000000000002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9.5820000000000007</v>
      </c>
      <c r="AJ21" s="22">
        <v>9.9719999999999995</v>
      </c>
      <c r="AK21" s="22">
        <v>11.146000000000001</v>
      </c>
      <c r="AL21" s="22">
        <v>11.064</v>
      </c>
      <c r="AM21" s="22">
        <v>9.8710000000000004</v>
      </c>
      <c r="AN21" s="22">
        <v>12.114000000000001</v>
      </c>
      <c r="AO21" s="22">
        <v>12.788</v>
      </c>
      <c r="AP21" s="22">
        <v>11.064</v>
      </c>
      <c r="AQ21" s="22">
        <v>11.141999999999999</v>
      </c>
      <c r="AR21" s="22">
        <v>12.861000000000001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4.4089999999999998</v>
      </c>
      <c r="C22" s="22">
        <v>3.1520000000000001</v>
      </c>
      <c r="D22" s="22">
        <v>3.1520000000000001</v>
      </c>
      <c r="E22" s="22">
        <v>3.911</v>
      </c>
      <c r="F22" s="22">
        <v>4.6559999999999997</v>
      </c>
      <c r="G22" s="22">
        <v>4.6029999999999998</v>
      </c>
      <c r="H22" s="22">
        <v>4.2190000000000003</v>
      </c>
      <c r="I22" s="22">
        <v>1.718</v>
      </c>
      <c r="J22" s="22">
        <v>4.4729999999999999</v>
      </c>
      <c r="K22" s="22">
        <v>4.5350000000000001</v>
      </c>
      <c r="L22" s="22">
        <v>2.9980000000000002</v>
      </c>
      <c r="M22" s="22">
        <v>3.238</v>
      </c>
      <c r="N22" s="22">
        <v>2.9620000000000002</v>
      </c>
      <c r="P22" s="21" t="s">
        <v>20</v>
      </c>
      <c r="Q22" s="22"/>
      <c r="R22" s="22"/>
      <c r="S22" s="22"/>
      <c r="T22" s="22">
        <v>5.2480000000000002</v>
      </c>
      <c r="U22" s="22"/>
      <c r="V22" s="22"/>
      <c r="W22" s="22"/>
      <c r="X22" s="22">
        <v>1.403</v>
      </c>
      <c r="Y22" s="22">
        <v>4.3319999999999999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1.9970000000000001</v>
      </c>
      <c r="AJ22" s="22">
        <v>4.4050000000000002</v>
      </c>
      <c r="AK22" s="22">
        <v>5.0350000000000001</v>
      </c>
      <c r="AL22" s="22">
        <v>5.532</v>
      </c>
      <c r="AM22" s="22">
        <v>5.0789999999999997</v>
      </c>
      <c r="AN22" s="22">
        <v>3.069</v>
      </c>
      <c r="AO22" s="22">
        <v>5.0549999999999997</v>
      </c>
      <c r="AP22" s="22">
        <v>4.3739999999999997</v>
      </c>
      <c r="AQ22" s="22">
        <v>4.2249999999999996</v>
      </c>
      <c r="AR22" s="22">
        <v>3.1469999999999998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3.4457413891051121</v>
      </c>
      <c r="C23" s="25">
        <f>IFERROR(IF(C18="","",IF($C$25=0,((C19-$C$26)/3/C20),IF($C$26=0,(($C$25-C19)/3/C20),MIN(((($C$25)-C19)/(3*C20)),((C19-($C$26))/(3*C20)))))),"")</f>
        <v>3.9548386495085981</v>
      </c>
      <c r="D23" s="25">
        <f>IFERROR(IF(D18="","",IF($D$25=0,((D19-$D$26)/3/D20),IF($D$26=0,(($D$25-D19)/3/D20),MIN(((($D$25)-D19)/(3*D20)),((D19-($D$26))/(3*D20)))))),"")</f>
        <v>4.2324652772051348</v>
      </c>
      <c r="E23" s="25">
        <f>IFERROR(IF(E18="","",IF($E$25=0,((E19-$E$26)/3/E20),IF($E$26=0,(($E$25-E19)/3/E20),MIN(((($E$25)-E19)/(3*E20)),((E19-($E$26))/(3*E20)))))),"")</f>
        <v>4.902317054244441</v>
      </c>
      <c r="F23" s="25">
        <f>IFERROR(IF(F18="","",IF($K$25=0,((F19-$K$26)/3/F20),IF($K$26=0,(($K$25-F19)/3/F20),MIN(((($K$25)-F19)/(3*F20)),((F19-($K$26))/(3*F20)))))),"")</f>
        <v>4.2853660529743305</v>
      </c>
      <c r="G23" s="25">
        <f>IFERROR(IF(G18="","",IF($G$25=0,((G19-$G$26)/3/G20),IF($G$26=0,(($G$25-G19)/3/G20),MIN(((($G$25)-G19)/(3*G20)),((G19-($G$26))/(3*G20)))))),"")</f>
        <v>5.0239432713680401</v>
      </c>
      <c r="H23" s="25">
        <f>IFERROR(IF(H18="","",IF($H$25=0,((H19-$H$26)/3/H20),IF($H$26=0,(($H$25-H19)/3/H20),MIN(((($H$25)-H19)/(3*H20)),((H19-($H$26))/(3*H20)))))),"")</f>
        <v>4.7265619184135748</v>
      </c>
      <c r="I23" s="25">
        <f>IFERROR(IF(I18="","",IF($I$25=0,((I19-$I$26)/3/I20),IF($I$26=0,(($I$25-I19)/3/I20),MIN(((($I$25)-I19)/(3*I20)),((I19-($I$26))/(3*I20)))))),"")</f>
        <v>4.3860278750081614</v>
      </c>
      <c r="J23" s="25">
        <f>IFERROR(IF(J18="","",IF($J$25=0,((J19-$J$26)/3/J20),IF($J$26=0,(($J$25-J19)/3/J20),MIN(((($J$25)-J19)/(3*J20)),((J19-($J$26))/(3*J20)))))),"")</f>
        <v>4.5344546756501387</v>
      </c>
      <c r="K23" s="25">
        <f>IFERROR(IF(K18="","",IF($K$25=0,((K19-$K$26)/3/K20),IF($K$26=0,(($K$25-K19)/3/K20),MIN(((($K$25)-K19)/(3*K20)),((K19-($K$26))/(3*K20)))))),"")</f>
        <v>4.3221142134474073</v>
      </c>
      <c r="L23" s="25">
        <f>IFERROR(IF(L18="","",IF($L$25=0,((L19-$L$26)/3/L20),IF($L$26=0,(($L$25-L19)/3/L20),MIN(((($L$25)-L19)/(3*L20)),((L19-($L$26))/(3*L20)))))),"")</f>
        <v>4.1405920670736389</v>
      </c>
      <c r="M23" s="25">
        <f>IFERROR(IF(M18="","",IF($M$25=0,((M19-$M$26)/3/M20),IF($M$26=0,(($M$25-M19)/3/M20),MIN(((($M$25)-M19)/(3*M20)),((M19-($M$26))/(3*M20)))))),"")</f>
        <v>3.4687840479803684</v>
      </c>
      <c r="N23" s="25">
        <f>IFERROR(IF(N18="","",IF($N$25=0,((N19-$N$26)/3/N20),IF($N$26=0,(($N$25-N19)/3/N20),MIN(((($N$25)-N19)/(3*N20)),((N19-($N$26))/(3*N20)))))),"")</f>
        <v>3.6572145382084784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6.6327387933335817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3.4479288693722112</v>
      </c>
      <c r="Y23" s="25">
        <f>IFERROR(IF(Y18="","",IF($J$25=0,((Y19-$J$26)/3/Y20),IF($J$26=0,(($J$25-Y19)/3/Y20),MIN(((($J$25)-Y19)/(3*Y20)),((Y19-($J$26))/(3*Y20)))))),"")</f>
        <v>3.9956481040433216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3.8647507516171258</v>
      </c>
      <c r="AJ23" s="25">
        <f t="shared" si="4"/>
        <v>4.9109127466631888</v>
      </c>
      <c r="AK23" s="25">
        <f t="shared" si="4"/>
        <v>4.7265689379959861</v>
      </c>
      <c r="AL23" s="25">
        <f t="shared" si="4"/>
        <v>5.4393457140250936</v>
      </c>
      <c r="AM23" s="25">
        <f t="shared" si="4"/>
        <v>5.2610448302372541</v>
      </c>
      <c r="AN23" s="25">
        <f t="shared" si="4"/>
        <v>3.8608326986577088</v>
      </c>
      <c r="AO23" s="25">
        <f t="shared" si="4"/>
        <v>4.0455450107899527</v>
      </c>
      <c r="AP23" s="25">
        <f t="shared" si="4"/>
        <v>5.3649179603669666</v>
      </c>
      <c r="AQ23" s="25">
        <f>IFERROR(IF(AQ18="","",IF($M$25=0,((AQ19-$M$26)/3/AQ20),IF($M$26=0,(($M$25-AQ19)/3/AQ20),MIN(((($M$25)-AQ19)/(3*AQ20)),((AQ19-($M$26))/(3*AQ20)))))),"")</f>
        <v>3.9871169604720191</v>
      </c>
      <c r="AR23" s="25">
        <f>IFERROR(IF(AR18="","",IF($M$25=0,((AR19-$M$26)/3/AR20),IF($M$26=0,(($M$25-AR19)/3/AR20),MIN(((($M$25)-AR19)/(3*AR20)),((AR19-($M$26))/(3*AR20)))))),"")</f>
        <v>3.8882193142940782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25.5</v>
      </c>
      <c r="C25" s="32">
        <f t="shared" si="5"/>
        <v>25.5</v>
      </c>
      <c r="D25" s="32">
        <f t="shared" si="5"/>
        <v>25.5</v>
      </c>
      <c r="E25" s="32">
        <f t="shared" si="5"/>
        <v>25.5</v>
      </c>
      <c r="F25" s="32">
        <f t="shared" si="5"/>
        <v>25.5</v>
      </c>
      <c r="G25" s="32">
        <f t="shared" si="5"/>
        <v>25.5</v>
      </c>
      <c r="H25" s="32">
        <f t="shared" si="5"/>
        <v>25.5</v>
      </c>
      <c r="I25" s="32">
        <f t="shared" si="5"/>
        <v>25.5</v>
      </c>
      <c r="J25" s="32">
        <f t="shared" si="5"/>
        <v>25.5</v>
      </c>
      <c r="K25" s="32">
        <f t="shared" si="5"/>
        <v>25.5</v>
      </c>
      <c r="L25" s="32">
        <f t="shared" si="5"/>
        <v>25.5</v>
      </c>
      <c r="M25" s="32">
        <f t="shared" si="5"/>
        <v>25.5</v>
      </c>
      <c r="N25" s="32">
        <f>$E$5</f>
        <v>25.5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1.728377682424695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6.0722968826006252</v>
      </c>
      <c r="Q37" s="40">
        <v>8</v>
      </c>
      <c r="R37" s="41">
        <f>ROUND(Q37/5,5)</f>
        <v>1.6</v>
      </c>
      <c r="T37" s="20">
        <v>8.6992000000000012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1.8141097541218392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3.0870605562548237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BJ85"/>
  <sheetViews>
    <sheetView showGridLines="0" topLeftCell="A16" zoomScale="85" zoomScaleNormal="85" workbookViewId="0">
      <selection activeCell="V53" sqref="V5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70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1.6536372050633199</v>
      </c>
      <c r="R2" s="7">
        <f>IF(N19="","",(ABS(N19-AVERAGE(B19:M19))/STDEV(B19:M19)))</f>
        <v>0.77730539946521404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0.24515416172508211</v>
      </c>
      <c r="V2" s="7">
        <f>IF(AR19="","",(ABS(AR19-AVERAGE(AF19:AQ19))/STDEV(AF19:AQ19)))</f>
        <v>2.4020651829760959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0.50940442056738244</v>
      </c>
      <c r="R3" s="7">
        <f>IF(N20="","",(ABS(N20-AVERAGE(B20:M20))/STDEV(B20:M20)))</f>
        <v>2.5545743935124978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3.560008098220425</v>
      </c>
      <c r="V3" s="7">
        <f>IF(AR20="","",(ABS(AR20-AVERAGE(AF20:AQ20))/STDEV(AF20:AQ20)))</f>
        <v>1.1903384077182126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1.3783790937822531</v>
      </c>
      <c r="R4" s="7">
        <f>IF(N23="","",(ABS(N23-AVERAGE(B23:M23))/STDEV(B23:M23)))</f>
        <v>1.0805403762044523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1.9878730475754185</v>
      </c>
      <c r="V4" s="7">
        <f>IF(AR23="","",(ABS(AR23-AVERAGE(AF23:AQ23))/STDEV(AF23:AQ23)))</f>
        <v>1.5333506731273756</v>
      </c>
    </row>
    <row r="5" spans="1:44" ht="25.5" customHeight="1" x14ac:dyDescent="0.2">
      <c r="C5" s="45" t="s">
        <v>71</v>
      </c>
      <c r="D5" s="46">
        <v>25134</v>
      </c>
      <c r="E5" s="46">
        <v>26450</v>
      </c>
      <c r="F5" s="46">
        <v>24220</v>
      </c>
      <c r="G5" s="13"/>
      <c r="H5" s="13"/>
      <c r="I5" s="13">
        <v>1336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-81.279999999998836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25466.071232876711</v>
      </c>
      <c r="C9" s="20">
        <v>25472.799999999999</v>
      </c>
      <c r="D9" s="20">
        <v>25564</v>
      </c>
      <c r="E9" s="20">
        <v>25648.072727272727</v>
      </c>
      <c r="F9" s="20">
        <v>25534.01142857143</v>
      </c>
      <c r="G9" s="20">
        <v>25490.482051282052</v>
      </c>
      <c r="H9" s="20">
        <v>25442.080000000002</v>
      </c>
      <c r="I9" s="20">
        <v>25574.666666666668</v>
      </c>
      <c r="J9" s="20">
        <v>25583.200000000001</v>
      </c>
      <c r="K9" s="20">
        <v>25568.266666666666</v>
      </c>
      <c r="L9" s="20">
        <v>25410.400000000001</v>
      </c>
      <c r="M9" s="20">
        <v>25450.628571428573</v>
      </c>
      <c r="N9" s="20">
        <v>25635.724137931036</v>
      </c>
      <c r="P9" s="19" t="s">
        <v>18</v>
      </c>
      <c r="Q9" s="20"/>
      <c r="R9" s="20"/>
      <c r="S9" s="20"/>
      <c r="T9" s="20">
        <v>25533.066666666666</v>
      </c>
      <c r="U9" s="20"/>
      <c r="V9" s="20"/>
      <c r="W9" s="20"/>
      <c r="X9" s="20">
        <v>25570.400000000001</v>
      </c>
      <c r="Y9" s="20">
        <v>25620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25696.799999999999</v>
      </c>
      <c r="AJ9" s="30">
        <v>25680.266666666666</v>
      </c>
      <c r="AK9" s="30">
        <v>25356.168421052633</v>
      </c>
      <c r="AL9" s="30">
        <v>25297.082352941175</v>
      </c>
      <c r="AM9" s="30">
        <v>25552.114285714284</v>
      </c>
      <c r="AN9" s="30">
        <v>25708</v>
      </c>
      <c r="AO9" s="30">
        <v>25601.546666666665</v>
      </c>
      <c r="AP9" s="30">
        <v>25818.254545454547</v>
      </c>
      <c r="AQ9" s="30">
        <v>25728.48</v>
      </c>
      <c r="AR9" s="30">
        <v>25647.200000000001</v>
      </c>
    </row>
    <row r="10" spans="1:44" x14ac:dyDescent="0.2">
      <c r="A10" s="21" t="s">
        <v>8</v>
      </c>
      <c r="B10" s="22">
        <v>194.07431840865397</v>
      </c>
      <c r="C10" s="22">
        <v>166.47281196129933</v>
      </c>
      <c r="D10" s="22">
        <v>158.86045814264267</v>
      </c>
      <c r="E10" s="22">
        <v>132.26565968630743</v>
      </c>
      <c r="F10" s="22">
        <v>151.58192612711869</v>
      </c>
      <c r="G10" s="22">
        <v>183.05988383022506</v>
      </c>
      <c r="H10" s="22">
        <v>165.16558449940553</v>
      </c>
      <c r="I10" s="22">
        <v>135.08673424991844</v>
      </c>
      <c r="J10" s="22">
        <v>187.1645061996328</v>
      </c>
      <c r="K10" s="22">
        <v>145.25344264982502</v>
      </c>
      <c r="L10" s="22">
        <v>143.39716689930606</v>
      </c>
      <c r="M10" s="22">
        <v>130.26240756264465</v>
      </c>
      <c r="N10" s="22">
        <v>168.87711191041569</v>
      </c>
      <c r="P10" s="21" t="s">
        <v>8</v>
      </c>
      <c r="Q10" s="22"/>
      <c r="R10" s="22"/>
      <c r="S10" s="22"/>
      <c r="T10" s="22">
        <v>133.00114942032059</v>
      </c>
      <c r="U10" s="22"/>
      <c r="V10" s="22"/>
      <c r="W10" s="22"/>
      <c r="X10" s="22">
        <v>121.20126011946182</v>
      </c>
      <c r="Y10" s="22">
        <v>122.78865025554661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121.19822823092665</v>
      </c>
      <c r="AJ10" s="22">
        <v>156.43304918208449</v>
      </c>
      <c r="AK10" s="22">
        <v>203.39912825560478</v>
      </c>
      <c r="AL10" s="22">
        <v>150.7863682550269</v>
      </c>
      <c r="AM10" s="22">
        <v>176.13034886969552</v>
      </c>
      <c r="AN10" s="22">
        <v>170.47246334670496</v>
      </c>
      <c r="AO10" s="22">
        <v>153.50026792241201</v>
      </c>
      <c r="AP10" s="22">
        <v>163.10099327329073</v>
      </c>
      <c r="AQ10" s="22">
        <v>146.99968624150878</v>
      </c>
      <c r="AR10" s="22">
        <v>240.59078800470994</v>
      </c>
    </row>
    <row r="11" spans="1:44" x14ac:dyDescent="0.2">
      <c r="A11" s="21" t="s">
        <v>19</v>
      </c>
      <c r="B11" s="22">
        <v>26012</v>
      </c>
      <c r="C11" s="22">
        <v>25884</v>
      </c>
      <c r="D11" s="22">
        <v>26140</v>
      </c>
      <c r="E11" s="22">
        <v>26044</v>
      </c>
      <c r="F11" s="23">
        <v>25852</v>
      </c>
      <c r="G11" s="23">
        <v>26012</v>
      </c>
      <c r="H11" s="23">
        <v>25852</v>
      </c>
      <c r="I11" s="23">
        <v>25884</v>
      </c>
      <c r="J11" s="23">
        <v>26044</v>
      </c>
      <c r="K11" s="23">
        <v>25884</v>
      </c>
      <c r="L11" s="23">
        <v>25692</v>
      </c>
      <c r="M11" s="23">
        <v>25724</v>
      </c>
      <c r="N11" s="23">
        <v>26108</v>
      </c>
      <c r="P11" s="21" t="s">
        <v>19</v>
      </c>
      <c r="Q11" s="22"/>
      <c r="R11" s="22"/>
      <c r="S11" s="22"/>
      <c r="T11" s="22">
        <v>25820</v>
      </c>
      <c r="U11" s="23"/>
      <c r="V11" s="23"/>
      <c r="W11" s="23"/>
      <c r="X11" s="23">
        <v>25820</v>
      </c>
      <c r="Y11" s="23">
        <v>25852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25884</v>
      </c>
      <c r="AJ11" s="22">
        <v>26012</v>
      </c>
      <c r="AK11" s="22">
        <v>25820</v>
      </c>
      <c r="AL11" s="22">
        <v>25788</v>
      </c>
      <c r="AM11" s="22">
        <v>25916</v>
      </c>
      <c r="AN11" s="22">
        <v>26076</v>
      </c>
      <c r="AO11" s="22">
        <v>26012</v>
      </c>
      <c r="AP11" s="22">
        <v>26172</v>
      </c>
      <c r="AQ11" s="22">
        <v>26044</v>
      </c>
      <c r="AR11" s="22">
        <v>26140</v>
      </c>
    </row>
    <row r="12" spans="1:44" x14ac:dyDescent="0.2">
      <c r="A12" s="21" t="s">
        <v>20</v>
      </c>
      <c r="B12" s="22">
        <v>24892</v>
      </c>
      <c r="C12" s="22">
        <v>25020</v>
      </c>
      <c r="D12" s="22">
        <v>25212</v>
      </c>
      <c r="E12" s="22">
        <v>25340</v>
      </c>
      <c r="F12" s="23">
        <v>25116</v>
      </c>
      <c r="G12" s="23">
        <v>24956</v>
      </c>
      <c r="H12" s="23">
        <v>25020</v>
      </c>
      <c r="I12" s="23">
        <v>25148</v>
      </c>
      <c r="J12" s="23">
        <v>24860</v>
      </c>
      <c r="K12" s="23">
        <v>25180</v>
      </c>
      <c r="L12" s="23">
        <v>24828</v>
      </c>
      <c r="M12" s="23">
        <v>25148</v>
      </c>
      <c r="N12" s="23">
        <v>25244</v>
      </c>
      <c r="P12" s="21" t="s">
        <v>20</v>
      </c>
      <c r="Q12" s="22"/>
      <c r="R12" s="22"/>
      <c r="S12" s="22"/>
      <c r="T12" s="22">
        <v>25308</v>
      </c>
      <c r="U12" s="23"/>
      <c r="V12" s="23"/>
      <c r="W12" s="23"/>
      <c r="X12" s="23">
        <v>25340</v>
      </c>
      <c r="Y12" s="23">
        <v>25404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25468</v>
      </c>
      <c r="AJ12" s="22">
        <v>25244</v>
      </c>
      <c r="AK12" s="22">
        <v>24988</v>
      </c>
      <c r="AL12" s="22">
        <v>24988</v>
      </c>
      <c r="AM12" s="22">
        <v>25116</v>
      </c>
      <c r="AN12" s="22">
        <v>25084</v>
      </c>
      <c r="AO12" s="22">
        <v>25276</v>
      </c>
      <c r="AP12" s="22">
        <v>25404</v>
      </c>
      <c r="AQ12" s="22">
        <v>25340</v>
      </c>
      <c r="AR12" s="22">
        <v>25020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1.6899518617252458</v>
      </c>
      <c r="C13" s="25">
        <f>IFERROR(IF(C8="","",IF($C$25=0,((C9-$C$26)/3/C10),IF($C$26=0,(($C$25-C9)/3/C10),MIN(((($C$25)-C9)/(3*C10)),((C9-($C$26))/(3*C10)))))),"")</f>
        <v>1.9566758649397851</v>
      </c>
      <c r="D13" s="25">
        <f>IFERROR(IF(D8="","",IF($D$25=0,((D9-$D$26)/3/D10),IF($D$26=0,(($D$25-D9)/3/D10),MIN(((($D$25)-D9)/(3*D10)),((D9-($D$26))/(3*D10)))))),"")</f>
        <v>1.8590739116977117</v>
      </c>
      <c r="E13" s="25">
        <f>IFERROR(IF(E8="","",IF($E$25=0,((E9-$E$26)/3/E10),IF($E$26=0,(($E$25-E9)/3/E10),MIN(((($E$25)-E9)/(3*E10)),((E9-($E$26))/(3*E10)))))),"")</f>
        <v>2.0210014567882859</v>
      </c>
      <c r="F13" s="25">
        <f>IFERROR(IF(F8="","",IF($K$25=0,((F9-$K$26)/3/F10),IF($K$26=0,(($K$25-F9)/3/F10),MIN(((($K$25)-F9)/(3*F10)),((F9-($K$26))/(3*F10)))))),"")</f>
        <v>2.0142871357464465</v>
      </c>
      <c r="G13" s="25">
        <f>IFERROR(IF(G8="","",IF($G$25=0,((G9-$G$26)/3/G10),IF($G$26=0,(($G$25-G9)/3/G10),MIN(((($G$25)-G9)/(3*G10)),((G9-($G$26))/(3*G10)))))),"")</f>
        <v>1.7471840883278624</v>
      </c>
      <c r="H13" s="25">
        <f>IFERROR(IF(H8="","",IF($H$25=0,((H9-$H$26)/3/H10),IF($H$26=0,(($H$25-H9)/3/H10),MIN(((($H$25)-H9)/(3*H10)),((H9-($H$26))/(3*H10)))))),"")</f>
        <v>2.0341606536956371</v>
      </c>
      <c r="I13" s="25">
        <f>IFERROR(IF(I8="","",IF($I$25=0,((I9-$I$26)/3/I10),IF($I$26=0,(($I$25-I9)/3/I10),MIN(((($I$25)-I9)/(3*I10)),((I9-($I$26))/(3*I10)))))),"")</f>
        <v>2.1599291699358965</v>
      </c>
      <c r="J13" s="25">
        <f>IFERROR(IF(J8="","",IF($J$25=0,((J9-$J$26)/3/J10),IF($J$26=0,(($J$25-J9)/3/J10),MIN(((($J$25)-J9)/(3*J10)),((J9-($J$26))/(3*J10)))))),"")</f>
        <v>1.5437399921604364</v>
      </c>
      <c r="K13" s="25">
        <f>IFERROR(IF(K8="","",IF($K$25=0,((K9-$K$26)/3/K10),IF($K$26=0,(($K$25-K9)/3/K10),MIN(((($K$25)-K9)/(3*K10)),((K9-($K$26))/(3*K10)))))),"")</f>
        <v>2.0234364552698971</v>
      </c>
      <c r="L13" s="25">
        <f>IFERROR(IF(L8="","",IF($L$25=0,((L9-$L$26)/3/L10),IF($L$26=0,(($L$25-L9)/3/L10),MIN(((($L$25)-L9)/(3*L10)),((L9-($L$26))/(3*L10)))))),"")</f>
        <v>2.4165981854904404</v>
      </c>
      <c r="M13" s="25">
        <f>IFERROR(IF(M8="","",IF($M$25=0,((M9-$M$26)/3/M10),IF($M$26=0,(($M$25-M9)/3/M10),MIN(((($M$25)-M9)/(3*M10)),((M9-($M$26))/(3*M10)))))),"")</f>
        <v>2.5573288238481693</v>
      </c>
      <c r="N13" s="25">
        <f>IFERROR(IF(N8="","",IF($N$25=0,((N9-$N$26)/3/N10),IF($N$26=0,(($N$25-N9)/3/N10),MIN(((($N$25)-N9)/(3*N10)),((N9-($N$26))/(3*N10)))))),"")</f>
        <v>1.6072354878990607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2.2980586692414469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2.4191167625733216</v>
      </c>
      <c r="Y13" s="25">
        <f>IFERROR(IF(Y8="","",IF($J$25=0,((Y9-$J$26)/3/Y10),IF($J$26=0,(($J$25-Y9)/3/Y10),MIN(((($J$25)-Y9)/(3*Y10)),((Y9-($J$26))/(3*Y10)))))),"")</f>
        <v>2.2531941355399749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2.0715374336025252</v>
      </c>
      <c r="AJ13" s="25">
        <f t="shared" si="2"/>
        <v>1.6401762870397494</v>
      </c>
      <c r="AK13" s="25">
        <f t="shared" si="2"/>
        <v>1.7925864748918461</v>
      </c>
      <c r="AL13" s="25">
        <f t="shared" si="2"/>
        <v>2.3810338768366921</v>
      </c>
      <c r="AM13" s="25">
        <f t="shared" si="2"/>
        <v>1.6992826052747037</v>
      </c>
      <c r="AN13" s="25">
        <f t="shared" si="2"/>
        <v>1.4508697092638922</v>
      </c>
      <c r="AO13" s="25">
        <f t="shared" si="2"/>
        <v>1.8424578771467088</v>
      </c>
      <c r="AP13" s="25">
        <f t="shared" si="2"/>
        <v>1.291113033437929</v>
      </c>
      <c r="AQ13" s="25">
        <f>IFERROR(IF(AQ8="","",IF($M$25=0,((AQ9-$M$26)/3/AQ10),IF($M$26=0,(($M$25-AQ9)/3/AQ10),MIN(((($M$25)-AQ9)/(3*AQ10)),((AQ9-($M$26))/(3*AQ10)))))),"")</f>
        <v>1.6361032653602643</v>
      </c>
      <c r="AR13" s="25">
        <f>IFERROR(IF(AR8="","",IF($M$25=0,((AR9-$M$26)/3/AR10),IF($M$26=0,(($M$25-AR9)/3/AR10),MIN(((($M$25)-AR9)/(3*AR10)),((AR9-($M$26))/(3*AR10)))))),"")</f>
        <v>1.1122620372096752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-140.21176470588034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25466.400000000001</v>
      </c>
      <c r="C19" s="30">
        <v>25514.17142857143</v>
      </c>
      <c r="D19" s="30">
        <v>25607.452631578948</v>
      </c>
      <c r="E19" s="30">
        <v>25603.8</v>
      </c>
      <c r="F19" s="30">
        <v>25591.392</v>
      </c>
      <c r="G19" s="30">
        <v>25410.944680851066</v>
      </c>
      <c r="H19" s="30">
        <v>25461.08108108108</v>
      </c>
      <c r="I19" s="30">
        <v>25480</v>
      </c>
      <c r="J19" s="30">
        <v>25536.029629629629</v>
      </c>
      <c r="K19" s="30">
        <v>25444.339393939394</v>
      </c>
      <c r="L19" s="30">
        <v>25313.485714285714</v>
      </c>
      <c r="M19" s="30">
        <v>25776.114285714284</v>
      </c>
      <c r="N19" s="30">
        <v>25425.200000000001</v>
      </c>
      <c r="P19" s="30" t="s">
        <v>18</v>
      </c>
      <c r="Q19" s="30"/>
      <c r="R19" s="30"/>
      <c r="S19" s="30"/>
      <c r="T19" s="30">
        <v>25591.733333333334</v>
      </c>
      <c r="U19" s="30"/>
      <c r="V19" s="30"/>
      <c r="W19" s="30"/>
      <c r="X19" s="30">
        <v>25456.363636363636</v>
      </c>
      <c r="Y19" s="30">
        <v>25394.400000000001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25432.799999999999</v>
      </c>
      <c r="AJ19" s="30">
        <v>25415.946666666667</v>
      </c>
      <c r="AK19" s="30">
        <v>25554.588235294119</v>
      </c>
      <c r="AL19" s="30">
        <v>25507.040000000001</v>
      </c>
      <c r="AM19" s="30">
        <v>25373.706666666665</v>
      </c>
      <c r="AN19" s="30">
        <v>25403.146666666667</v>
      </c>
      <c r="AO19" s="30">
        <v>25327.599999999999</v>
      </c>
      <c r="AP19" s="30">
        <v>25204.436363636363</v>
      </c>
      <c r="AQ19" s="30">
        <v>25259.599999999999</v>
      </c>
      <c r="AR19" s="30">
        <v>25119.388235294118</v>
      </c>
      <c r="BD19" s="32"/>
      <c r="BE19" s="32"/>
      <c r="BF19" s="32"/>
      <c r="BG19" s="32">
        <f>I5/3</f>
        <v>445.33333333333331</v>
      </c>
      <c r="BH19" s="32"/>
      <c r="BI19" s="32"/>
      <c r="BJ19" s="32"/>
    </row>
    <row r="20" spans="1:62" x14ac:dyDescent="0.2">
      <c r="A20" s="21" t="s">
        <v>8</v>
      </c>
      <c r="B20" s="22">
        <v>97.102441836064642</v>
      </c>
      <c r="C20" s="22">
        <v>201.26682316764803</v>
      </c>
      <c r="D20" s="22">
        <v>181.5115971397403</v>
      </c>
      <c r="E20" s="22">
        <v>160.2914326975289</v>
      </c>
      <c r="F20" s="22">
        <v>219.33215700570264</v>
      </c>
      <c r="G20" s="22">
        <v>173.71548456106802</v>
      </c>
      <c r="H20" s="22">
        <v>154.39488797757377</v>
      </c>
      <c r="I20" s="22">
        <v>190.06588861972767</v>
      </c>
      <c r="J20" s="22">
        <v>192.45437298928209</v>
      </c>
      <c r="K20" s="22">
        <v>199.24217697314066</v>
      </c>
      <c r="L20" s="22">
        <v>248.13658010131851</v>
      </c>
      <c r="M20" s="22">
        <v>141.21984767783619</v>
      </c>
      <c r="N20" s="22">
        <v>279.52045187940712</v>
      </c>
      <c r="P20" s="21" t="s">
        <v>8</v>
      </c>
      <c r="Q20" s="22"/>
      <c r="R20" s="22"/>
      <c r="S20" s="22"/>
      <c r="T20" s="22">
        <v>155.34942445390945</v>
      </c>
      <c r="U20" s="22"/>
      <c r="V20" s="22"/>
      <c r="W20" s="22"/>
      <c r="X20" s="22">
        <v>127.7573457533437</v>
      </c>
      <c r="Y20" s="22">
        <v>135.40675564270865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169.60936864169523</v>
      </c>
      <c r="AJ20" s="22">
        <v>180.61934688307468</v>
      </c>
      <c r="AK20" s="22">
        <v>152.97519983548264</v>
      </c>
      <c r="AL20" s="22">
        <v>159.84188105366974</v>
      </c>
      <c r="AM20" s="22">
        <v>132.66038465818528</v>
      </c>
      <c r="AN20" s="22">
        <v>176.44941801297369</v>
      </c>
      <c r="AO20" s="22">
        <v>138.73876736377699</v>
      </c>
      <c r="AP20" s="22">
        <v>154.69285741326308</v>
      </c>
      <c r="AQ20" s="22">
        <v>165.92522335930545</v>
      </c>
      <c r="AR20" s="22">
        <v>178.30685790016511</v>
      </c>
      <c r="AS20" s="29"/>
      <c r="AT20" s="29"/>
      <c r="AU20" s="29"/>
      <c r="AV20" s="29"/>
      <c r="BD20" s="32">
        <f>F5</f>
        <v>24220</v>
      </c>
      <c r="BE20" s="32"/>
      <c r="BF20" s="32"/>
      <c r="BG20" s="32"/>
      <c r="BH20" s="32"/>
      <c r="BI20" s="32"/>
      <c r="BJ20" s="32">
        <f>E5</f>
        <v>26450</v>
      </c>
    </row>
    <row r="21" spans="1:62" x14ac:dyDescent="0.2">
      <c r="A21" s="21" t="s">
        <v>19</v>
      </c>
      <c r="B21" s="22">
        <v>25692</v>
      </c>
      <c r="C21" s="22">
        <v>26044</v>
      </c>
      <c r="D21" s="22">
        <v>26044</v>
      </c>
      <c r="E21" s="22">
        <v>25980</v>
      </c>
      <c r="F21" s="22">
        <v>25948</v>
      </c>
      <c r="G21" s="22">
        <v>26012</v>
      </c>
      <c r="H21" s="22">
        <v>25820</v>
      </c>
      <c r="I21" s="22">
        <v>26012</v>
      </c>
      <c r="J21" s="22">
        <v>26012</v>
      </c>
      <c r="K21" s="22">
        <v>25980</v>
      </c>
      <c r="L21" s="22">
        <v>25916</v>
      </c>
      <c r="M21" s="22">
        <v>26108</v>
      </c>
      <c r="N21" s="22">
        <v>26012</v>
      </c>
      <c r="P21" s="21" t="s">
        <v>19</v>
      </c>
      <c r="Q21" s="22"/>
      <c r="R21" s="22"/>
      <c r="S21" s="22"/>
      <c r="T21" s="22">
        <v>25884</v>
      </c>
      <c r="U21" s="22"/>
      <c r="V21" s="22"/>
      <c r="W21" s="22"/>
      <c r="X21" s="22">
        <v>25788</v>
      </c>
      <c r="Y21" s="22">
        <v>25596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25692</v>
      </c>
      <c r="AJ21" s="22">
        <v>25820</v>
      </c>
      <c r="AK21" s="22">
        <v>25916</v>
      </c>
      <c r="AL21" s="22">
        <v>25788</v>
      </c>
      <c r="AM21" s="22">
        <v>25724</v>
      </c>
      <c r="AN21" s="22">
        <v>25756</v>
      </c>
      <c r="AO21" s="22">
        <v>25628</v>
      </c>
      <c r="AP21" s="22">
        <v>25532</v>
      </c>
      <c r="AQ21" s="22">
        <v>25788</v>
      </c>
      <c r="AR21" s="22">
        <v>25628</v>
      </c>
      <c r="BD21" s="33">
        <f>BE21-$BG$22</f>
        <v>25133.94</v>
      </c>
      <c r="BE21" s="32">
        <f>BF21-$BG$22</f>
        <v>25133.96</v>
      </c>
      <c r="BF21" s="32">
        <f>BG21-$BG$22</f>
        <v>25133.98</v>
      </c>
      <c r="BG21" s="33">
        <f>D5</f>
        <v>25134</v>
      </c>
      <c r="BH21" s="32">
        <f>BG21+$BG$22</f>
        <v>25134.02</v>
      </c>
      <c r="BI21" s="32">
        <f>BH21+$BG$22</f>
        <v>25134.04</v>
      </c>
      <c r="BJ21" s="33">
        <f>BI21+$BG$22</f>
        <v>25134.06</v>
      </c>
    </row>
    <row r="22" spans="1:62" x14ac:dyDescent="0.2">
      <c r="A22" s="21" t="s">
        <v>20</v>
      </c>
      <c r="B22" s="22">
        <v>25308</v>
      </c>
      <c r="C22" s="22">
        <v>25020</v>
      </c>
      <c r="D22" s="22">
        <v>25052</v>
      </c>
      <c r="E22" s="22">
        <v>25084</v>
      </c>
      <c r="F22" s="22">
        <v>25052</v>
      </c>
      <c r="G22" s="22">
        <v>24892</v>
      </c>
      <c r="H22" s="22">
        <v>24956</v>
      </c>
      <c r="I22" s="22">
        <v>24988</v>
      </c>
      <c r="J22" s="22">
        <v>25020</v>
      </c>
      <c r="K22" s="22">
        <v>24828</v>
      </c>
      <c r="L22" s="22">
        <v>24860</v>
      </c>
      <c r="M22" s="22">
        <v>25564</v>
      </c>
      <c r="N22" s="22">
        <v>24700</v>
      </c>
      <c r="P22" s="21" t="s">
        <v>20</v>
      </c>
      <c r="Q22" s="22"/>
      <c r="R22" s="22"/>
      <c r="S22" s="22"/>
      <c r="T22" s="22">
        <v>25308</v>
      </c>
      <c r="U22" s="22"/>
      <c r="V22" s="22"/>
      <c r="W22" s="22"/>
      <c r="X22" s="22">
        <v>25244</v>
      </c>
      <c r="Y22" s="22">
        <v>25052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24892</v>
      </c>
      <c r="AJ22" s="22">
        <v>24956</v>
      </c>
      <c r="AK22" s="22">
        <v>25212</v>
      </c>
      <c r="AL22" s="22">
        <v>25116</v>
      </c>
      <c r="AM22" s="22">
        <v>24956</v>
      </c>
      <c r="AN22" s="22">
        <v>24988</v>
      </c>
      <c r="AO22" s="22">
        <v>24988</v>
      </c>
      <c r="AP22" s="22">
        <v>24860</v>
      </c>
      <c r="AQ22" s="22">
        <v>24956</v>
      </c>
      <c r="AR22" s="22">
        <v>24668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3.3765027991798022</v>
      </c>
      <c r="C23" s="25">
        <f>IFERROR(IF(C18="","",IF($C$25=0,((C19-$C$26)/3/C20),IF($C$26=0,(($C$25-C19)/3/C20),MIN(((($C$25)-C19)/(3*C20)),((C19-($C$26))/(3*C20)))))),"")</f>
        <v>1.5498970582102325</v>
      </c>
      <c r="D23" s="25">
        <f>IFERROR(IF(D18="","",IF($D$25=0,((D19-$D$26)/3/D20),IF($D$26=0,(($D$25-D19)/3/D20),MIN(((($D$25)-D19)/(3*D20)),((D19-($D$26))/(3*D20)))))),"")</f>
        <v>1.54727922200365</v>
      </c>
      <c r="E23" s="25">
        <f>IFERROR(IF(E18="","",IF($E$25=0,((E19-$E$26)/3/E20),IF($E$26=0,(($E$25-E19)/3/E20),MIN(((($E$25)-E19)/(3*E20)),((E19-($E$26))/(3*E20)))))),"")</f>
        <v>1.7597114326061876</v>
      </c>
      <c r="F23" s="25">
        <f>IFERROR(IF(F18="","",IF($K$25=0,((F19-$K$26)/3/F20),IF($K$26=0,(($K$25-F19)/3/F20),MIN(((($K$25)-F19)/(3*F20)),((F19-($K$26))/(3*F20)))))),"")</f>
        <v>1.3048823782790109</v>
      </c>
      <c r="G23" s="25">
        <f>IFERROR(IF(G18="","",IF($G$25=0,((G19-$G$26)/3/G20),IF($G$26=0,(($G$25-G19)/3/G20),MIN(((($G$25)-G19)/(3*G20)),((G19-($G$26))/(3*G20)))))),"")</f>
        <v>1.993787565482616</v>
      </c>
      <c r="H23" s="25">
        <f>IFERROR(IF(H18="","",IF($H$25=0,((H19-$H$26)/3/H20),IF($H$26=0,(($H$25-H19)/3/H20),MIN(((($H$25)-H19)/(3*H20)),((H19-($H$26))/(3*H20)))))),"")</f>
        <v>2.1350424483453168</v>
      </c>
      <c r="I23" s="25">
        <f>IFERROR(IF(I18="","",IF($I$25=0,((I19-$I$26)/3/I20),IF($I$26=0,(($I$25-I19)/3/I20),MIN(((($I$25)-I19)/(3*I20)),((I19-($I$26))/(3*I20)))))),"")</f>
        <v>1.7011644523980793</v>
      </c>
      <c r="J23" s="25">
        <f>IFERROR(IF(J18="","",IF($J$25=0,((J19-$J$26)/3/J20),IF($J$26=0,(($J$25-J19)/3/J20),MIN(((($J$25)-J19)/(3*J20)),((J19-($J$26))/(3*J20)))))),"")</f>
        <v>1.5830078859284922</v>
      </c>
      <c r="K23" s="25">
        <f>IFERROR(IF(K18="","",IF($K$25=0,((K19-$K$26)/3/K20),IF($K$26=0,(($K$25-K19)/3/K20),MIN(((($K$25)-K19)/(3*K20)),((K19-($K$26))/(3*K20)))))),"")</f>
        <v>1.682476105776501</v>
      </c>
      <c r="L23" s="25">
        <f>IFERROR(IF(L18="","",IF($L$25=0,((L19-$L$26)/3/L20),IF($L$26=0,(($L$25-L19)/3/L20),MIN(((($L$25)-L19)/(3*L20)),((L19-($L$26))/(3*L20)))))),"")</f>
        <v>1.4689298850915427</v>
      </c>
      <c r="M23" s="25">
        <f>IFERROR(IF(M18="","",IF($M$25=0,((M19-$M$26)/3/M20),IF($M$26=0,(($M$25-M19)/3/M20),MIN(((($M$25)-M19)/(3*M20)),((M19-($M$26))/(3*M20)))))),"")</f>
        <v>1.5906303194789979</v>
      </c>
      <c r="N23" s="25">
        <f>IFERROR(IF(N18="","",IF($N$25=0,((N19-$N$26)/3/N20),IF($N$26=0,(($N$25-N19)/3/N20),MIN(((($N$25)-N19)/(3*N20)),((N19-($N$26))/(3*N20)))))),"")</f>
        <v>1.2220930443664832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1.841583191534568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2.5925094111737428</v>
      </c>
      <c r="Y23" s="25">
        <f>IFERROR(IF(Y18="","",IF($J$25=0,((Y19-$J$26)/3/Y20),IF($J$26=0,(($J$25-Y19)/3/Y20),MIN(((($J$25)-Y19)/(3*Y20)),((Y19-($J$26))/(3*Y20)))))),"")</f>
        <v>2.5985901884771536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1.9991034067401974</v>
      </c>
      <c r="AJ23" s="25">
        <f t="shared" si="4"/>
        <v>1.9083473082624896</v>
      </c>
      <c r="AK23" s="25">
        <f t="shared" si="4"/>
        <v>1.9511044179467274</v>
      </c>
      <c r="AL23" s="25">
        <f t="shared" si="4"/>
        <v>1.9664433246657127</v>
      </c>
      <c r="AM23" s="25">
        <f t="shared" si="4"/>
        <v>2.7043826638136381</v>
      </c>
      <c r="AN23" s="25">
        <f t="shared" si="4"/>
        <v>1.9776268748330679</v>
      </c>
      <c r="AO23" s="25">
        <f t="shared" si="4"/>
        <v>2.6611163340665027</v>
      </c>
      <c r="AP23" s="25">
        <f t="shared" si="4"/>
        <v>2.1212708849821778</v>
      </c>
      <c r="AQ23" s="25">
        <f>IFERROR(IF(AQ18="","",IF($M$25=0,((AQ19-$M$26)/3/AQ20),IF($M$26=0,(($M$25-AQ19)/3/AQ20),MIN(((($M$25)-AQ19)/(3*AQ20)),((AQ19-($M$26))/(3*AQ20)))))),"")</f>
        <v>2.0884909859842504</v>
      </c>
      <c r="AR23" s="25">
        <f>IFERROR(IF(AR18="","",IF($M$25=0,((AR19-$M$26)/3/AR20),IF($M$26=0,(($M$25-AR19)/3/AR20),MIN(((($M$25)-AR19)/(3*AR20)),((AR19-($M$26))/(3*AR20)))))),"")</f>
        <v>1.6813491189398337</v>
      </c>
    </row>
    <row r="24" spans="1:62" x14ac:dyDescent="0.2">
      <c r="A24" s="35" t="s">
        <v>10</v>
      </c>
      <c r="B24" s="32">
        <f t="shared" ref="B24:M24" si="5">$D$5</f>
        <v>25134</v>
      </c>
      <c r="C24" s="32">
        <f t="shared" si="5"/>
        <v>25134</v>
      </c>
      <c r="D24" s="32">
        <f t="shared" si="5"/>
        <v>25134</v>
      </c>
      <c r="E24" s="32">
        <f t="shared" si="5"/>
        <v>25134</v>
      </c>
      <c r="F24" s="32">
        <f t="shared" si="5"/>
        <v>25134</v>
      </c>
      <c r="G24" s="32">
        <f t="shared" si="5"/>
        <v>25134</v>
      </c>
      <c r="H24" s="32">
        <f t="shared" si="5"/>
        <v>25134</v>
      </c>
      <c r="I24" s="32">
        <f t="shared" si="5"/>
        <v>25134</v>
      </c>
      <c r="J24" s="32">
        <f t="shared" si="5"/>
        <v>25134</v>
      </c>
      <c r="K24" s="32">
        <f t="shared" si="5"/>
        <v>25134</v>
      </c>
      <c r="L24" s="32">
        <f t="shared" si="5"/>
        <v>25134</v>
      </c>
      <c r="M24" s="32">
        <f t="shared" si="5"/>
        <v>25134</v>
      </c>
      <c r="N24" s="32">
        <f>$D$5</f>
        <v>25134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26450</v>
      </c>
      <c r="C25" s="32">
        <f t="shared" si="6"/>
        <v>26450</v>
      </c>
      <c r="D25" s="32">
        <f t="shared" si="6"/>
        <v>26450</v>
      </c>
      <c r="E25" s="32">
        <f t="shared" si="6"/>
        <v>26450</v>
      </c>
      <c r="F25" s="32">
        <f t="shared" si="6"/>
        <v>26450</v>
      </c>
      <c r="G25" s="32">
        <f t="shared" si="6"/>
        <v>26450</v>
      </c>
      <c r="H25" s="32">
        <f t="shared" si="6"/>
        <v>26450</v>
      </c>
      <c r="I25" s="32">
        <f t="shared" si="6"/>
        <v>26450</v>
      </c>
      <c r="J25" s="32">
        <f t="shared" si="6"/>
        <v>26450</v>
      </c>
      <c r="K25" s="32">
        <f t="shared" si="6"/>
        <v>26450</v>
      </c>
      <c r="L25" s="32">
        <f t="shared" si="6"/>
        <v>26450</v>
      </c>
      <c r="M25" s="32">
        <f t="shared" si="6"/>
        <v>26450</v>
      </c>
      <c r="N25" s="32">
        <f>$E$5</f>
        <v>26450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24220</v>
      </c>
      <c r="C26" s="32">
        <f t="shared" si="7"/>
        <v>24220</v>
      </c>
      <c r="D26" s="32">
        <f t="shared" si="7"/>
        <v>24220</v>
      </c>
      <c r="E26" s="32">
        <f t="shared" si="7"/>
        <v>24220</v>
      </c>
      <c r="F26" s="32">
        <f t="shared" si="7"/>
        <v>24220</v>
      </c>
      <c r="G26" s="32">
        <f t="shared" si="7"/>
        <v>24220</v>
      </c>
      <c r="H26" s="32">
        <f t="shared" si="7"/>
        <v>24220</v>
      </c>
      <c r="I26" s="32">
        <f t="shared" si="7"/>
        <v>24220</v>
      </c>
      <c r="J26" s="32">
        <f t="shared" si="7"/>
        <v>24220</v>
      </c>
      <c r="K26" s="32">
        <f t="shared" si="7"/>
        <v>24220</v>
      </c>
      <c r="L26" s="32">
        <f t="shared" si="7"/>
        <v>24220</v>
      </c>
      <c r="M26" s="32">
        <f t="shared" si="7"/>
        <v>24220</v>
      </c>
      <c r="N26" s="32">
        <f>$F$5</f>
        <v>24220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194.07431840865397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2.5573288238481693</v>
      </c>
      <c r="Q37" s="40">
        <v>8</v>
      </c>
      <c r="R37" s="41">
        <f>ROUND(Q37/5,5)</f>
        <v>1.6</v>
      </c>
      <c r="T37" s="20">
        <v>25455.200000000001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102.69956182963976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3.2288355869527949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BJ85"/>
  <sheetViews>
    <sheetView showGridLines="0" topLeftCell="A11" zoomScale="70" zoomScaleNormal="70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69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1.3612957466378139</v>
      </c>
      <c r="R2" s="7">
        <f>IF(N19="","",(ABS(N19-AVERAGE(B19:M19))/STDEV(B19:M19)))</f>
        <v>0.38109919152646382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8.1311150688396616E-2</v>
      </c>
      <c r="V2" s="7">
        <f>IF(AR19="","",(ABS(AR19-AVERAGE(AF19:AQ19))/STDEV(AF19:AQ19)))</f>
        <v>0.43670014206260521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0.91855586818368573</v>
      </c>
      <c r="R3" s="7">
        <f>IF(N20="","",(ABS(N20-AVERAGE(B20:M20))/STDEV(B20:M20)))</f>
        <v>0.99232668209392882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2.8379614023320174</v>
      </c>
      <c r="V3" s="7">
        <f>IF(AR20="","",(ABS(AR20-AVERAGE(AF20:AQ20))/STDEV(AF20:AQ20)))</f>
        <v>0.38364466930814328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1.1603905419365881</v>
      </c>
      <c r="R4" s="7">
        <f>IF(N23="","",(ABS(N23-AVERAGE(B23:M23))/STDEV(B23:M23)))</f>
        <v>1.13066399978145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1.5646292200164207</v>
      </c>
      <c r="V4" s="7">
        <f>IF(AR23="","",(ABS(AR23-AVERAGE(AF23:AQ23))/STDEV(AF23:AQ23)))</f>
        <v>0.36180349432262632</v>
      </c>
    </row>
    <row r="5" spans="1:44" ht="25.5" customHeight="1" x14ac:dyDescent="0.2">
      <c r="C5" s="45" t="s">
        <v>54</v>
      </c>
      <c r="D5" s="46" t="s">
        <v>54</v>
      </c>
      <c r="E5" s="46">
        <v>21</v>
      </c>
      <c r="F5" s="46">
        <v>7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0.27672322580645137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12.619479452054794</v>
      </c>
      <c r="C9" s="20">
        <v>12.922628571428573</v>
      </c>
      <c r="D9" s="20">
        <v>12.640249999999996</v>
      </c>
      <c r="E9" s="20">
        <v>12.394977272727271</v>
      </c>
      <c r="F9" s="20">
        <v>12.763954285714297</v>
      </c>
      <c r="G9" s="20">
        <v>12.818964102564109</v>
      </c>
      <c r="H9" s="20">
        <v>12.927970000000002</v>
      </c>
      <c r="I9" s="20">
        <v>12.729725000000002</v>
      </c>
      <c r="J9" s="20">
        <v>12.859684210526312</v>
      </c>
      <c r="K9" s="20">
        <v>12.70142424242424</v>
      </c>
      <c r="L9" s="20">
        <v>13.293010000000006</v>
      </c>
      <c r="M9" s="20">
        <v>13.024157142857142</v>
      </c>
      <c r="N9" s="20">
        <v>12.49923448275862</v>
      </c>
      <c r="P9" s="19" t="s">
        <v>18</v>
      </c>
      <c r="Q9" s="20"/>
      <c r="R9" s="20"/>
      <c r="S9" s="20"/>
      <c r="T9" s="20">
        <v>12.238300000000001</v>
      </c>
      <c r="U9" s="20"/>
      <c r="V9" s="20"/>
      <c r="W9" s="20"/>
      <c r="X9" s="20">
        <v>11.908088888888892</v>
      </c>
      <c r="Y9" s="20">
        <v>11.616199999999997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11.0046</v>
      </c>
      <c r="AJ9" s="30">
        <v>11.475377777777778</v>
      </c>
      <c r="AK9" s="30">
        <v>12.613915789473685</v>
      </c>
      <c r="AL9" s="30">
        <v>12.834352941176469</v>
      </c>
      <c r="AM9" s="30">
        <v>12.561585714285721</v>
      </c>
      <c r="AN9" s="30">
        <v>11.615550000000004</v>
      </c>
      <c r="AO9" s="30">
        <v>11.98402666666666</v>
      </c>
      <c r="AP9" s="30">
        <v>11.226345454545454</v>
      </c>
      <c r="AQ9" s="30">
        <v>11.662779999999998</v>
      </c>
      <c r="AR9" s="30">
        <v>11.939503225806449</v>
      </c>
    </row>
    <row r="10" spans="1:44" x14ac:dyDescent="0.2">
      <c r="A10" s="21" t="s">
        <v>8</v>
      </c>
      <c r="B10" s="22">
        <v>1.0844553009294509</v>
      </c>
      <c r="C10" s="22">
        <v>0.96636284904394665</v>
      </c>
      <c r="D10" s="22">
        <v>1.0756693215144288</v>
      </c>
      <c r="E10" s="22">
        <v>1.0895804414057262</v>
      </c>
      <c r="F10" s="22">
        <v>0.943377399262047</v>
      </c>
      <c r="G10" s="22">
        <v>0.964176917153025</v>
      </c>
      <c r="H10" s="22">
        <v>0.97698743780888198</v>
      </c>
      <c r="I10" s="22">
        <v>0.81866889257639974</v>
      </c>
      <c r="J10" s="22">
        <v>1.1008405375745223</v>
      </c>
      <c r="K10" s="22">
        <v>1.0073119878528876</v>
      </c>
      <c r="L10" s="22">
        <v>0.89933140704468284</v>
      </c>
      <c r="M10" s="22">
        <v>1.0529311831252388</v>
      </c>
      <c r="N10" s="22">
        <v>1.0781162327424081</v>
      </c>
      <c r="P10" s="21" t="s">
        <v>8</v>
      </c>
      <c r="Q10" s="22"/>
      <c r="R10" s="22"/>
      <c r="S10" s="22"/>
      <c r="T10" s="22">
        <v>0.93183231250085419</v>
      </c>
      <c r="U10" s="22"/>
      <c r="V10" s="22"/>
      <c r="W10" s="22"/>
      <c r="X10" s="22">
        <v>1.0398911836040221</v>
      </c>
      <c r="Y10" s="22">
        <v>1.6999135457892998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1.0620536907827509</v>
      </c>
      <c r="AJ10" s="22">
        <v>1.2025631668595138</v>
      </c>
      <c r="AK10" s="22">
        <v>1.1981918350932834</v>
      </c>
      <c r="AL10" s="22">
        <v>0.94367788221307325</v>
      </c>
      <c r="AM10" s="22">
        <v>1.1669045574380845</v>
      </c>
      <c r="AN10" s="22">
        <v>1.1804356190122631</v>
      </c>
      <c r="AO10" s="22">
        <v>0.99413031357079185</v>
      </c>
      <c r="AP10" s="22">
        <v>0.76210082977744786</v>
      </c>
      <c r="AQ10" s="22">
        <v>1.1221343055052888</v>
      </c>
      <c r="AR10" s="22">
        <v>1.4898501597027165</v>
      </c>
    </row>
    <row r="11" spans="1:44" x14ac:dyDescent="0.2">
      <c r="A11" s="21" t="s">
        <v>19</v>
      </c>
      <c r="B11" s="22">
        <v>15.755000000000001</v>
      </c>
      <c r="C11" s="22">
        <v>17.122</v>
      </c>
      <c r="D11" s="22">
        <v>15.661</v>
      </c>
      <c r="E11" s="22">
        <v>15.113</v>
      </c>
      <c r="F11" s="23">
        <v>15.089</v>
      </c>
      <c r="G11" s="23">
        <v>15.563000000000001</v>
      </c>
      <c r="H11" s="23">
        <v>15.31</v>
      </c>
      <c r="I11" s="23">
        <v>14.920999999999999</v>
      </c>
      <c r="J11" s="23">
        <v>15.243</v>
      </c>
      <c r="K11" s="23">
        <v>15.276</v>
      </c>
      <c r="L11" s="23">
        <v>15.932</v>
      </c>
      <c r="M11" s="23">
        <v>15.444000000000001</v>
      </c>
      <c r="N11" s="23">
        <v>14.837</v>
      </c>
      <c r="P11" s="21" t="s">
        <v>19</v>
      </c>
      <c r="Q11" s="22"/>
      <c r="R11" s="22"/>
      <c r="S11" s="22"/>
      <c r="T11" s="22">
        <v>13.76</v>
      </c>
      <c r="U11" s="23"/>
      <c r="V11" s="23"/>
      <c r="W11" s="23"/>
      <c r="X11" s="23">
        <v>13.946</v>
      </c>
      <c r="Y11" s="23">
        <v>13.992000000000001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12.994</v>
      </c>
      <c r="AJ11" s="22">
        <v>14.302</v>
      </c>
      <c r="AK11" s="22">
        <v>14.882999999999999</v>
      </c>
      <c r="AL11" s="22">
        <v>14.787000000000001</v>
      </c>
      <c r="AM11" s="22">
        <v>14.965</v>
      </c>
      <c r="AN11" s="22">
        <v>14.603999999999999</v>
      </c>
      <c r="AO11" s="22">
        <v>13.961</v>
      </c>
      <c r="AP11" s="22">
        <v>13.423999999999999</v>
      </c>
      <c r="AQ11" s="22">
        <v>13.772</v>
      </c>
      <c r="AR11" s="22">
        <v>15.275</v>
      </c>
    </row>
    <row r="12" spans="1:44" x14ac:dyDescent="0.2">
      <c r="A12" s="21" t="s">
        <v>20</v>
      </c>
      <c r="B12" s="22">
        <v>9.702</v>
      </c>
      <c r="C12" s="22">
        <v>9.8379999999999992</v>
      </c>
      <c r="D12" s="22">
        <v>8.8070000000000004</v>
      </c>
      <c r="E12" s="22">
        <v>8.2189999999999994</v>
      </c>
      <c r="F12" s="23">
        <v>9.9169999999999998</v>
      </c>
      <c r="G12" s="23">
        <v>9.952</v>
      </c>
      <c r="H12" s="23">
        <v>10.391999999999999</v>
      </c>
      <c r="I12" s="23">
        <v>11.083</v>
      </c>
      <c r="J12" s="23">
        <v>9.7100000000000009</v>
      </c>
      <c r="K12" s="23">
        <v>9.7720000000000002</v>
      </c>
      <c r="L12" s="23">
        <v>11.005000000000001</v>
      </c>
      <c r="M12" s="23">
        <v>9.9380000000000006</v>
      </c>
      <c r="N12" s="23">
        <v>9.4009999999999998</v>
      </c>
      <c r="P12" s="21" t="s">
        <v>20</v>
      </c>
      <c r="Q12" s="22"/>
      <c r="R12" s="22"/>
      <c r="S12" s="22"/>
      <c r="T12" s="22">
        <v>10.506</v>
      </c>
      <c r="U12" s="23"/>
      <c r="V12" s="23"/>
      <c r="W12" s="23"/>
      <c r="X12" s="23">
        <v>9.1539999999999999</v>
      </c>
      <c r="Y12" s="23">
        <v>7.3090000000000002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9.4090000000000007</v>
      </c>
      <c r="AJ12" s="22">
        <v>7.9790000000000001</v>
      </c>
      <c r="AK12" s="22">
        <v>8.8550000000000004</v>
      </c>
      <c r="AL12" s="22">
        <v>10.422000000000001</v>
      </c>
      <c r="AM12" s="22">
        <v>8.8260000000000005</v>
      </c>
      <c r="AN12" s="22">
        <v>8.9740000000000002</v>
      </c>
      <c r="AO12" s="22">
        <v>8.9749999999999996</v>
      </c>
      <c r="AP12" s="22">
        <v>9.9320000000000004</v>
      </c>
      <c r="AQ12" s="22">
        <v>8.6370000000000005</v>
      </c>
      <c r="AR12" s="22">
        <v>7.5010000000000003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1.7272817199069195</v>
      </c>
      <c r="C13" s="25">
        <f>IFERROR(IF(C8="","",IF($C$25=0,((C9-$C$26)/3/C10),IF($C$26=0,(($C$25-C9)/3/C10),MIN(((($C$25)-C9)/(3*C10)),((C9-($C$26))/(3*C10)))))),"")</f>
        <v>2.0429277944228428</v>
      </c>
      <c r="D13" s="25">
        <f>IFERROR(IF(D8="","",IF($D$25=0,((D9-$D$26)/3/D10),IF($D$26=0,(($D$25-D9)/3/D10),MIN(((($D$25)-D9)/(3*D10)),((D9-($D$26))/(3*D10)))))),"")</f>
        <v>1.747826488800827</v>
      </c>
      <c r="E13" s="25">
        <f>IFERROR(IF(E8="","",IF($E$25=0,((E9-$E$26)/3/E10),IF($E$26=0,(($E$25-E9)/3/E10),MIN(((($E$25)-E9)/(3*E10)),((E9-($E$26))/(3*E10)))))),"")</f>
        <v>1.6504754392026717</v>
      </c>
      <c r="F13" s="25">
        <f>IFERROR(IF(F8="","",IF($K$25=0,((F9-$K$26)/3/F10),IF($K$26=0,(($K$25-F9)/3/F10),MIN(((($K$25)-F9)/(3*F10)),((F9-($K$26))/(3*F10)))))),"")</f>
        <v>2.036637825689954</v>
      </c>
      <c r="G13" s="25">
        <f>IFERROR(IF(G8="","",IF($G$25=0,((G9-$G$26)/3/G10),IF($G$26=0,(($G$25-G9)/3/G10),MIN(((($G$25)-G9)/(3*G10)),((G9-($G$26))/(3*G10)))))),"")</f>
        <v>2.0117207395734193</v>
      </c>
      <c r="H13" s="25">
        <f>IFERROR(IF(H8="","",IF($H$25=0,((H9-$H$26)/3/H10),IF($H$26=0,(($H$25-H9)/3/H10),MIN(((($H$25)-H9)/(3*H10)),((H9-($H$26))/(3*H10)))))),"")</f>
        <v>2.0225336821439694</v>
      </c>
      <c r="I13" s="25">
        <f>IFERROR(IF(I8="","",IF($I$25=0,((I9-$I$26)/3/I10),IF($I$26=0,(($I$25-I9)/3/I10),MIN(((($I$25)-I9)/(3*I10)),((I9-($I$26))/(3*I10)))))),"")</f>
        <v>2.3329435754212411</v>
      </c>
      <c r="J13" s="25">
        <f>IFERROR(IF(J8="","",IF($J$25=0,((J9-$J$26)/3/J10),IF($J$26=0,(($J$25-J9)/3/J10),MIN(((($J$25)-J9)/(3*J10)),((J9-($J$26))/(3*J10)))))),"")</f>
        <v>1.7743060902162793</v>
      </c>
      <c r="K13" s="25">
        <f>IFERROR(IF(K8="","",IF($K$25=0,((K9-$K$26)/3/K10),IF($K$26=0,(($K$25-K9)/3/K10),MIN(((($K$25)-K9)/(3*K10)),((K9-($K$26))/(3*K10)))))),"")</f>
        <v>1.8866793708329228</v>
      </c>
      <c r="L13" s="25">
        <f>IFERROR(IF(L8="","",IF($L$25=0,((L9-$L$26)/3/L10),IF($L$26=0,(($L$25-L9)/3/L10),MIN(((($L$25)-L9)/(3*L10)),((L9-($L$26))/(3*L10)))))),"")</f>
        <v>2.3324771975808249</v>
      </c>
      <c r="M13" s="25">
        <f>IFERROR(IF(M8="","",IF($M$25=0,((M9-$M$26)/3/M10),IF($M$26=0,(($M$25-M9)/3/M10),MIN(((($M$25)-M9)/(3*M10)),((M9-($M$26))/(3*M10)))))),"")</f>
        <v>1.9071069535543774</v>
      </c>
      <c r="N13" s="25">
        <f>IFERROR(IF(N8="","",IF($N$25=0,((N9-$N$26)/3/N10),IF($N$26=0,(($N$25-N9)/3/N10),MIN(((($N$25)-N9)/(3*N10)),((N9-($N$26))/(3*N10)))))),"")</f>
        <v>1.7002602365579198</v>
      </c>
      <c r="P13" s="24" t="s">
        <v>21</v>
      </c>
      <c r="Q13" s="25"/>
      <c r="R13" s="25"/>
      <c r="S13" s="25"/>
      <c r="T13" s="25">
        <f t="shared" ref="T13" si="1">IFERROR(IF(T8="","",IF($C$25=0,((T9-$C$26)/3/T10),IF($C$26=0,(($C$25-T9)/3/T10),MIN(((($C$25)-T9)/(3*T10)),((T9-($C$26))/(3*T10)))))),"")</f>
        <v>1.8738349986102243</v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1.5732700261574781</v>
      </c>
      <c r="Y13" s="25">
        <f>IFERROR(IF(Y8="","",IF($J$25=0,((Y9-$J$26)/3/Y10),IF($J$26=0,(($J$25-Y9)/3/Y10),MIN(((($J$25)-Y9)/(3*Y10)),((Y9-($J$26))/(3*Y10)))))),"")</f>
        <v>0.90518328837651063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1.2568730547726339</v>
      </c>
      <c r="AJ13" s="25">
        <f t="shared" si="2"/>
        <v>1.240510797023993</v>
      </c>
      <c r="AK13" s="25">
        <f t="shared" si="2"/>
        <v>1.5617743405939728</v>
      </c>
      <c r="AL13" s="25">
        <f t="shared" si="2"/>
        <v>2.0608560933574753</v>
      </c>
      <c r="AM13" s="25">
        <f t="shared" si="2"/>
        <v>1.5887005436263131</v>
      </c>
      <c r="AN13" s="25">
        <f t="shared" si="2"/>
        <v>1.3033465289314392</v>
      </c>
      <c r="AO13" s="25">
        <f t="shared" si="2"/>
        <v>1.671151356661569</v>
      </c>
      <c r="AP13" s="25">
        <f t="shared" si="2"/>
        <v>1.8485504320907469</v>
      </c>
      <c r="AQ13" s="25">
        <f>IFERROR(IF(AQ8="","",IF($M$25=0,((AQ9-$M$26)/3/AQ10),IF($M$26=0,(($M$25-AQ9)/3/AQ10),MIN(((($M$25)-AQ9)/(3*AQ10)),((AQ9-($M$26))/(3*AQ10)))))),"")</f>
        <v>1.3850926688317646</v>
      </c>
      <c r="AR13" s="25">
        <f>IFERROR(IF(AR8="","",IF($M$25=0,((AR9-$M$26)/3/AR10),IF($M$26=0,(($M$25-AR9)/3/AR10),MIN(((($M$25)-AR9)/(3*AR10)),((AR9-($M$26))/(3*AR10)))))),"")</f>
        <v>1.1051454165010512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4.5374999999987509E-2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12.66455</v>
      </c>
      <c r="C19" s="30">
        <v>12.224600000000001</v>
      </c>
      <c r="D19" s="30">
        <v>12.648540350877184</v>
      </c>
      <c r="E19" s="30">
        <v>12.793537500000003</v>
      </c>
      <c r="F19" s="30">
        <v>12.513047999999996</v>
      </c>
      <c r="G19" s="30">
        <v>12.873429787234041</v>
      </c>
      <c r="H19" s="30">
        <v>12.299718918918924</v>
      </c>
      <c r="I19" s="30">
        <v>12.529241666666667</v>
      </c>
      <c r="J19" s="30">
        <v>12.277940740740743</v>
      </c>
      <c r="K19" s="30">
        <v>12.661187878787876</v>
      </c>
      <c r="L19" s="30">
        <v>13.016957142857148</v>
      </c>
      <c r="M19" s="30">
        <v>11.499514285714287</v>
      </c>
      <c r="N19" s="30">
        <v>12.348825000000001</v>
      </c>
      <c r="P19" s="30" t="s">
        <v>18</v>
      </c>
      <c r="Q19" s="30"/>
      <c r="R19" s="30"/>
      <c r="S19" s="30"/>
      <c r="T19" s="30">
        <v>12.300633333333332</v>
      </c>
      <c r="U19" s="30"/>
      <c r="V19" s="30"/>
      <c r="W19" s="30"/>
      <c r="X19" s="30">
        <v>12.014363636363635</v>
      </c>
      <c r="Y19" s="30">
        <v>12.210199999999997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12.405033333333336</v>
      </c>
      <c r="AJ19" s="30">
        <v>13.223453333333339</v>
      </c>
      <c r="AK19" s="30">
        <v>12.727035294117647</v>
      </c>
      <c r="AL19" s="30">
        <v>13.229880000000001</v>
      </c>
      <c r="AM19" s="30">
        <v>13.028266666666667</v>
      </c>
      <c r="AN19" s="30">
        <v>13.020453333333336</v>
      </c>
      <c r="AO19" s="30">
        <v>14.054387500000001</v>
      </c>
      <c r="AP19" s="30">
        <v>13.899381818181816</v>
      </c>
      <c r="AQ19" s="30">
        <v>13.403625000000009</v>
      </c>
      <c r="AR19" s="30">
        <v>13.448999999999996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0.84430123552899605</v>
      </c>
      <c r="C20" s="22">
        <v>1.149042547964823</v>
      </c>
      <c r="D20" s="22">
        <v>1.3970953554947858</v>
      </c>
      <c r="E20" s="22">
        <v>1.0044286769792894</v>
      </c>
      <c r="F20" s="22">
        <v>1.0576403121739846</v>
      </c>
      <c r="G20" s="22">
        <v>1.1631041497696986</v>
      </c>
      <c r="H20" s="22">
        <v>1.0878418887466452</v>
      </c>
      <c r="I20" s="22">
        <v>1.0064745777019031</v>
      </c>
      <c r="J20" s="22">
        <v>0.99036175180951336</v>
      </c>
      <c r="K20" s="22">
        <v>0.90198224516000758</v>
      </c>
      <c r="L20" s="22">
        <v>1.2170426112402608</v>
      </c>
      <c r="M20" s="22">
        <v>0.96075614741198301</v>
      </c>
      <c r="N20" s="22">
        <v>1.2144498485286228</v>
      </c>
      <c r="P20" s="21" t="s">
        <v>8</v>
      </c>
      <c r="Q20" s="22"/>
      <c r="R20" s="22"/>
      <c r="S20" s="22"/>
      <c r="T20" s="22">
        <v>1.0137723502645553</v>
      </c>
      <c r="U20" s="22"/>
      <c r="V20" s="22"/>
      <c r="W20" s="22"/>
      <c r="X20" s="22">
        <v>1.005064957613969</v>
      </c>
      <c r="Y20" s="22">
        <v>0.67073907390516463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1.2820589443475481</v>
      </c>
      <c r="AJ20" s="22">
        <v>0.85617967130126915</v>
      </c>
      <c r="AK20" s="22">
        <v>1.0420817014749946</v>
      </c>
      <c r="AL20" s="22">
        <v>0.96685565771584692</v>
      </c>
      <c r="AM20" s="22">
        <v>1.2073254821380273</v>
      </c>
      <c r="AN20" s="22">
        <v>1.0197275642176324</v>
      </c>
      <c r="AO20" s="22">
        <v>0.99237127461309327</v>
      </c>
      <c r="AP20" s="22">
        <v>0.83899751668084988</v>
      </c>
      <c r="AQ20" s="22">
        <v>1.1099617552426142</v>
      </c>
      <c r="AR20" s="22">
        <v>0.97856547095857682</v>
      </c>
      <c r="AS20" s="29"/>
      <c r="AT20" s="29"/>
      <c r="AU20" s="29"/>
      <c r="AV20" s="29"/>
      <c r="BD20" s="32">
        <f>F5</f>
        <v>7</v>
      </c>
      <c r="BE20" s="32"/>
      <c r="BF20" s="32"/>
      <c r="BG20" s="32"/>
      <c r="BH20" s="32"/>
      <c r="BI20" s="32"/>
      <c r="BJ20" s="32">
        <f>E5</f>
        <v>21</v>
      </c>
    </row>
    <row r="21" spans="1:62" x14ac:dyDescent="0.2">
      <c r="A21" s="21" t="s">
        <v>19</v>
      </c>
      <c r="B21" s="22">
        <v>13.97</v>
      </c>
      <c r="C21" s="22">
        <v>15.702999999999999</v>
      </c>
      <c r="D21" s="22">
        <v>16.088999999999999</v>
      </c>
      <c r="E21" s="22">
        <v>15.114000000000001</v>
      </c>
      <c r="F21" s="22">
        <v>16.866</v>
      </c>
      <c r="G21" s="22">
        <v>15.952</v>
      </c>
      <c r="H21" s="22">
        <v>14.802</v>
      </c>
      <c r="I21" s="22">
        <v>15.613</v>
      </c>
      <c r="J21" s="22">
        <v>15.087</v>
      </c>
      <c r="K21" s="22">
        <v>14.955</v>
      </c>
      <c r="L21" s="22">
        <v>15.592000000000001</v>
      </c>
      <c r="M21" s="22">
        <v>13.574</v>
      </c>
      <c r="N21" s="22">
        <v>15.189</v>
      </c>
      <c r="P21" s="21" t="s">
        <v>19</v>
      </c>
      <c r="Q21" s="22"/>
      <c r="R21" s="22"/>
      <c r="S21" s="22"/>
      <c r="T21" s="22">
        <v>13.996</v>
      </c>
      <c r="U21" s="22"/>
      <c r="V21" s="22"/>
      <c r="W21" s="22"/>
      <c r="X21" s="22">
        <v>14.122999999999999</v>
      </c>
      <c r="Y21" s="22">
        <v>13.3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14.896000000000001</v>
      </c>
      <c r="AJ21" s="22">
        <v>15</v>
      </c>
      <c r="AK21" s="22">
        <v>14.961</v>
      </c>
      <c r="AL21" s="22">
        <v>15.141999999999999</v>
      </c>
      <c r="AM21" s="22">
        <v>16.689</v>
      </c>
      <c r="AN21" s="22">
        <v>15.952</v>
      </c>
      <c r="AO21" s="22">
        <v>16.262</v>
      </c>
      <c r="AP21" s="22">
        <v>15.8</v>
      </c>
      <c r="AQ21" s="22">
        <v>16.452000000000002</v>
      </c>
      <c r="AR21" s="22">
        <v>16.445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10.271000000000001</v>
      </c>
      <c r="C22" s="22">
        <v>8.9269999999999996</v>
      </c>
      <c r="D22" s="22">
        <v>8.33</v>
      </c>
      <c r="E22" s="22">
        <v>9.8309999999999995</v>
      </c>
      <c r="F22" s="22">
        <v>8.3279999999999994</v>
      </c>
      <c r="G22" s="22">
        <v>9.2569999999999997</v>
      </c>
      <c r="H22" s="22">
        <v>9.19</v>
      </c>
      <c r="I22" s="22">
        <v>9.5519999999999996</v>
      </c>
      <c r="J22" s="22">
        <v>9.6310000000000002</v>
      </c>
      <c r="K22" s="22">
        <v>10.785</v>
      </c>
      <c r="L22" s="22">
        <v>9.9120000000000008</v>
      </c>
      <c r="M22" s="22">
        <v>9.1180000000000003</v>
      </c>
      <c r="N22" s="22">
        <v>9.0540000000000003</v>
      </c>
      <c r="P22" s="21" t="s">
        <v>20</v>
      </c>
      <c r="Q22" s="22"/>
      <c r="R22" s="22"/>
      <c r="S22" s="22"/>
      <c r="T22" s="22">
        <v>10.504</v>
      </c>
      <c r="U22" s="22"/>
      <c r="V22" s="22"/>
      <c r="W22" s="22"/>
      <c r="X22" s="22">
        <v>9.52</v>
      </c>
      <c r="Y22" s="22">
        <v>10.968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9.5239999999999991</v>
      </c>
      <c r="AJ22" s="22">
        <v>10.577999999999999</v>
      </c>
      <c r="AK22" s="22">
        <v>9.4480000000000004</v>
      </c>
      <c r="AL22" s="22">
        <v>11.247</v>
      </c>
      <c r="AM22" s="22">
        <v>10.507</v>
      </c>
      <c r="AN22" s="22">
        <v>11.038</v>
      </c>
      <c r="AO22" s="22">
        <v>11.141</v>
      </c>
      <c r="AP22" s="22">
        <v>11.542999999999999</v>
      </c>
      <c r="AQ22" s="22">
        <v>10.743</v>
      </c>
      <c r="AR22" s="22">
        <v>10.87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2.2363858465163728</v>
      </c>
      <c r="C23" s="25">
        <f>IFERROR(IF(C18="","",IF($C$25=0,((C19-$C$26)/3/C20),IF($C$26=0,(($C$25-C19)/3/C20),MIN(((($C$25)-C19)/(3*C20)),((C19-($C$26))/(3*C20)))))),"")</f>
        <v>1.5156386823254948</v>
      </c>
      <c r="D23" s="25">
        <f>IFERROR(IF(D18="","",IF($D$25=0,((D19-$D$26)/3/D20),IF($D$26=0,(($D$25-D19)/3/D20),MIN(((($D$25)-D19)/(3*D20)),((D19-($D$26))/(3*D20)))))),"")</f>
        <v>1.3476866673562964</v>
      </c>
      <c r="E23" s="25">
        <f>IFERROR(IF(E18="","",IF($E$25=0,((E19-$E$26)/3/E20),IF($E$26=0,(($E$25-E19)/3/E20),MIN(((($E$25)-E19)/(3*E20)),((E19-($E$26))/(3*E20)))))),"")</f>
        <v>1.9226643075091008</v>
      </c>
      <c r="F23" s="25">
        <f>IFERROR(IF(F18="","",IF($K$25=0,((F19-$K$26)/3/F20),IF($K$26=0,(($K$25-F19)/3/F20),MIN(((($K$25)-F19)/(3*F20)),((F19-($K$26))/(3*F20)))))),"")</f>
        <v>1.7375308462754224</v>
      </c>
      <c r="G23" s="25">
        <f>IFERROR(IF(G18="","",IF($G$25=0,((G19-$G$26)/3/G20),IF($G$26=0,(($G$25-G19)/3/G20),MIN(((($G$25)-G19)/(3*G20)),((G19-($G$26))/(3*G20)))))),"")</f>
        <v>1.6832627838750911</v>
      </c>
      <c r="H23" s="25">
        <f>IFERROR(IF(H18="","",IF($H$25=0,((H19-$H$26)/3/H20),IF($H$26=0,(($H$25-H19)/3/H20),MIN(((($H$25)-H19)/(3*H20)),((H19-($H$26))/(3*H20)))))),"")</f>
        <v>1.6239243875857068</v>
      </c>
      <c r="I23" s="25">
        <f>IFERROR(IF(I18="","",IF($I$25=0,((I19-$I$26)/3/I20),IF($I$26=0,(($I$25-I19)/3/I20),MIN(((($I$25)-I19)/(3*I20)),((I19-($I$26))/(3*I20)))))),"")</f>
        <v>1.8312241524906534</v>
      </c>
      <c r="J23" s="25">
        <f>IFERROR(IF(J18="","",IF($J$25=0,((J19-$J$26)/3/J20),IF($J$26=0,(($J$25-J19)/3/J20),MIN(((($J$25)-J19)/(3*J20)),((J19-($J$26))/(3*J20)))))),"")</f>
        <v>1.7764353046070598</v>
      </c>
      <c r="K23" s="25">
        <f>IFERROR(IF(K18="","",IF($K$25=0,((K19-$K$26)/3/K20),IF($K$26=0,(($K$25-K19)/3/K20),MIN(((($K$25)-K19)/(3*K20)),((K19-($K$26))/(3*K20)))))),"")</f>
        <v>2.0921283499631071</v>
      </c>
      <c r="L23" s="25">
        <f>IFERROR(IF(L18="","",IF($L$25=0,((L19-$L$26)/3/L20),IF($L$26=0,(($L$25-L19)/3/L20),MIN(((($L$25)-L19)/(3*L20)),((L19-($L$26))/(3*L20)))))),"")</f>
        <v>1.6479721929443927</v>
      </c>
      <c r="M23" s="25">
        <f>IFERROR(IF(M18="","",IF($M$25=0,((M19-$M$26)/3/M20),IF($M$26=0,(($M$25-M19)/3/M20),MIN(((($M$25)-M19)/(3*M20)),((M19-($M$26))/(3*M20)))))),"")</f>
        <v>1.5611017418709769</v>
      </c>
      <c r="N23" s="25">
        <f>IFERROR(IF(N18="","",IF($N$25=0,((N19-$N$26)/3/N20),IF($N$26=0,(($N$25-N19)/3/N20),MIN(((($N$25)-N19)/(3*N20)),((N19-($N$26))/(3*N20)))))),"")</f>
        <v>1.4681064589260771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1.7428743024177873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1.6630313620948336</v>
      </c>
      <c r="Y23" s="25">
        <f>IFERROR(IF(Y18="","",IF($J$25=0,((Y19-$J$26)/3/Y20),IF($J$26=0,(($J$25-Y19)/3/Y20),MIN(((($J$25)-Y19)/(3*Y20)),((Y19-($J$26))/(3*Y20)))))),"")</f>
        <v>2.5892830772803435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1.4053002677616115</v>
      </c>
      <c r="AJ23" s="25">
        <f t="shared" si="4"/>
        <v>2.4229545666408199</v>
      </c>
      <c r="AK23" s="25">
        <f t="shared" si="4"/>
        <v>1.8319213954182365</v>
      </c>
      <c r="AL23" s="25">
        <f t="shared" si="4"/>
        <v>2.1478145678669391</v>
      </c>
      <c r="AM23" s="25">
        <f t="shared" si="4"/>
        <v>1.6643583291754755</v>
      </c>
      <c r="AN23" s="25">
        <f t="shared" si="4"/>
        <v>1.967994048800155</v>
      </c>
      <c r="AO23" s="25">
        <f t="shared" si="4"/>
        <v>2.3330019982383314</v>
      </c>
      <c r="AP23" s="25">
        <f t="shared" si="4"/>
        <v>2.7411212711238191</v>
      </c>
      <c r="AQ23" s="25">
        <f>IFERROR(IF(AQ18="","",IF($M$25=0,((AQ19-$M$26)/3/AQ20),IF($M$26=0,(($M$25-AQ19)/3/AQ20),MIN(((($M$25)-AQ19)/(3*AQ20)),((AQ19-($M$26))/(3*AQ20)))))),"")</f>
        <v>1.9230767696136557</v>
      </c>
      <c r="AR23" s="25">
        <f>IFERROR(IF(AR18="","",IF($M$25=0,((AR19-$M$26)/3/AR20),IF($M$26=0,(($M$25-AR19)/3/AR20),MIN(((($M$25)-AR19)/(3*AR20)),((AR19-($M$26))/(3*AR20)))))),"")</f>
        <v>2.1967530333569902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21</v>
      </c>
      <c r="C25" s="32">
        <f t="shared" si="5"/>
        <v>21</v>
      </c>
      <c r="D25" s="32">
        <f t="shared" si="5"/>
        <v>21</v>
      </c>
      <c r="E25" s="32">
        <f t="shared" si="5"/>
        <v>21</v>
      </c>
      <c r="F25" s="32">
        <f t="shared" si="5"/>
        <v>21</v>
      </c>
      <c r="G25" s="32">
        <f t="shared" si="5"/>
        <v>21</v>
      </c>
      <c r="H25" s="32">
        <f t="shared" si="5"/>
        <v>21</v>
      </c>
      <c r="I25" s="32">
        <f t="shared" si="5"/>
        <v>21</v>
      </c>
      <c r="J25" s="32">
        <f t="shared" si="5"/>
        <v>21</v>
      </c>
      <c r="K25" s="32">
        <f t="shared" si="5"/>
        <v>21</v>
      </c>
      <c r="L25" s="32">
        <f t="shared" si="5"/>
        <v>21</v>
      </c>
      <c r="M25" s="32">
        <f t="shared" si="5"/>
        <v>21</v>
      </c>
      <c r="N25" s="32">
        <f>$E$5</f>
        <v>21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6">$F$5</f>
        <v>7</v>
      </c>
      <c r="C26" s="32">
        <f t="shared" si="6"/>
        <v>7</v>
      </c>
      <c r="D26" s="32">
        <f t="shared" si="6"/>
        <v>7</v>
      </c>
      <c r="E26" s="32">
        <f t="shared" si="6"/>
        <v>7</v>
      </c>
      <c r="F26" s="32">
        <f t="shared" si="6"/>
        <v>7</v>
      </c>
      <c r="G26" s="32">
        <f t="shared" si="6"/>
        <v>7</v>
      </c>
      <c r="H26" s="32">
        <f t="shared" si="6"/>
        <v>7</v>
      </c>
      <c r="I26" s="32">
        <f t="shared" si="6"/>
        <v>7</v>
      </c>
      <c r="J26" s="32">
        <f t="shared" si="6"/>
        <v>7</v>
      </c>
      <c r="K26" s="32">
        <f t="shared" si="6"/>
        <v>7</v>
      </c>
      <c r="L26" s="32">
        <f t="shared" si="6"/>
        <v>7</v>
      </c>
      <c r="M26" s="32">
        <f t="shared" si="6"/>
        <v>7</v>
      </c>
      <c r="N26" s="32">
        <f>$F$5</f>
        <v>7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1.1008405375745223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2.3329435754212411</v>
      </c>
      <c r="Q37" s="40">
        <v>8</v>
      </c>
      <c r="R37" s="41">
        <f>ROUND(Q37/5,5)</f>
        <v>1.6</v>
      </c>
      <c r="T37" s="20">
        <v>13.063399999999998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0.69237511509296745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2.9191305251661861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BJ85"/>
  <sheetViews>
    <sheetView showGridLines="0" topLeftCell="A22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67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1.2208761436714135</v>
      </c>
      <c r="R2" s="7">
        <f>IF(N19="","",(ABS(N19-AVERAGE(B19:M19))/STDEV(B19:M19)))</f>
        <v>1.3716049582762762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0.10984739917152535</v>
      </c>
      <c r="V2" s="7">
        <f>IF(AR19="","",(ABS(AR19-AVERAGE(AF19:AQ19))/STDEV(AF19:AQ19)))</f>
        <v>0.27240273965403283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0.82395604473093986</v>
      </c>
      <c r="R3" s="7">
        <f>IF(N20="","",(ABS(N20-AVERAGE(B20:M20))/STDEV(B20:M20)))</f>
        <v>0.9635333624651885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0.30623385002869941</v>
      </c>
      <c r="V3" s="7">
        <f>IF(AR20="","",(ABS(AR20-AVERAGE(AF20:AQ20))/STDEV(AF20:AQ20)))</f>
        <v>0.31401701115196634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0.58420850051014972</v>
      </c>
      <c r="R4" s="7">
        <f>IF(N23="","",(ABS(N23-AVERAGE(B23:M23))/STDEV(B23:M23)))</f>
        <v>0.57728628047022579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0.54486433098559306</v>
      </c>
      <c r="V4" s="7">
        <f>IF(AR23="","",(ABS(AR23-AVERAGE(AF23:AQ23))/STDEV(AF23:AQ23)))</f>
        <v>7.6255520716616884E-2</v>
      </c>
    </row>
    <row r="5" spans="1:44" ht="25.5" customHeight="1" x14ac:dyDescent="0.2">
      <c r="C5" s="45" t="s">
        <v>68</v>
      </c>
      <c r="D5" s="46">
        <v>35265</v>
      </c>
      <c r="E5" s="46">
        <v>37468</v>
      </c>
      <c r="F5" s="46">
        <v>32764</v>
      </c>
      <c r="G5" s="13"/>
      <c r="H5" s="13"/>
      <c r="I5" s="13">
        <v>3088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20.740645161291468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36108.18630136986</v>
      </c>
      <c r="C9" s="20">
        <v>36093.257142857146</v>
      </c>
      <c r="D9" s="20">
        <v>36073.357142857145</v>
      </c>
      <c r="E9" s="20">
        <v>36057.854545454546</v>
      </c>
      <c r="F9" s="20">
        <v>35901.234285714287</v>
      </c>
      <c r="G9" s="20">
        <v>35932.020512820513</v>
      </c>
      <c r="H9" s="20">
        <v>36134.92</v>
      </c>
      <c r="I9" s="20">
        <v>35984.966666666667</v>
      </c>
      <c r="J9" s="20">
        <v>35973.136842105261</v>
      </c>
      <c r="K9" s="20">
        <v>36078.836363636365</v>
      </c>
      <c r="L9" s="20">
        <v>36001.800000000003</v>
      </c>
      <c r="M9" s="20">
        <v>36019.314285714288</v>
      </c>
      <c r="N9" s="20">
        <v>36118.951724137929</v>
      </c>
      <c r="P9" s="19" t="s">
        <v>18</v>
      </c>
      <c r="Q9" s="20"/>
      <c r="R9" s="20"/>
      <c r="S9" s="20"/>
      <c r="T9" s="20">
        <v>36200</v>
      </c>
      <c r="U9" s="20"/>
      <c r="V9" s="20"/>
      <c r="W9" s="20"/>
      <c r="X9" s="20">
        <v>36081.155555555553</v>
      </c>
      <c r="Y9" s="20">
        <v>35683.4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35887.4</v>
      </c>
      <c r="AJ9" s="30">
        <v>35692.488888888889</v>
      </c>
      <c r="AK9" s="30">
        <v>35907.57894736842</v>
      </c>
      <c r="AL9" s="30">
        <v>35908.611764705885</v>
      </c>
      <c r="AM9" s="30">
        <v>36050.742857142854</v>
      </c>
      <c r="AN9" s="30">
        <v>36161.550000000003</v>
      </c>
      <c r="AO9" s="30">
        <v>36110.346666666665</v>
      </c>
      <c r="AP9" s="30">
        <v>35902.763636363634</v>
      </c>
      <c r="AQ9" s="30">
        <v>35946.639999999999</v>
      </c>
      <c r="AR9" s="30">
        <v>35967.380645161291</v>
      </c>
    </row>
    <row r="10" spans="1:44" x14ac:dyDescent="0.2">
      <c r="A10" s="21" t="s">
        <v>8</v>
      </c>
      <c r="B10" s="22">
        <v>330.88454267472633</v>
      </c>
      <c r="C10" s="22">
        <v>335.30283469694461</v>
      </c>
      <c r="D10" s="22">
        <v>414.12887491504591</v>
      </c>
      <c r="E10" s="22">
        <v>441.45899319564063</v>
      </c>
      <c r="F10" s="22">
        <v>695.21698173397533</v>
      </c>
      <c r="G10" s="22">
        <v>593.84853460397062</v>
      </c>
      <c r="H10" s="22">
        <v>260.79651419867912</v>
      </c>
      <c r="I10" s="22">
        <v>556.34606141862992</v>
      </c>
      <c r="J10" s="22">
        <v>473.63742993728215</v>
      </c>
      <c r="K10" s="22">
        <v>416.97821623672922</v>
      </c>
      <c r="L10" s="22">
        <v>486.44174960376864</v>
      </c>
      <c r="M10" s="22">
        <v>444.05246924787446</v>
      </c>
      <c r="N10" s="22">
        <v>354.89028686174601</v>
      </c>
      <c r="P10" s="21" t="s">
        <v>8</v>
      </c>
      <c r="Q10" s="22"/>
      <c r="R10" s="22"/>
      <c r="S10" s="22"/>
      <c r="T10" s="22">
        <v>0</v>
      </c>
      <c r="U10" s="22"/>
      <c r="V10" s="22"/>
      <c r="W10" s="22"/>
      <c r="X10" s="22">
        <v>460.40584643805664</v>
      </c>
      <c r="Y10" s="22">
        <v>924.30596438055818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544.67802174167173</v>
      </c>
      <c r="AJ10" s="22">
        <v>849.17108616757616</v>
      </c>
      <c r="AK10" s="22">
        <v>634.70454810238994</v>
      </c>
      <c r="AL10" s="22">
        <v>647.97222335598315</v>
      </c>
      <c r="AM10" s="22">
        <v>370.5929712104089</v>
      </c>
      <c r="AN10" s="22">
        <v>202.29517849050765</v>
      </c>
      <c r="AO10" s="22">
        <v>322.35558230227906</v>
      </c>
      <c r="AP10" s="22">
        <v>567.47595686175225</v>
      </c>
      <c r="AQ10" s="22">
        <v>524.89352700702796</v>
      </c>
      <c r="AR10" s="22">
        <v>577.84213760039518</v>
      </c>
    </row>
    <row r="11" spans="1:44" x14ac:dyDescent="0.2">
      <c r="A11" s="21" t="s">
        <v>19</v>
      </c>
      <c r="B11" s="22">
        <v>36764</v>
      </c>
      <c r="C11" s="22">
        <v>36200</v>
      </c>
      <c r="D11" s="22">
        <v>36200</v>
      </c>
      <c r="E11" s="22">
        <v>36764</v>
      </c>
      <c r="F11" s="23">
        <v>36200</v>
      </c>
      <c r="G11" s="23">
        <v>36284</v>
      </c>
      <c r="H11" s="23">
        <v>36636</v>
      </c>
      <c r="I11" s="23">
        <v>36200</v>
      </c>
      <c r="J11" s="23">
        <v>36200</v>
      </c>
      <c r="K11" s="23">
        <v>36636</v>
      </c>
      <c r="L11" s="23">
        <v>36200</v>
      </c>
      <c r="M11" s="23">
        <v>36220</v>
      </c>
      <c r="N11" s="23">
        <v>37180</v>
      </c>
      <c r="P11" s="21" t="s">
        <v>19</v>
      </c>
      <c r="Q11" s="22"/>
      <c r="R11" s="22"/>
      <c r="S11" s="22"/>
      <c r="T11" s="22">
        <v>36200</v>
      </c>
      <c r="U11" s="23"/>
      <c r="V11" s="23"/>
      <c r="W11" s="23"/>
      <c r="X11" s="23">
        <v>36200</v>
      </c>
      <c r="Y11" s="23">
        <v>36200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36636</v>
      </c>
      <c r="AJ11" s="22">
        <v>36636</v>
      </c>
      <c r="AK11" s="22">
        <v>36200</v>
      </c>
      <c r="AL11" s="22">
        <v>36200</v>
      </c>
      <c r="AM11" s="22">
        <v>36200</v>
      </c>
      <c r="AN11" s="22">
        <v>36200</v>
      </c>
      <c r="AO11" s="22">
        <v>36508</v>
      </c>
      <c r="AP11" s="22">
        <v>36200</v>
      </c>
      <c r="AQ11" s="22">
        <v>36200</v>
      </c>
      <c r="AR11" s="22">
        <v>36636</v>
      </c>
    </row>
    <row r="12" spans="1:44" x14ac:dyDescent="0.2">
      <c r="A12" s="21" t="s">
        <v>20</v>
      </c>
      <c r="B12" s="22">
        <v>33788</v>
      </c>
      <c r="C12" s="22">
        <v>34492</v>
      </c>
      <c r="D12" s="22">
        <v>33980</v>
      </c>
      <c r="E12" s="22">
        <v>33404</v>
      </c>
      <c r="F12" s="23">
        <v>33692</v>
      </c>
      <c r="G12" s="23">
        <v>33116</v>
      </c>
      <c r="H12" s="23">
        <v>34812</v>
      </c>
      <c r="I12" s="23">
        <v>33788</v>
      </c>
      <c r="J12" s="23">
        <v>34076</v>
      </c>
      <c r="K12" s="23">
        <v>34076</v>
      </c>
      <c r="L12" s="23">
        <v>34204</v>
      </c>
      <c r="M12" s="23">
        <v>34492</v>
      </c>
      <c r="N12" s="23">
        <v>34108</v>
      </c>
      <c r="P12" s="21" t="s">
        <v>20</v>
      </c>
      <c r="Q12" s="22"/>
      <c r="R12" s="22"/>
      <c r="S12" s="22"/>
      <c r="T12" s="22">
        <v>36200</v>
      </c>
      <c r="U12" s="23"/>
      <c r="V12" s="23"/>
      <c r="W12" s="23"/>
      <c r="X12" s="23">
        <v>33884</v>
      </c>
      <c r="Y12" s="23">
        <v>33788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34908</v>
      </c>
      <c r="AJ12" s="22">
        <v>33020</v>
      </c>
      <c r="AK12" s="22">
        <v>33788</v>
      </c>
      <c r="AL12" s="22">
        <v>33788</v>
      </c>
      <c r="AM12" s="22">
        <v>34620</v>
      </c>
      <c r="AN12" s="22">
        <v>34812</v>
      </c>
      <c r="AO12" s="22">
        <v>34620</v>
      </c>
      <c r="AP12" s="22">
        <v>34204</v>
      </c>
      <c r="AQ12" s="22">
        <v>34204</v>
      </c>
      <c r="AR12" s="22">
        <v>33788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1.369877327035788</v>
      </c>
      <c r="C13" s="25">
        <f>IFERROR(IF(C8="","",IF($C$25=0,((C9-$C$26)/3/C10),IF($C$26=0,(($C$25-C9)/3/C10),MIN(((($C$25)-C9)/(3*C10)),((C9-($C$26))/(3*C10)))))),"")</f>
        <v>1.3666678942985793</v>
      </c>
      <c r="D13" s="25">
        <f>IFERROR(IF(D8="","",IF($D$25=0,((D9-$D$26)/3/D10),IF($D$26=0,(($D$25-D9)/3/D10),MIN(((($D$25)-D9)/(3*D10)),((D9-($D$26))/(3*D10)))))),"")</f>
        <v>1.1225514098149205</v>
      </c>
      <c r="E13" s="25">
        <f>IFERROR(IF(E8="","",IF($E$25=0,((E9-$E$26)/3/E10),IF($E$26=0,(($E$25-E9)/3/E10),MIN(((($E$25)-E9)/(3*E10)),((E9-($E$26))/(3*E10)))))),"")</f>
        <v>1.0647613755603667</v>
      </c>
      <c r="F13" s="25">
        <f>IFERROR(IF(F8="","",IF($K$25=0,((F9-$K$26)/3/F10),IF($K$26=0,(($K$25-F9)/3/F10),MIN(((($K$25)-F9)/(3*F10)),((F9-($K$26))/(3*F10)))))),"")</f>
        <v>0.75121185445248329</v>
      </c>
      <c r="G13" s="25">
        <f>IFERROR(IF(G8="","",IF($G$25=0,((G9-$G$26)/3/G10),IF($G$26=0,(($G$25-G9)/3/G10),MIN(((($G$25)-G9)/(3*G10)),((G9-($G$26))/(3*G10)))))),"")</f>
        <v>0.86216119525259693</v>
      </c>
      <c r="H13" s="25">
        <f>IFERROR(IF(H8="","",IF($H$25=0,((H9-$H$26)/3/H10),IF($H$26=0,(($H$25-H9)/3/H10),MIN(((($H$25)-H9)/(3*H10)),((H9-($H$26))/(3*H10)))))),"")</f>
        <v>1.7038571292462894</v>
      </c>
      <c r="I13" s="25">
        <f>IFERROR(IF(I8="","",IF($I$25=0,((I9-$I$26)/3/I10),IF($I$26=0,(($I$25-I9)/3/I10),MIN(((($I$25)-I9)/(3*I10)),((I9-($I$26))/(3*I10)))))),"")</f>
        <v>0.88855566476720016</v>
      </c>
      <c r="J13" s="25">
        <f>IFERROR(IF(J8="","",IF($J$25=0,((J9-$J$26)/3/J10),IF($J$26=0,(($J$25-J9)/3/J10),MIN(((($J$25)-J9)/(3*J10)),((J9-($J$26))/(3*J10)))))),"")</f>
        <v>1.0520446396397098</v>
      </c>
      <c r="K13" s="25">
        <f>IFERROR(IF(K8="","",IF($K$25=0,((K9-$K$26)/3/K10),IF($K$26=0,(($K$25-K9)/3/K10),MIN(((($K$25)-K9)/(3*K10)),((K9-($K$26))/(3*K10)))))),"")</f>
        <v>1.1105005667530055</v>
      </c>
      <c r="L13" s="25">
        <f>IFERROR(IF(L8="","",IF($L$25=0,((L9-$L$26)/3/L10),IF($L$26=0,(($L$25-L9)/3/L10),MIN(((($L$25)-L9)/(3*L10)),((L9-($L$26))/(3*L10)))))),"")</f>
        <v>1.0047109108776751</v>
      </c>
      <c r="M13" s="25">
        <f>IFERROR(IF(M8="","",IF($M$25=0,((M9-$M$26)/3/M10),IF($M$26=0,(($M$25-M9)/3/M10),MIN(((($M$25)-M9)/(3*M10)),((M9-($M$26))/(3*M10)))))),"")</f>
        <v>1.0874733765429876</v>
      </c>
      <c r="N13" s="25">
        <f>IFERROR(IF(N8="","",IF($N$25=0,((N9-$N$26)/3/N10),IF($N$26=0,(($N$25-N9)/3/N10),MIN(((($N$25)-N9)/(3*N10)),((N9-($N$26))/(3*N10)))))),"")</f>
        <v>1.2671035958667207</v>
      </c>
      <c r="P13" s="24" t="s">
        <v>21</v>
      </c>
      <c r="Q13" s="25"/>
      <c r="R13" s="25"/>
      <c r="S13" s="25"/>
      <c r="T13" s="25" t="str">
        <f t="shared" ref="T13" si="1">IFERROR(IF(T8="","",IF($C$25=0,((T9-$C$26)/3/T10),IF($C$26=0,(($C$25-T9)/3/T10),MIN(((($C$25)-T9)/(3*T10)),((T9-($C$26))/(3*T10)))))),"")</f>
        <v/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1.0040738732097703</v>
      </c>
      <c r="Y13" s="25">
        <f>IFERROR(IF(Y8="","",IF($J$25=0,((Y9-$J$26)/3/Y10),IF($J$26=0,(($J$25-Y9)/3/Y10),MIN(((($J$25)-Y9)/(3*Y10)),((Y9-($J$26))/(3*Y10)))))),"")</f>
        <v>0.64358198431114499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0.96729929542952431</v>
      </c>
      <c r="AJ13" s="25">
        <f t="shared" si="2"/>
        <v>0.69695853600960134</v>
      </c>
      <c r="AK13" s="25">
        <f t="shared" si="2"/>
        <v>0.81949995857487512</v>
      </c>
      <c r="AL13" s="25">
        <f t="shared" si="2"/>
        <v>0.80218882800135993</v>
      </c>
      <c r="AM13" s="25">
        <f t="shared" si="2"/>
        <v>1.2747652662598041</v>
      </c>
      <c r="AN13" s="25">
        <f t="shared" si="2"/>
        <v>2.1527123710156375</v>
      </c>
      <c r="AO13" s="25">
        <f t="shared" si="2"/>
        <v>1.4038879298412332</v>
      </c>
      <c r="AP13" s="25">
        <f t="shared" si="2"/>
        <v>0.91941420290439257</v>
      </c>
      <c r="AQ13" s="25">
        <f>IFERROR(IF(AQ8="","",IF($M$25=0,((AQ9-$M$26)/3/AQ10),IF($M$26=0,(($M$25-AQ9)/3/AQ10),MIN(((($M$25)-AQ9)/(3*AQ10)),((AQ9-($M$26))/(3*AQ10)))))),"")</f>
        <v>0.96613879559846461</v>
      </c>
      <c r="AR13" s="25">
        <f>IFERROR(IF(AR8="","",IF($M$25=0,((AR9-$M$26)/3/AR10),IF($M$26=0,(($M$25-AR9)/3/AR10),MIN(((($M$25)-AR9)/(3*AR10)),((AR9-($M$26))/(3*AR10)))))),"")</f>
        <v>0.86564550949868457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49.358823529408255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36175.4</v>
      </c>
      <c r="C19" s="30">
        <v>36133.980952380953</v>
      </c>
      <c r="D19" s="30">
        <v>36139.901754385966</v>
      </c>
      <c r="E19" s="30">
        <v>36060</v>
      </c>
      <c r="F19" s="30">
        <v>36053.504000000001</v>
      </c>
      <c r="G19" s="30">
        <v>36049.821276595743</v>
      </c>
      <c r="H19" s="30">
        <v>36117.037837837837</v>
      </c>
      <c r="I19" s="30">
        <v>36045.4</v>
      </c>
      <c r="J19" s="30">
        <v>36146.696296296293</v>
      </c>
      <c r="K19" s="30">
        <v>36092.048484848485</v>
      </c>
      <c r="L19" s="30">
        <v>36090.257142857146</v>
      </c>
      <c r="M19" s="30">
        <v>36198.057142857142</v>
      </c>
      <c r="N19" s="30">
        <v>36038</v>
      </c>
      <c r="P19" s="30" t="s">
        <v>18</v>
      </c>
      <c r="Q19" s="30"/>
      <c r="R19" s="30"/>
      <c r="S19" s="30"/>
      <c r="T19" s="30">
        <v>36075.466666666667</v>
      </c>
      <c r="U19" s="30"/>
      <c r="V19" s="30"/>
      <c r="W19" s="30"/>
      <c r="X19" s="30">
        <v>36101.018181818181</v>
      </c>
      <c r="Y19" s="30">
        <v>36067.599999999999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36054.26666666667</v>
      </c>
      <c r="AJ19" s="30">
        <v>35979.68</v>
      </c>
      <c r="AK19" s="30">
        <v>35886.682352941178</v>
      </c>
      <c r="AL19" s="30">
        <v>35987.760000000002</v>
      </c>
      <c r="AM19" s="30">
        <v>36036.373333333337</v>
      </c>
      <c r="AN19" s="30">
        <v>36038.400000000001</v>
      </c>
      <c r="AO19" s="30">
        <v>36086.65</v>
      </c>
      <c r="AP19" s="30">
        <v>36118.254545454547</v>
      </c>
      <c r="AQ19" s="30">
        <v>35988.9</v>
      </c>
      <c r="AR19" s="30">
        <v>36038.25882352941</v>
      </c>
      <c r="BD19" s="32"/>
      <c r="BE19" s="32"/>
      <c r="BF19" s="32"/>
      <c r="BG19" s="32">
        <f>I5/3</f>
        <v>1029.3333333333333</v>
      </c>
      <c r="BH19" s="32"/>
      <c r="BI19" s="32"/>
      <c r="BJ19" s="32"/>
    </row>
    <row r="20" spans="1:62" x14ac:dyDescent="0.2">
      <c r="A20" s="21" t="s">
        <v>8</v>
      </c>
      <c r="B20" s="22">
        <v>110.0145444929896</v>
      </c>
      <c r="C20" s="22">
        <v>338.04079425835772</v>
      </c>
      <c r="D20" s="22">
        <v>293.6786428111343</v>
      </c>
      <c r="E20" s="22">
        <v>389.66161743316331</v>
      </c>
      <c r="F20" s="22">
        <v>455.08188954686796</v>
      </c>
      <c r="G20" s="22">
        <v>419.37913254038892</v>
      </c>
      <c r="H20" s="22">
        <v>312.64725865282401</v>
      </c>
      <c r="I20" s="22">
        <v>506.03554530214984</v>
      </c>
      <c r="J20" s="22">
        <v>312.26924074830595</v>
      </c>
      <c r="K20" s="22">
        <v>332.33277118818341</v>
      </c>
      <c r="L20" s="22">
        <v>333.17179381396795</v>
      </c>
      <c r="M20" s="22">
        <v>220.20604560503895</v>
      </c>
      <c r="N20" s="22">
        <v>435.98165099003882</v>
      </c>
      <c r="P20" s="21" t="s">
        <v>8</v>
      </c>
      <c r="Q20" s="22"/>
      <c r="R20" s="22"/>
      <c r="S20" s="22"/>
      <c r="T20" s="22">
        <v>475.78579165442721</v>
      </c>
      <c r="U20" s="22"/>
      <c r="V20" s="22"/>
      <c r="W20" s="22"/>
      <c r="X20" s="22">
        <v>417.40944863700435</v>
      </c>
      <c r="Y20" s="22">
        <v>408.04726248444882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419.13498223523811</v>
      </c>
      <c r="AJ20" s="22">
        <v>544.24984723582202</v>
      </c>
      <c r="AK20" s="22">
        <v>658.47974643916598</v>
      </c>
      <c r="AL20" s="22">
        <v>564.07115486887108</v>
      </c>
      <c r="AM20" s="22">
        <v>545.37155133817623</v>
      </c>
      <c r="AN20" s="22">
        <v>465.0496050263186</v>
      </c>
      <c r="AO20" s="22">
        <v>381.85898053163311</v>
      </c>
      <c r="AP20" s="22">
        <v>297.67769160756421</v>
      </c>
      <c r="AQ20" s="22">
        <v>569.58344983778659</v>
      </c>
      <c r="AR20" s="22">
        <v>458.76332607973615</v>
      </c>
      <c r="AS20" s="29"/>
      <c r="AT20" s="29"/>
      <c r="AU20" s="29"/>
      <c r="AV20" s="29"/>
      <c r="BD20" s="32">
        <f>F5</f>
        <v>32764</v>
      </c>
      <c r="BE20" s="32"/>
      <c r="BF20" s="32"/>
      <c r="BG20" s="32"/>
      <c r="BH20" s="32"/>
      <c r="BI20" s="32"/>
      <c r="BJ20" s="32">
        <f>E5</f>
        <v>37468</v>
      </c>
    </row>
    <row r="21" spans="1:62" x14ac:dyDescent="0.2">
      <c r="A21" s="21" t="s">
        <v>19</v>
      </c>
      <c r="B21" s="22">
        <v>36200</v>
      </c>
      <c r="C21" s="22">
        <v>37244</v>
      </c>
      <c r="D21" s="22">
        <v>37052</v>
      </c>
      <c r="E21" s="22">
        <v>36252</v>
      </c>
      <c r="F21" s="22">
        <v>36200</v>
      </c>
      <c r="G21" s="22">
        <v>36860</v>
      </c>
      <c r="H21" s="22">
        <v>36200</v>
      </c>
      <c r="I21" s="22">
        <v>36732</v>
      </c>
      <c r="J21" s="22">
        <v>36200</v>
      </c>
      <c r="K21" s="22">
        <v>36892</v>
      </c>
      <c r="L21" s="22">
        <v>36252</v>
      </c>
      <c r="M21" s="22">
        <v>36764</v>
      </c>
      <c r="N21" s="22">
        <v>37116</v>
      </c>
      <c r="P21" s="21" t="s">
        <v>19</v>
      </c>
      <c r="Q21" s="22"/>
      <c r="R21" s="22"/>
      <c r="S21" s="22"/>
      <c r="T21" s="22">
        <v>36200</v>
      </c>
      <c r="U21" s="22"/>
      <c r="V21" s="22"/>
      <c r="W21" s="22"/>
      <c r="X21" s="22">
        <v>36200</v>
      </c>
      <c r="Y21" s="22">
        <v>36200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36636</v>
      </c>
      <c r="AJ21" s="22">
        <v>36380</v>
      </c>
      <c r="AK21" s="22">
        <v>36476</v>
      </c>
      <c r="AL21" s="22">
        <v>36200</v>
      </c>
      <c r="AM21" s="22">
        <v>36892</v>
      </c>
      <c r="AN21" s="22">
        <v>36200</v>
      </c>
      <c r="AO21" s="22">
        <v>36200</v>
      </c>
      <c r="AP21" s="22">
        <v>36200</v>
      </c>
      <c r="AQ21" s="22">
        <v>36200</v>
      </c>
      <c r="AR21" s="22">
        <v>36476</v>
      </c>
      <c r="BD21" s="33">
        <f>BE21-$BG$22</f>
        <v>35264.94000000001</v>
      </c>
      <c r="BE21" s="32">
        <f>BF21-$BG$22</f>
        <v>35264.960000000006</v>
      </c>
      <c r="BF21" s="32">
        <f>BG21-$BG$22</f>
        <v>35264.980000000003</v>
      </c>
      <c r="BG21" s="33">
        <f>D5</f>
        <v>35265</v>
      </c>
      <c r="BH21" s="32">
        <f>BG21+$BG$22</f>
        <v>35265.019999999997</v>
      </c>
      <c r="BI21" s="32">
        <f>BH21+$BG$22</f>
        <v>35265.039999999994</v>
      </c>
      <c r="BJ21" s="33">
        <f>BI21+$BG$22</f>
        <v>35265.05999999999</v>
      </c>
    </row>
    <row r="22" spans="1:62" x14ac:dyDescent="0.2">
      <c r="A22" s="21" t="s">
        <v>20</v>
      </c>
      <c r="B22" s="22">
        <v>35708</v>
      </c>
      <c r="C22" s="22">
        <v>34044</v>
      </c>
      <c r="D22" s="22">
        <v>33884</v>
      </c>
      <c r="E22" s="22">
        <v>33948</v>
      </c>
      <c r="F22" s="22">
        <v>33788</v>
      </c>
      <c r="G22" s="22">
        <v>34300</v>
      </c>
      <c r="H22" s="22">
        <v>34204</v>
      </c>
      <c r="I22" s="22">
        <v>33564</v>
      </c>
      <c r="J22" s="22">
        <v>33788</v>
      </c>
      <c r="K22" s="22">
        <v>34492</v>
      </c>
      <c r="L22" s="22">
        <v>34108</v>
      </c>
      <c r="M22" s="22">
        <v>35132</v>
      </c>
      <c r="N22" s="22">
        <v>33980</v>
      </c>
      <c r="P22" s="21" t="s">
        <v>20</v>
      </c>
      <c r="Q22" s="22"/>
      <c r="R22" s="22"/>
      <c r="S22" s="22"/>
      <c r="T22" s="22">
        <v>34172</v>
      </c>
      <c r="U22" s="22"/>
      <c r="V22" s="22"/>
      <c r="W22" s="22"/>
      <c r="X22" s="22">
        <v>34172</v>
      </c>
      <c r="Y22" s="22">
        <v>34812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34588</v>
      </c>
      <c r="AJ22" s="22">
        <v>33692</v>
      </c>
      <c r="AK22" s="22">
        <v>33788</v>
      </c>
      <c r="AL22" s="22">
        <v>33980</v>
      </c>
      <c r="AM22" s="22">
        <v>33692</v>
      </c>
      <c r="AN22" s="22">
        <v>34172</v>
      </c>
      <c r="AO22" s="22">
        <v>34300</v>
      </c>
      <c r="AP22" s="22">
        <v>34812</v>
      </c>
      <c r="AQ22" s="22">
        <v>33980</v>
      </c>
      <c r="AR22" s="22">
        <v>33980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3.9164518532740193</v>
      </c>
      <c r="C23" s="25">
        <f>IFERROR(IF(C18="","",IF($C$25=0,((C19-$C$26)/3/C20),IF($C$26=0,(($C$25-C19)/3/C20),MIN(((($C$25)-C19)/(3*C20)),((C19-($C$26))/(3*C20)))))),"")</f>
        <v>1.3154418739566716</v>
      </c>
      <c r="D23" s="25">
        <f>IFERROR(IF(D18="","",IF($D$25=0,((D19-$D$26)/3/D20),IF($D$26=0,(($D$25-D19)/3/D20),MIN(((($D$25)-D19)/(3*D20)),((D19-($D$26))/(3*D20)))))),"")</f>
        <v>1.5074280205298394</v>
      </c>
      <c r="E23" s="25">
        <f>IFERROR(IF(E18="","",IF($E$25=0,((E19-$E$26)/3/E20),IF($E$26=0,(($E$25-E19)/3/E20),MIN(((($E$25)-E19)/(3*E20)),((E19-($E$26))/(3*E20)))))),"")</f>
        <v>1.2044638535994265</v>
      </c>
      <c r="F23" s="25">
        <f>IFERROR(IF(F18="","",IF($K$25=0,((F19-$K$26)/3/F20),IF($K$26=0,(($K$25-F19)/3/F20),MIN(((($K$25)-F19)/(3*F20)),((F19-($K$26))/(3*F20)))))),"")</f>
        <v>1.0360743362829596</v>
      </c>
      <c r="G23" s="25">
        <f>IFERROR(IF(G18="","",IF($G$25=0,((G19-$G$26)/3/G20),IF($G$26=0,(($G$25-G19)/3/G20),MIN(((($G$25)-G19)/(3*G20)),((G19-($G$26))/(3*G20)))))),"")</f>
        <v>1.1272049667116562</v>
      </c>
      <c r="H23" s="25">
        <f>IFERROR(IF(H18="","",IF($H$25=0,((H19-$H$26)/3/H20),IF($H$26=0,(($H$25-H19)/3/H20),MIN(((($H$25)-H19)/(3*H20)),((H19-($H$26))/(3*H20)))))),"")</f>
        <v>1.440347574647296</v>
      </c>
      <c r="I23" s="25">
        <f>IFERROR(IF(I18="","",IF($I$25=0,((I19-$I$26)/3/I20),IF($I$26=0,(($I$25-I19)/3/I20),MIN(((($I$25)-I19)/(3*I20)),((I19-($I$26))/(3*I20)))))),"")</f>
        <v>0.93708832196137215</v>
      </c>
      <c r="J23" s="25">
        <f>IFERROR(IF(J18="","",IF($J$25=0,((J19-$J$26)/3/J20),IF($J$26=0,(($J$25-J19)/3/J20),MIN(((($J$25)-J19)/(3*J20)),((J19-($J$26))/(3*J20)))))),"")</f>
        <v>1.4104321221193634</v>
      </c>
      <c r="K23" s="25">
        <f>IFERROR(IF(K18="","",IF($K$25=0,((K19-$K$26)/3/K20),IF($K$26=0,(($K$25-K19)/3/K20),MIN(((($K$25)-K19)/(3*K20)),((K19-($K$26))/(3*K20)))))),"")</f>
        <v>1.3800941249660696</v>
      </c>
      <c r="L23" s="25">
        <f>IFERROR(IF(L18="","",IF($L$25=0,((L19-$L$26)/3/L20),IF($L$26=0,(($L$25-L19)/3/L20),MIN(((($L$25)-L19)/(3*L20)),((L19-($L$26))/(3*L20)))))),"")</f>
        <v>1.3784108606265946</v>
      </c>
      <c r="M23" s="25">
        <f>IFERROR(IF(M18="","",IF($M$25=0,((M19-$M$26)/3/M20),IF($M$26=0,(($M$25-M19)/3/M20),MIN(((($M$25)-M19)/(3*M20)),((M19-($M$26))/(3*M20)))))),"")</f>
        <v>1.9223554219466867</v>
      </c>
      <c r="N23" s="25">
        <f>IFERROR(IF(N18="","",IF($N$25=0,((N19-$N$26)/3/N20),IF($N$26=0,(($N$25-N19)/3/N20),MIN(((($N$25)-N19)/(3*N20)),((N19-($N$26))/(3*N20)))))),"")</f>
        <v>1.0933181834240941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0.97560243689437298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1.0916394143652142</v>
      </c>
      <c r="Y23" s="25">
        <f>IFERROR(IF(Y18="","",IF($J$25=0,((Y19-$J$26)/3/Y20),IF($J$26=0,(($J$25-Y19)/3/Y20),MIN(((($J$25)-Y19)/(3*Y20)),((Y19-($J$26))/(3*Y20)))))),"")</f>
        <v>1.1439851284819997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1.1243262061575163</v>
      </c>
      <c r="AJ23" s="25">
        <f t="shared" si="4"/>
        <v>0.91154213305953369</v>
      </c>
      <c r="AK23" s="25">
        <f t="shared" si="4"/>
        <v>0.80048913456085735</v>
      </c>
      <c r="AL23" s="25">
        <f t="shared" si="4"/>
        <v>0.87473597803106207</v>
      </c>
      <c r="AM23" s="25">
        <f t="shared" si="4"/>
        <v>0.87501610180795464</v>
      </c>
      <c r="AN23" s="25">
        <f t="shared" si="4"/>
        <v>1.0246935556613672</v>
      </c>
      <c r="AO23" s="25">
        <f t="shared" si="4"/>
        <v>1.205811630667819</v>
      </c>
      <c r="AP23" s="25">
        <f t="shared" si="4"/>
        <v>1.5114170937212357</v>
      </c>
      <c r="AQ23" s="25">
        <f>IFERROR(IF(AQ18="","",IF($M$25=0,((AQ19-$M$26)/3/AQ20),IF($M$26=0,(($M$25-AQ19)/3/AQ20),MIN(((($M$25)-AQ19)/(3*AQ20)),((AQ19-($M$26))/(3*AQ20)))))),"")</f>
        <v>0.86560333428533665</v>
      </c>
      <c r="AR23" s="25">
        <f>IFERROR(IF(AR18="","",IF($M$25=0,((AR19-$M$26)/3/AR20),IF($M$26=0,(($M$25-AR19)/3/AR20),MIN(((($M$25)-AR19)/(3*AR20)),((AR19-($M$26))/(3*AR20)))))),"")</f>
        <v>1.0388371630081663</v>
      </c>
    </row>
    <row r="24" spans="1:62" x14ac:dyDescent="0.2">
      <c r="A24" s="35" t="s">
        <v>10</v>
      </c>
      <c r="B24" s="32">
        <f t="shared" ref="B24:M24" si="5">$D$5</f>
        <v>35265</v>
      </c>
      <c r="C24" s="32">
        <f t="shared" si="5"/>
        <v>35265</v>
      </c>
      <c r="D24" s="32">
        <f t="shared" si="5"/>
        <v>35265</v>
      </c>
      <c r="E24" s="32">
        <f t="shared" si="5"/>
        <v>35265</v>
      </c>
      <c r="F24" s="32">
        <f t="shared" si="5"/>
        <v>35265</v>
      </c>
      <c r="G24" s="32">
        <f t="shared" si="5"/>
        <v>35265</v>
      </c>
      <c r="H24" s="32">
        <f t="shared" si="5"/>
        <v>35265</v>
      </c>
      <c r="I24" s="32">
        <f t="shared" si="5"/>
        <v>35265</v>
      </c>
      <c r="J24" s="32">
        <f t="shared" si="5"/>
        <v>35265</v>
      </c>
      <c r="K24" s="32">
        <f t="shared" si="5"/>
        <v>35265</v>
      </c>
      <c r="L24" s="32">
        <f t="shared" si="5"/>
        <v>35265</v>
      </c>
      <c r="M24" s="32">
        <f t="shared" si="5"/>
        <v>35265</v>
      </c>
      <c r="N24" s="32">
        <f>$D$5</f>
        <v>35265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37468</v>
      </c>
      <c r="C25" s="32">
        <f t="shared" si="6"/>
        <v>37468</v>
      </c>
      <c r="D25" s="32">
        <f t="shared" si="6"/>
        <v>37468</v>
      </c>
      <c r="E25" s="32">
        <f t="shared" si="6"/>
        <v>37468</v>
      </c>
      <c r="F25" s="32">
        <f t="shared" si="6"/>
        <v>37468</v>
      </c>
      <c r="G25" s="32">
        <f t="shared" si="6"/>
        <v>37468</v>
      </c>
      <c r="H25" s="32">
        <f t="shared" si="6"/>
        <v>37468</v>
      </c>
      <c r="I25" s="32">
        <f t="shared" si="6"/>
        <v>37468</v>
      </c>
      <c r="J25" s="32">
        <f t="shared" si="6"/>
        <v>37468</v>
      </c>
      <c r="K25" s="32">
        <f t="shared" si="6"/>
        <v>37468</v>
      </c>
      <c r="L25" s="32">
        <f t="shared" si="6"/>
        <v>37468</v>
      </c>
      <c r="M25" s="32">
        <f t="shared" si="6"/>
        <v>37468</v>
      </c>
      <c r="N25" s="32">
        <f>$E$5</f>
        <v>37468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32764</v>
      </c>
      <c r="C26" s="32">
        <f t="shared" si="7"/>
        <v>32764</v>
      </c>
      <c r="D26" s="32">
        <f t="shared" si="7"/>
        <v>32764</v>
      </c>
      <c r="E26" s="32">
        <f t="shared" si="7"/>
        <v>32764</v>
      </c>
      <c r="F26" s="32">
        <f t="shared" si="7"/>
        <v>32764</v>
      </c>
      <c r="G26" s="32">
        <f t="shared" si="7"/>
        <v>32764</v>
      </c>
      <c r="H26" s="32">
        <f t="shared" si="7"/>
        <v>32764</v>
      </c>
      <c r="I26" s="32">
        <f t="shared" si="7"/>
        <v>32764</v>
      </c>
      <c r="J26" s="32">
        <f t="shared" si="7"/>
        <v>32764</v>
      </c>
      <c r="K26" s="32">
        <f t="shared" si="7"/>
        <v>32764</v>
      </c>
      <c r="L26" s="32">
        <f t="shared" si="7"/>
        <v>32764</v>
      </c>
      <c r="M26" s="32">
        <f t="shared" si="7"/>
        <v>32764</v>
      </c>
      <c r="N26" s="32">
        <f>$F$5</f>
        <v>32764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695.21698173397533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1.7038571292462894</v>
      </c>
      <c r="Q37" s="40">
        <v>8</v>
      </c>
      <c r="R37" s="41">
        <f>ROUND(Q37/5,5)</f>
        <v>1.6</v>
      </c>
      <c r="T37" s="20">
        <v>35717.599999999999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1078.6791923458986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0.54090842838800923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BJ85"/>
  <sheetViews>
    <sheetView showGridLines="0" topLeftCell="A16" zoomScale="85" zoomScaleNormal="85" workbookViewId="0">
      <selection activeCell="S68" sqref="S68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66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0.85156804574968592</v>
      </c>
      <c r="R2" s="7">
        <f>IF(N19="","",(ABS(N19-AVERAGE(B19:M19))/STDEV(B19:M19)))</f>
        <v>2.1713945647517652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0.37672146396529388</v>
      </c>
      <c r="V2" s="7">
        <f>IF(AR19="","",(ABS(AR19-AVERAGE(AF19:AQ19))/STDEV(AF19:AQ19)))</f>
        <v>0.29173072071960476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0.70601389616378762</v>
      </c>
      <c r="R3" s="7">
        <f>IF(N20="","",(ABS(N20-AVERAGE(B20:M20))/STDEV(B20:M20)))</f>
        <v>1.6492502783367928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0.1223244386407514</v>
      </c>
      <c r="V3" s="7">
        <f>IF(AR20="","",(ABS(AR20-AVERAGE(AF20:AQ20))/STDEV(AF20:AQ20)))</f>
        <v>0.2882782393039417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0.65793182601150302</v>
      </c>
      <c r="R4" s="7">
        <f>IF(N23="","",(ABS(N23-AVERAGE(B23:M23))/STDEV(B23:M23)))</f>
        <v>0.96837356780038075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0.23534710689745458</v>
      </c>
      <c r="V4" s="7">
        <f>IF(AR23="","",(ABS(AR23-AVERAGE(AF23:AQ23))/STDEV(AF23:AQ23)))</f>
        <v>2.9065363044871163E-2</v>
      </c>
    </row>
    <row r="5" spans="1:44" ht="25.5" customHeight="1" x14ac:dyDescent="0.2">
      <c r="C5" s="45" t="s">
        <v>54</v>
      </c>
      <c r="D5" s="46" t="s">
        <v>54</v>
      </c>
      <c r="E5" s="46">
        <v>16.399999999999999</v>
      </c>
      <c r="F5" s="46">
        <v>-2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-0.11322258064516139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0.16928767123287672</v>
      </c>
      <c r="C9" s="20">
        <v>0.23270000000000002</v>
      </c>
      <c r="D9" s="20">
        <v>0.16607500000000003</v>
      </c>
      <c r="E9" s="20">
        <v>0.25079090909090906</v>
      </c>
      <c r="F9" s="20">
        <v>0.32504</v>
      </c>
      <c r="G9" s="20">
        <v>0.40910769230769228</v>
      </c>
      <c r="H9" s="20">
        <v>0.17326999999999998</v>
      </c>
      <c r="I9" s="20">
        <v>0.25815833333333338</v>
      </c>
      <c r="J9" s="20">
        <v>0.41276315789473667</v>
      </c>
      <c r="K9" s="20">
        <v>0.21103030303030304</v>
      </c>
      <c r="L9" s="20">
        <v>0.27777999999999997</v>
      </c>
      <c r="M9" s="20">
        <v>0.33577142857142855</v>
      </c>
      <c r="N9" s="20">
        <v>0.1946</v>
      </c>
      <c r="P9" s="19" t="s">
        <v>18</v>
      </c>
      <c r="Q9" s="20"/>
      <c r="R9" s="20"/>
      <c r="S9" s="20"/>
      <c r="T9" s="20"/>
      <c r="U9" s="20"/>
      <c r="V9" s="20"/>
      <c r="W9" s="20"/>
      <c r="X9" s="20">
        <v>0.10673333333333335</v>
      </c>
      <c r="Y9" s="20">
        <v>0.43129999999999996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1.5752999999999999</v>
      </c>
      <c r="AJ9" s="30">
        <v>0.92846666666666666</v>
      </c>
      <c r="AK9" s="30">
        <v>0.41175789473684216</v>
      </c>
      <c r="AL9" s="30">
        <v>0.3720235294117647</v>
      </c>
      <c r="AM9" s="30">
        <v>0.30772857142857141</v>
      </c>
      <c r="AN9" s="30">
        <v>7.0874999999999994E-2</v>
      </c>
      <c r="AO9" s="30">
        <v>0.29958666666666667</v>
      </c>
      <c r="AP9" s="30">
        <v>0.46514545454545464</v>
      </c>
      <c r="AQ9" s="30">
        <v>0.49130000000000001</v>
      </c>
      <c r="AR9" s="30">
        <v>0.37807741935483863</v>
      </c>
    </row>
    <row r="10" spans="1:44" x14ac:dyDescent="0.2">
      <c r="A10" s="21" t="s">
        <v>8</v>
      </c>
      <c r="B10" s="22">
        <v>0.52983418719351483</v>
      </c>
      <c r="C10" s="22">
        <v>0.69740753957710599</v>
      </c>
      <c r="D10" s="22">
        <v>0.53937305110808864</v>
      </c>
      <c r="E10" s="22">
        <v>0.67711955191694972</v>
      </c>
      <c r="F10" s="22">
        <v>0.80739617217978854</v>
      </c>
      <c r="G10" s="22">
        <v>0.90334182755740366</v>
      </c>
      <c r="H10" s="22">
        <v>0.60600368127361381</v>
      </c>
      <c r="I10" s="22">
        <v>0.66343266990177474</v>
      </c>
      <c r="J10" s="22">
        <v>0.91523940934230741</v>
      </c>
      <c r="K10" s="22">
        <v>0.66332361987636412</v>
      </c>
      <c r="L10" s="22">
        <v>0.65607255973433587</v>
      </c>
      <c r="M10" s="22">
        <v>0.73094063224552974</v>
      </c>
      <c r="N10" s="22">
        <v>0.6116409667625462</v>
      </c>
      <c r="P10" s="21" t="s">
        <v>8</v>
      </c>
      <c r="Q10" s="22"/>
      <c r="R10" s="22"/>
      <c r="S10" s="22"/>
      <c r="T10" s="22"/>
      <c r="U10" s="22"/>
      <c r="V10" s="22"/>
      <c r="W10" s="22"/>
      <c r="X10" s="22">
        <v>0.41360116933191488</v>
      </c>
      <c r="Y10" s="22">
        <v>0.79584751911670271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2.0728042815166323</v>
      </c>
      <c r="AJ10" s="22">
        <v>1.4160716289887902</v>
      </c>
      <c r="AK10" s="22">
        <v>0.92357526523219136</v>
      </c>
      <c r="AL10" s="22">
        <v>0.87543085958627631</v>
      </c>
      <c r="AM10" s="22">
        <v>0.72557573185030344</v>
      </c>
      <c r="AN10" s="22">
        <v>0.36239178655431104</v>
      </c>
      <c r="AO10" s="22">
        <v>0.81935492249025332</v>
      </c>
      <c r="AP10" s="22">
        <v>0.99658649655604148</v>
      </c>
      <c r="AQ10" s="22">
        <v>0.94219485939015002</v>
      </c>
      <c r="AR10" s="22">
        <v>0.95588515812610264</v>
      </c>
    </row>
    <row r="11" spans="1:44" x14ac:dyDescent="0.2">
      <c r="A11" s="21" t="s">
        <v>19</v>
      </c>
      <c r="B11" s="22">
        <v>3.0329999999999999</v>
      </c>
      <c r="C11" s="22">
        <v>3.7850000000000001</v>
      </c>
      <c r="D11" s="22">
        <v>3.0920000000000001</v>
      </c>
      <c r="E11" s="22">
        <v>3.2370000000000001</v>
      </c>
      <c r="F11" s="23">
        <v>3.9549999999999992</v>
      </c>
      <c r="G11" s="23">
        <v>4.399</v>
      </c>
      <c r="H11" s="23">
        <v>3.9049999999999998</v>
      </c>
      <c r="I11" s="23">
        <v>3.052</v>
      </c>
      <c r="J11" s="23">
        <v>5.0469999999999997</v>
      </c>
      <c r="K11" s="23">
        <v>4.5430000000000001</v>
      </c>
      <c r="L11" s="23">
        <v>3.0979999999999999</v>
      </c>
      <c r="M11" s="23">
        <v>3.121</v>
      </c>
      <c r="N11" s="23">
        <v>2.8610000000000002</v>
      </c>
      <c r="P11" s="21" t="s">
        <v>19</v>
      </c>
      <c r="Q11" s="22"/>
      <c r="R11" s="22"/>
      <c r="S11" s="22"/>
      <c r="T11" s="22"/>
      <c r="U11" s="23"/>
      <c r="V11" s="23"/>
      <c r="W11" s="23"/>
      <c r="X11" s="23">
        <v>2.0840000000000001</v>
      </c>
      <c r="Y11" s="23">
        <v>2.3940000000000001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5.52</v>
      </c>
      <c r="AJ11" s="22">
        <v>7.9820000000000002</v>
      </c>
      <c r="AK11" s="22">
        <v>4.5369999999999999</v>
      </c>
      <c r="AL11" s="22">
        <v>4.5369999999999999</v>
      </c>
      <c r="AM11" s="22">
        <v>2.754</v>
      </c>
      <c r="AN11" s="22">
        <v>2.0449999999999999</v>
      </c>
      <c r="AO11" s="22">
        <v>4.1440000000000001</v>
      </c>
      <c r="AP11" s="22">
        <v>5.4939999999999998</v>
      </c>
      <c r="AQ11" s="22">
        <v>3.774</v>
      </c>
      <c r="AR11" s="22">
        <v>4.91</v>
      </c>
    </row>
    <row r="12" spans="1:44" x14ac:dyDescent="0.2">
      <c r="A12" s="21" t="s">
        <v>20</v>
      </c>
      <c r="B12" s="22">
        <v>0</v>
      </c>
      <c r="C12" s="22">
        <v>0</v>
      </c>
      <c r="D12" s="22">
        <v>0</v>
      </c>
      <c r="E12" s="22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P12" s="21" t="s">
        <v>20</v>
      </c>
      <c r="Q12" s="22"/>
      <c r="R12" s="22"/>
      <c r="S12" s="22"/>
      <c r="T12" s="22"/>
      <c r="U12" s="23"/>
      <c r="V12" s="23"/>
      <c r="W12" s="23"/>
      <c r="X12" s="23">
        <v>0</v>
      </c>
      <c r="Y12" s="23">
        <v>0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0</v>
      </c>
      <c r="AJ12" s="22">
        <v>0</v>
      </c>
      <c r="AK12" s="22">
        <v>0</v>
      </c>
      <c r="AL12" s="22">
        <v>0</v>
      </c>
      <c r="AM12" s="22">
        <v>0</v>
      </c>
      <c r="AN12" s="22">
        <v>0</v>
      </c>
      <c r="AO12" s="22">
        <v>0</v>
      </c>
      <c r="AP12" s="22">
        <v>0</v>
      </c>
      <c r="AQ12" s="22">
        <v>0</v>
      </c>
      <c r="AR12" s="22">
        <v>0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10.211189790488845</v>
      </c>
      <c r="C13" s="25">
        <f>IFERROR(IF(C8="","",IF($C$25=0,((C9-$C$26)/3/C10),IF($C$26=0,(($C$25-C9)/3/C10),MIN(((($C$25)-C9)/(3*C10)),((C9-($C$26))/(3*C10)))))),"")</f>
        <v>7.7273325769719117</v>
      </c>
      <c r="D13" s="25">
        <f>IFERROR(IF(D8="","",IF($D$25=0,((D9-$D$26)/3/D10),IF($D$26=0,(($D$25-D9)/3/D10),MIN(((($D$25)-D9)/(3*D10)),((D9-($D$26))/(3*D10)))))),"")</f>
        <v>10.032589359472697</v>
      </c>
      <c r="E13" s="25">
        <f>IFERROR(IF(E8="","",IF($E$25=0,((E9-$E$26)/3/E10),IF($E$26=0,(($E$25-E9)/3/E10),MIN(((($E$25)-E9)/(3*E10)),((E9-($E$26))/(3*E10)))))),"")</f>
        <v>7.9499546006758077</v>
      </c>
      <c r="F13" s="25">
        <f>IFERROR(IF(F8="","",IF($K$25=0,((F9-$K$26)/3/F10),IF($K$26=0,(($K$25-F9)/3/F10),MIN(((($K$25)-F9)/(3*F10)),((F9-($K$26))/(3*F10)))))),"")</f>
        <v>6.6365437249147927</v>
      </c>
      <c r="G13" s="25">
        <f>IFERROR(IF(G8="","",IF($G$25=0,((G9-$G$26)/3/G10),IF($G$26=0,(($G$25-G9)/3/G10),MIN(((($G$25)-G9)/(3*G10)),((G9-($G$26))/(3*G10)))))),"")</f>
        <v>5.9006427835964637</v>
      </c>
      <c r="H13" s="25">
        <f>IFERROR(IF(H8="","",IF($H$25=0,((H9-$H$26)/3/H10),IF($H$26=0,(($H$25-H9)/3/H10),MIN(((($H$25)-H9)/(3*H10)),((H9-($H$26))/(3*H10)))))),"")</f>
        <v>8.9255398393493408</v>
      </c>
      <c r="I13" s="25">
        <f>IFERROR(IF(I8="","",IF($I$25=0,((I9-$I$26)/3/I10),IF($I$26=0,(($I$25-I9)/3/I10),MIN(((($I$25)-I9)/(3*I10)),((I9-($I$26))/(3*I10)))))),"")</f>
        <v>8.1102636831036996</v>
      </c>
      <c r="J13" s="25">
        <f>IFERROR(IF(J8="","",IF($J$25=0,((J9-$J$26)/3/J10),IF($J$26=0,(($J$25-J9)/3/J10),MIN(((($J$25)-J9)/(3*J10)),((J9-($J$26))/(3*J10)))))),"")</f>
        <v>5.8226065147237325</v>
      </c>
      <c r="K13" s="25">
        <f>IFERROR(IF(K8="","",IF($K$25=0,((K9-$K$26)/3/K10),IF($K$26=0,(($K$25-K9)/3/K10),MIN(((($K$25)-K9)/(3*K10)),((K9-($K$26))/(3*K10)))))),"")</f>
        <v>8.1352797799195589</v>
      </c>
      <c r="L13" s="25">
        <f>IFERROR(IF(L8="","",IF($L$25=0,((L9-$L$26)/3/L10),IF($L$26=0,(($L$25-L9)/3/L10),MIN(((($L$25)-L9)/(3*L10)),((L9-($L$26))/(3*L10)))))),"")</f>
        <v>8.1912789273025854</v>
      </c>
      <c r="M13" s="25">
        <f>IFERROR(IF(M8="","",IF($M$25=0,((M9-$M$26)/3/M10),IF($M$26=0,(($M$25-M9)/3/M10),MIN(((($M$25)-M9)/(3*M10)),((M9-($M$26))/(3*M10)))))),"")</f>
        <v>7.3258245894642622</v>
      </c>
      <c r="N13" s="25">
        <f>IFERROR(IF(N8="","",IF($N$25=0,((N9-$N$26)/3/N10),IF($N$26=0,(($N$25-N9)/3/N10),MIN(((($N$25)-N9)/(3*N10)),((N9-($N$26))/(3*N10)))))),"")</f>
        <v>8.8316517263257612</v>
      </c>
      <c r="P13" s="24" t="s">
        <v>21</v>
      </c>
      <c r="Q13" s="25"/>
      <c r="R13" s="25"/>
      <c r="S13" s="25"/>
      <c r="T13" s="25" t="str">
        <f t="shared" ref="T13" si="1">IFERROR(IF(T8="","",IF($C$25=0,((T9-$C$26)/3/T10),IF($C$26=0,(($C$25-T9)/3/T10),MIN(((($C$25)-T9)/(3*T10)),((T9-($C$26))/(3*T10)))))),"")</f>
        <v/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13.131222277881037</v>
      </c>
      <c r="Y13" s="25">
        <f>IFERROR(IF(Y8="","",IF($J$25=0,((Y9-$J$26)/3/Y10),IF($J$26=0,(($J$25-Y9)/3/Y10),MIN(((($J$25)-Y9)/(3*Y10)),((Y9-($J$26))/(3*Y10)))))),"")</f>
        <v>6.688341512841296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2.3840006076458957</v>
      </c>
      <c r="AJ13" s="25">
        <f t="shared" si="2"/>
        <v>3.6418904751735561</v>
      </c>
      <c r="AK13" s="25">
        <f t="shared" si="2"/>
        <v>5.7704165926833015</v>
      </c>
      <c r="AL13" s="25">
        <f t="shared" si="2"/>
        <v>6.1028906680926482</v>
      </c>
      <c r="AM13" s="25">
        <f t="shared" si="2"/>
        <v>7.3928747072499439</v>
      </c>
      <c r="AN13" s="25">
        <f t="shared" si="2"/>
        <v>15.019771056127198</v>
      </c>
      <c r="AO13" s="25">
        <f t="shared" si="2"/>
        <v>6.5500362506314049</v>
      </c>
      <c r="AP13" s="25">
        <f t="shared" si="2"/>
        <v>5.3298115117692548</v>
      </c>
      <c r="AQ13" s="25">
        <f>IFERROR(IF(AQ8="","",IF($M$25=0,((AQ9-$M$26)/3/AQ10),IF($M$26=0,(($M$25-AQ9)/3/AQ10),MIN(((($M$25)-AQ9)/(3*AQ10)),((AQ9-($M$26))/(3*AQ10)))))),"")</f>
        <v>5.6282412784892308</v>
      </c>
      <c r="AR13" s="25">
        <f>IFERROR(IF(AR8="","",IF($M$25=0,((AR9-$M$26)/3/AR10),IF($M$26=0,(($M$25-AR9)/3/AR10),MIN(((($M$25)-AR9)/(3*AR10)),((AR9-($M$26))/(3*AR10)))))),"")</f>
        <v>5.5871155805836912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7.9730147058823475E-2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6.3799999999999996E-2</v>
      </c>
      <c r="C19" s="30">
        <v>0.20705238095238093</v>
      </c>
      <c r="D19" s="30">
        <v>0.13600000000000001</v>
      </c>
      <c r="E19" s="30">
        <v>0.27320625000000004</v>
      </c>
      <c r="F19" s="30">
        <v>0.22335999999999998</v>
      </c>
      <c r="G19" s="30">
        <v>0.27552765957446806</v>
      </c>
      <c r="H19" s="30">
        <v>0.19995135135135134</v>
      </c>
      <c r="I19" s="30">
        <v>0.25999166666666668</v>
      </c>
      <c r="J19" s="30">
        <v>6.8170370370370381E-2</v>
      </c>
      <c r="K19" s="30">
        <v>0.26672727272727276</v>
      </c>
      <c r="L19" s="30">
        <v>0.26697857142857145</v>
      </c>
      <c r="M19" s="30">
        <v>0.13422857142857145</v>
      </c>
      <c r="N19" s="30">
        <v>0.36926249999999994</v>
      </c>
      <c r="P19" s="30" t="s">
        <v>18</v>
      </c>
      <c r="Q19" s="30"/>
      <c r="R19" s="30"/>
      <c r="S19" s="30"/>
      <c r="T19" s="30">
        <v>8.2900000000000001E-2</v>
      </c>
      <c r="U19" s="30"/>
      <c r="V19" s="30"/>
      <c r="W19" s="30"/>
      <c r="X19" s="30">
        <v>5.8054545454545449E-2</v>
      </c>
      <c r="Y19" s="30">
        <v>0.11400000000000002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1.4627333333333334</v>
      </c>
      <c r="AJ19" s="30">
        <v>0.37832000000000005</v>
      </c>
      <c r="AK19" s="30">
        <v>0.58174117647058832</v>
      </c>
      <c r="AL19" s="30">
        <v>0.26672000000000001</v>
      </c>
      <c r="AM19" s="30">
        <v>0.26890666666666668</v>
      </c>
      <c r="AN19" s="30">
        <v>0.2518266666666667</v>
      </c>
      <c r="AO19" s="30">
        <v>0.1726</v>
      </c>
      <c r="AP19" s="30">
        <v>0.14909090909090908</v>
      </c>
      <c r="AQ19" s="30">
        <v>0.21618750000000003</v>
      </c>
      <c r="AR19" s="30">
        <v>0.29591764705882351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0.28532227392897319</v>
      </c>
      <c r="C20" s="22">
        <v>0.69076277242583328</v>
      </c>
      <c r="D20" s="22">
        <v>0.49872509998205694</v>
      </c>
      <c r="E20" s="22">
        <v>0.74996716990514622</v>
      </c>
      <c r="F20" s="22">
        <v>0.65813794514426049</v>
      </c>
      <c r="G20" s="22">
        <v>0.72999427046754206</v>
      </c>
      <c r="H20" s="22">
        <v>0.75363770907080407</v>
      </c>
      <c r="I20" s="22">
        <v>0.66471930634854659</v>
      </c>
      <c r="J20" s="22">
        <v>0.35618705342275031</v>
      </c>
      <c r="K20" s="22">
        <v>0.71953808322775903</v>
      </c>
      <c r="L20" s="22">
        <v>0.70748106686268819</v>
      </c>
      <c r="M20" s="22">
        <v>0.47159055556789981</v>
      </c>
      <c r="N20" s="22">
        <v>0.87460599206282674</v>
      </c>
      <c r="P20" s="21" t="s">
        <v>8</v>
      </c>
      <c r="Q20" s="22"/>
      <c r="R20" s="22"/>
      <c r="S20" s="22"/>
      <c r="T20" s="22">
        <v>0.32169447381445432</v>
      </c>
      <c r="U20" s="22"/>
      <c r="V20" s="22"/>
      <c r="W20" s="22"/>
      <c r="X20" s="22">
        <v>0.24395555288722531</v>
      </c>
      <c r="Y20" s="22">
        <v>0.35110112503379992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2.0126551845644154</v>
      </c>
      <c r="AJ20" s="22">
        <v>0.73661475794449127</v>
      </c>
      <c r="AK20" s="22">
        <v>1.2146060418813951</v>
      </c>
      <c r="AL20" s="22">
        <v>0.73299814962040566</v>
      </c>
      <c r="AM20" s="22">
        <v>0.73290643503964581</v>
      </c>
      <c r="AN20" s="22">
        <v>0.69937892086833364</v>
      </c>
      <c r="AO20" s="22">
        <v>0.50637804459774216</v>
      </c>
      <c r="AP20" s="22">
        <v>0.56921779574245479</v>
      </c>
      <c r="AQ20" s="22">
        <v>0.65747274273288991</v>
      </c>
      <c r="AR20" s="22">
        <v>0.73772930594598218</v>
      </c>
      <c r="AS20" s="29"/>
      <c r="AT20" s="29"/>
      <c r="AU20" s="29"/>
      <c r="AV20" s="29"/>
      <c r="BD20" s="32">
        <f>F5</f>
        <v>-2</v>
      </c>
      <c r="BE20" s="32"/>
      <c r="BF20" s="32"/>
      <c r="BG20" s="32"/>
      <c r="BH20" s="32"/>
      <c r="BI20" s="32"/>
      <c r="BJ20" s="32">
        <f>E5</f>
        <v>16.399999999999999</v>
      </c>
    </row>
    <row r="21" spans="1:62" x14ac:dyDescent="0.2">
      <c r="A21" s="21" t="s">
        <v>19</v>
      </c>
      <c r="B21" s="22">
        <v>1.276</v>
      </c>
      <c r="C21" s="22">
        <v>4.13</v>
      </c>
      <c r="D21" s="22">
        <v>3.1139999999999999</v>
      </c>
      <c r="E21" s="22">
        <v>5.0190000000000001</v>
      </c>
      <c r="F21" s="22">
        <v>3.036</v>
      </c>
      <c r="G21" s="22">
        <v>4.2839999999999998</v>
      </c>
      <c r="H21" s="22">
        <v>4.657</v>
      </c>
      <c r="I21" s="22">
        <v>3.113</v>
      </c>
      <c r="J21" s="22">
        <v>2.2290000000000001</v>
      </c>
      <c r="K21" s="22">
        <v>4.0220000000000002</v>
      </c>
      <c r="L21" s="22">
        <v>3.3929999999999998</v>
      </c>
      <c r="M21" s="22">
        <v>2.2730000000000001</v>
      </c>
      <c r="N21" s="22">
        <v>4.82</v>
      </c>
      <c r="P21" s="21" t="s">
        <v>19</v>
      </c>
      <c r="Q21" s="22"/>
      <c r="R21" s="22"/>
      <c r="S21" s="22"/>
      <c r="T21" s="22">
        <v>1.4830000000000001</v>
      </c>
      <c r="U21" s="22"/>
      <c r="V21" s="22"/>
      <c r="W21" s="22"/>
      <c r="X21" s="22">
        <v>1.0840000000000001</v>
      </c>
      <c r="Y21" s="22">
        <v>1.1779999999999999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7.4859999999999998</v>
      </c>
      <c r="AJ21" s="22">
        <v>2.3730000000000002</v>
      </c>
      <c r="AK21" s="22">
        <v>6.51</v>
      </c>
      <c r="AL21" s="22">
        <v>3.7559999999999998</v>
      </c>
      <c r="AM21" s="22">
        <v>4.7450000000000001</v>
      </c>
      <c r="AN21" s="22">
        <v>3.2810000000000001</v>
      </c>
      <c r="AO21" s="22">
        <v>2.323</v>
      </c>
      <c r="AP21" s="22">
        <v>2.7559999999999998</v>
      </c>
      <c r="AQ21" s="22">
        <v>4.2690000000000001</v>
      </c>
      <c r="AR21" s="22">
        <v>3.8679999999999999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0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P22" s="21" t="s">
        <v>20</v>
      </c>
      <c r="Q22" s="22"/>
      <c r="R22" s="22"/>
      <c r="S22" s="22"/>
      <c r="T22" s="22">
        <v>0</v>
      </c>
      <c r="U22" s="22"/>
      <c r="V22" s="22"/>
      <c r="W22" s="22"/>
      <c r="X22" s="22">
        <v>0</v>
      </c>
      <c r="Y22" s="22">
        <v>0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0</v>
      </c>
      <c r="AJ22" s="22">
        <v>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19.085085524572651</v>
      </c>
      <c r="C23" s="25">
        <f>IFERROR(IF(C18="","",IF($C$25=0,((C19-$C$26)/3/C20),IF($C$26=0,(($C$25-C19)/3/C20),MIN(((($C$25)-C19)/(3*C20)),((C19-($C$26))/(3*C20)))))),"")</f>
        <v>7.8140418415914974</v>
      </c>
      <c r="D23" s="25">
        <f>IFERROR(IF(D18="","",IF($D$25=0,((D19-$D$26)/3/D20),IF($D$26=0,(($D$25-D19)/3/D20),MIN(((($D$25)-D19)/(3*D20)),((D19-($D$26))/(3*D20)))))),"")</f>
        <v>10.870383972108845</v>
      </c>
      <c r="E23" s="25">
        <f>IFERROR(IF(E18="","",IF($E$25=0,((E19-$E$26)/3/E20),IF($E$26=0,(($E$25-E19)/3/E20),MIN(((($E$25)-E19)/(3*E20)),((E19-($E$26))/(3*E20)))))),"")</f>
        <v>7.1677776473156243</v>
      </c>
      <c r="F23" s="25">
        <f>IFERROR(IF(F18="","",IF($K$25=0,((F19-$K$26)/3/F20),IF($K$26=0,(($K$25-F19)/3/F20),MIN(((($K$25)-F19)/(3*F20)),((F19-($K$26))/(3*F20)))))),"")</f>
        <v>8.1931354560500047</v>
      </c>
      <c r="G23" s="25">
        <f>IFERROR(IF(G18="","",IF($G$25=0,((G19-$G$26)/3/G20),IF($G$26=0,(($G$25-G19)/3/G20),MIN(((($G$25)-G19)/(3*G20)),((G19-($G$26))/(3*G20)))))),"")</f>
        <v>7.3628305466462693</v>
      </c>
      <c r="H23" s="25">
        <f>IFERROR(IF(H18="","",IF($H$25=0,((H19-$H$26)/3/H20),IF($H$26=0,(($H$25-H19)/3/H20),MIN(((($H$25)-H19)/(3*H20)),((H19-($H$26))/(3*H20)))))),"")</f>
        <v>7.1652680740645973</v>
      </c>
      <c r="I23" s="25">
        <f>IFERROR(IF(I18="","",IF($I$25=0,((I19-$I$26)/3/I20),IF($I$26=0,(($I$25-I19)/3/I20),MIN(((($I$25)-I19)/(3*I20)),((I19-($I$26))/(3*I20)))))),"")</f>
        <v>8.0936460343409422</v>
      </c>
      <c r="J23" s="25">
        <f>IFERROR(IF(J18="","",IF($J$25=0,((J19-$J$26)/3/J20),IF($J$26=0,(($J$25-J19)/3/J20),MIN(((($J$25)-J19)/(3*J20)),((J19-($J$26))/(3*J20)))))),"")</f>
        <v>15.283944650888953</v>
      </c>
      <c r="K23" s="25">
        <f>IFERROR(IF(K18="","",IF($K$25=0,((K19-$K$26)/3/K20),IF($K$26=0,(($K$25-K19)/3/K20),MIN(((($K$25)-K19)/(3*K20)),((K19-($K$26))/(3*K20)))))),"")</f>
        <v>7.4739026343590016</v>
      </c>
      <c r="L23" s="25">
        <f>IFERROR(IF(L18="","",IF($L$25=0,((L19-$L$26)/3/L20),IF($L$26=0,(($L$25-L19)/3/L20),MIN(((($L$25)-L19)/(3*L20)),((L19-($L$26))/(3*L20)))))),"")</f>
        <v>7.6011557925797302</v>
      </c>
      <c r="M23" s="25">
        <f>IFERROR(IF(M18="","",IF($M$25=0,((M19-$M$26)/3/M20),IF($M$26=0,(($M$25-M19)/3/M20),MIN(((($M$25)-M19)/(3*M20)),((M19-($M$26))/(3*M20)))))),"")</f>
        <v>11.497100070196714</v>
      </c>
      <c r="N23" s="25">
        <f>IFERROR(IF(N18="","",IF($N$25=0,((N19-$N$26)/3/N20),IF($N$26=0,(($N$25-N19)/3/N20),MIN(((($N$25)-N19)/(3*N20)),((N19-($N$26))/(3*N20)))))),"")</f>
        <v>6.1096987845503037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16.907450317192698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22.329129577277186</v>
      </c>
      <c r="Y23" s="25">
        <f>IFERROR(IF(Y18="","",IF($J$25=0,((Y19-$J$26)/3/Y20),IF($J$26=0,(($J$25-Y19)/3/Y20),MIN(((($J$25)-Y19)/(3*Y20)),((Y19-($J$26))/(3*Y20)))))),"")</f>
        <v>15.461832160589223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2.4738906729154788</v>
      </c>
      <c r="AJ23" s="25">
        <f t="shared" si="4"/>
        <v>7.2501398355128339</v>
      </c>
      <c r="AK23" s="25">
        <f t="shared" si="4"/>
        <v>4.3411219435473116</v>
      </c>
      <c r="AL23" s="25">
        <f t="shared" si="4"/>
        <v>7.3366624496732431</v>
      </c>
      <c r="AM23" s="25">
        <f t="shared" si="4"/>
        <v>7.3365860279562778</v>
      </c>
      <c r="AN23" s="25">
        <f t="shared" si="4"/>
        <v>7.6964350566376396</v>
      </c>
      <c r="AO23" s="25">
        <f t="shared" si="4"/>
        <v>10.682006044772841</v>
      </c>
      <c r="AP23" s="25">
        <f t="shared" si="4"/>
        <v>9.5165150096969739</v>
      </c>
      <c r="AQ23" s="25">
        <f>IFERROR(IF(AQ18="","",IF($M$25=0,((AQ19-$M$26)/3/AQ20),IF($M$26=0,(($M$25-AQ19)/3/AQ20),MIN(((($M$25)-AQ19)/(3*AQ20)),((AQ19-($M$26))/(3*AQ20)))))),"")</f>
        <v>8.2050613143947793</v>
      </c>
      <c r="AR23" s="25">
        <f>IFERROR(IF(AR18="","",IF($M$25=0,((AR19-$M$26)/3/AR20),IF($M$26=0,(($M$25-AR19)/3/AR20),MIN(((($M$25)-AR19)/(3*AR20)),((AR19-($M$26))/(3*AR20)))))),"")</f>
        <v>7.2764188811735355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16.399999999999999</v>
      </c>
      <c r="C25" s="32">
        <f t="shared" si="5"/>
        <v>16.399999999999999</v>
      </c>
      <c r="D25" s="32">
        <f t="shared" si="5"/>
        <v>16.399999999999999</v>
      </c>
      <c r="E25" s="32">
        <f t="shared" si="5"/>
        <v>16.399999999999999</v>
      </c>
      <c r="F25" s="32">
        <f t="shared" si="5"/>
        <v>16.399999999999999</v>
      </c>
      <c r="G25" s="32">
        <f t="shared" si="5"/>
        <v>16.399999999999999</v>
      </c>
      <c r="H25" s="32">
        <f t="shared" si="5"/>
        <v>16.399999999999999</v>
      </c>
      <c r="I25" s="32">
        <f t="shared" si="5"/>
        <v>16.399999999999999</v>
      </c>
      <c r="J25" s="32">
        <f t="shared" si="5"/>
        <v>16.399999999999999</v>
      </c>
      <c r="K25" s="32">
        <f t="shared" si="5"/>
        <v>16.399999999999999</v>
      </c>
      <c r="L25" s="32">
        <f t="shared" si="5"/>
        <v>16.399999999999999</v>
      </c>
      <c r="M25" s="32">
        <f t="shared" si="5"/>
        <v>16.399999999999999</v>
      </c>
      <c r="N25" s="32">
        <f>$E$5</f>
        <v>16.399999999999999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0.91523940934230741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10.211189790488845</v>
      </c>
      <c r="Q37" s="40">
        <v>8</v>
      </c>
      <c r="R37" s="41">
        <f>ROUND(Q37/5,5)</f>
        <v>1.6</v>
      </c>
      <c r="T37" s="20">
        <v>0.21960000000000002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0.49104052785895386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10.983750547400604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BJ85"/>
  <sheetViews>
    <sheetView showGridLines="0" topLeftCell="A16" zoomScale="85" zoomScaleNormal="85" workbookViewId="0">
      <selection activeCell="X50" sqref="X50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64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0.44818351935664014</v>
      </c>
      <c r="R2" s="7">
        <f>IF(N19="","",(ABS(N19-AVERAGE(B19:M19))/STDEV(B19:M19)))</f>
        <v>0.2492405934021738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0.76485542467625289</v>
      </c>
      <c r="V2" s="7">
        <f>IF(AR19="","",(ABS(AR19-AVERAGE(AF19:AQ19))/STDEV(AF19:AQ19)))</f>
        <v>3.6626252859591715E-2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0.12702826580796647</v>
      </c>
      <c r="R3" s="7">
        <f>IF(N20="","",(ABS(N20-AVERAGE(B20:M20))/STDEV(B20:M20)))</f>
        <v>0.23122950249501903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0.22502597082389819</v>
      </c>
      <c r="V3" s="7">
        <f>IF(AR20="","",(ABS(AR20-AVERAGE(AF20:AQ20))/STDEV(AF20:AQ20)))</f>
        <v>0.29423000610275257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0.44406082185814361</v>
      </c>
      <c r="R4" s="7">
        <f>IF(N23="","",(ABS(N23-AVERAGE(B23:M23))/STDEV(B23:M23)))</f>
        <v>0.416467702973983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0.93670138682821913</v>
      </c>
      <c r="V4" s="7">
        <f>IF(AR23="","",(ABS(AR23-AVERAGE(AF23:AQ23))/STDEV(AF23:AQ23)))</f>
        <v>0.17817810009222376</v>
      </c>
    </row>
    <row r="5" spans="1:44" ht="25.5" customHeight="1" x14ac:dyDescent="0.2">
      <c r="C5" s="45" t="s">
        <v>65</v>
      </c>
      <c r="D5" s="46">
        <v>38981</v>
      </c>
      <c r="E5" s="46">
        <v>43932</v>
      </c>
      <c r="F5" s="46">
        <v>37276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-99.3858064516171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38600.18630136986</v>
      </c>
      <c r="C9" s="20">
        <v>38748.228571428568</v>
      </c>
      <c r="D9" s="20">
        <v>38368.800000000003</v>
      </c>
      <c r="E9" s="20">
        <v>38393.381818181821</v>
      </c>
      <c r="F9" s="20">
        <v>38202.720000000001</v>
      </c>
      <c r="G9" s="20">
        <v>38343.323076923079</v>
      </c>
      <c r="H9" s="20">
        <v>38195.68</v>
      </c>
      <c r="I9" s="20">
        <v>38034.933333333334</v>
      </c>
      <c r="J9" s="20">
        <v>38122.989473684211</v>
      </c>
      <c r="K9" s="20">
        <v>38177.818181818184</v>
      </c>
      <c r="L9" s="20">
        <v>38209.440000000002</v>
      </c>
      <c r="M9" s="20">
        <v>37916.457142857143</v>
      </c>
      <c r="N9" s="20">
        <v>38380.110344827583</v>
      </c>
      <c r="P9" s="19" t="s">
        <v>18</v>
      </c>
      <c r="Q9" s="20"/>
      <c r="R9" s="20"/>
      <c r="S9" s="20"/>
      <c r="T9" s="20"/>
      <c r="U9" s="20"/>
      <c r="V9" s="20"/>
      <c r="W9" s="20"/>
      <c r="X9" s="20">
        <v>38048.26666666667</v>
      </c>
      <c r="Y9" s="20">
        <v>38221.599999999999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37778.400000000001</v>
      </c>
      <c r="AJ9" s="30">
        <v>38305.688888888886</v>
      </c>
      <c r="AK9" s="30">
        <v>38221.85263157895</v>
      </c>
      <c r="AL9" s="30">
        <v>38220.941176470587</v>
      </c>
      <c r="AM9" s="30">
        <v>38552.342857142859</v>
      </c>
      <c r="AN9" s="30">
        <v>38581.599999999999</v>
      </c>
      <c r="AO9" s="30">
        <v>38502.239999999998</v>
      </c>
      <c r="AP9" s="30">
        <v>38386.69090909091</v>
      </c>
      <c r="AQ9" s="30">
        <v>38219.360000000001</v>
      </c>
      <c r="AR9" s="30">
        <v>38119.974193548383</v>
      </c>
    </row>
    <row r="10" spans="1:44" x14ac:dyDescent="0.2">
      <c r="A10" s="21" t="s">
        <v>8</v>
      </c>
      <c r="B10" s="22">
        <v>565.44185613462889</v>
      </c>
      <c r="C10" s="22">
        <v>409.71898323236871</v>
      </c>
      <c r="D10" s="22">
        <v>404.68856471192993</v>
      </c>
      <c r="E10" s="22">
        <v>542.51757090107731</v>
      </c>
      <c r="F10" s="22">
        <v>473.18826464009402</v>
      </c>
      <c r="G10" s="22">
        <v>401.90940307380657</v>
      </c>
      <c r="H10" s="22">
        <v>537.21005578861241</v>
      </c>
      <c r="I10" s="22">
        <v>419.18744394991847</v>
      </c>
      <c r="J10" s="22">
        <v>423.94887119941222</v>
      </c>
      <c r="K10" s="22">
        <v>456.19368042274488</v>
      </c>
      <c r="L10" s="22">
        <v>499.44309025557709</v>
      </c>
      <c r="M10" s="22">
        <v>391.9370211799706</v>
      </c>
      <c r="N10" s="22">
        <v>452.58171633605184</v>
      </c>
      <c r="P10" s="21" t="s">
        <v>8</v>
      </c>
      <c r="Q10" s="22"/>
      <c r="R10" s="22"/>
      <c r="S10" s="22"/>
      <c r="T10" s="22"/>
      <c r="U10" s="22"/>
      <c r="V10" s="22"/>
      <c r="W10" s="22"/>
      <c r="X10" s="22">
        <v>374.2147171684386</v>
      </c>
      <c r="Y10" s="22">
        <v>393.63012293803229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259.57503732061753</v>
      </c>
      <c r="AJ10" s="22">
        <v>501.36316749224079</v>
      </c>
      <c r="AK10" s="22">
        <v>422.25647566733778</v>
      </c>
      <c r="AL10" s="22">
        <v>423.65378814886719</v>
      </c>
      <c r="AM10" s="22">
        <v>461.78519021809478</v>
      </c>
      <c r="AN10" s="22">
        <v>347.58660153927156</v>
      </c>
      <c r="AO10" s="22">
        <v>411.2547655190906</v>
      </c>
      <c r="AP10" s="22">
        <v>305.86082968900615</v>
      </c>
      <c r="AQ10" s="22">
        <v>323.58740168710568</v>
      </c>
      <c r="AR10" s="22">
        <v>401.92200491015825</v>
      </c>
    </row>
    <row r="11" spans="1:44" x14ac:dyDescent="0.2">
      <c r="A11" s="21" t="s">
        <v>19</v>
      </c>
      <c r="B11" s="22">
        <v>40668</v>
      </c>
      <c r="C11" s="22">
        <v>39900</v>
      </c>
      <c r="D11" s="22">
        <v>40540</v>
      </c>
      <c r="E11" s="22">
        <v>40860</v>
      </c>
      <c r="F11" s="23">
        <v>40220</v>
      </c>
      <c r="G11" s="23">
        <v>39804</v>
      </c>
      <c r="H11" s="23">
        <v>41820</v>
      </c>
      <c r="I11" s="23">
        <v>39260</v>
      </c>
      <c r="J11" s="23">
        <v>39644</v>
      </c>
      <c r="K11" s="23">
        <v>39676</v>
      </c>
      <c r="L11" s="23">
        <v>39996</v>
      </c>
      <c r="M11" s="23">
        <v>39548</v>
      </c>
      <c r="N11" s="23">
        <v>40124</v>
      </c>
      <c r="P11" s="21" t="s">
        <v>19</v>
      </c>
      <c r="Q11" s="22"/>
      <c r="R11" s="22"/>
      <c r="S11" s="22"/>
      <c r="T11" s="22"/>
      <c r="U11" s="23"/>
      <c r="V11" s="23"/>
      <c r="W11" s="23"/>
      <c r="X11" s="23">
        <v>39036</v>
      </c>
      <c r="Y11" s="23">
        <v>39356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38140</v>
      </c>
      <c r="AJ11" s="22">
        <v>39356</v>
      </c>
      <c r="AK11" s="22">
        <v>39260</v>
      </c>
      <c r="AL11" s="22">
        <v>39260</v>
      </c>
      <c r="AM11" s="22">
        <v>39900</v>
      </c>
      <c r="AN11" s="22">
        <v>39356</v>
      </c>
      <c r="AO11" s="22">
        <v>39964</v>
      </c>
      <c r="AP11" s="22">
        <v>38972</v>
      </c>
      <c r="AQ11" s="22">
        <v>38972</v>
      </c>
      <c r="AR11" s="22">
        <v>39676</v>
      </c>
    </row>
    <row r="12" spans="1:44" x14ac:dyDescent="0.2">
      <c r="A12" s="21" t="s">
        <v>20</v>
      </c>
      <c r="B12" s="22">
        <v>37340</v>
      </c>
      <c r="C12" s="22">
        <v>37820</v>
      </c>
      <c r="D12" s="22">
        <v>37532</v>
      </c>
      <c r="E12" s="22">
        <v>37276</v>
      </c>
      <c r="F12" s="23">
        <v>37276</v>
      </c>
      <c r="G12" s="23">
        <v>37468</v>
      </c>
      <c r="H12" s="23">
        <v>37340</v>
      </c>
      <c r="I12" s="23">
        <v>37340</v>
      </c>
      <c r="J12" s="23">
        <v>37276</v>
      </c>
      <c r="K12" s="23">
        <v>37276</v>
      </c>
      <c r="L12" s="23">
        <v>37340</v>
      </c>
      <c r="M12" s="23">
        <v>37340</v>
      </c>
      <c r="N12" s="23">
        <v>37436</v>
      </c>
      <c r="P12" s="21" t="s">
        <v>20</v>
      </c>
      <c r="Q12" s="22"/>
      <c r="R12" s="22"/>
      <c r="S12" s="22"/>
      <c r="T12" s="22"/>
      <c r="U12" s="23"/>
      <c r="V12" s="23"/>
      <c r="W12" s="23"/>
      <c r="X12" s="23">
        <v>37436</v>
      </c>
      <c r="Y12" s="23">
        <v>37532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37308</v>
      </c>
      <c r="AJ12" s="22">
        <v>37340</v>
      </c>
      <c r="AK12" s="22">
        <v>37276</v>
      </c>
      <c r="AL12" s="22">
        <v>37276</v>
      </c>
      <c r="AM12" s="22">
        <v>37532</v>
      </c>
      <c r="AN12" s="22">
        <v>37820</v>
      </c>
      <c r="AO12" s="22">
        <v>37564</v>
      </c>
      <c r="AP12" s="22">
        <v>37660</v>
      </c>
      <c r="AQ12" s="22">
        <v>37660</v>
      </c>
      <c r="AR12" s="22">
        <v>37276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0.7806203750237749</v>
      </c>
      <c r="C13" s="25">
        <f>IFERROR(IF(C8="","",IF($C$25=0,((C9-$C$26)/3/C10),IF($C$26=0,(($C$25-C9)/3/C10),MIN(((($C$25)-C9)/(3*C10)),((C9-($C$26))/(3*C10)))))),"")</f>
        <v>1.1977547470982943</v>
      </c>
      <c r="D13" s="25">
        <f>IFERROR(IF(D8="","",IF($D$25=0,((D9-$D$26)/3/D10),IF($D$26=0,(($D$25-D9)/3/D10),MIN(((($D$25)-D9)/(3*D10)),((D9-($D$26))/(3*D10)))))),"")</f>
        <v>0.90011603595956347</v>
      </c>
      <c r="E13" s="25">
        <f>IFERROR(IF(E8="","",IF($E$25=0,((E9-$E$26)/3/E10),IF($E$26=0,(($E$25-E9)/3/E10),MIN(((($E$25)-E9)/(3*E10)),((E9-($E$26))/(3*E10)))))),"")</f>
        <v>0.68654109293083398</v>
      </c>
      <c r="F13" s="25">
        <f>IFERROR(IF(F8="","",IF($K$25=0,((F9-$K$26)/3/F10),IF($K$26=0,(($K$25-F9)/3/F10),MIN(((($K$25)-F9)/(3*F10)),((F9-($K$26))/(3*F10)))))),"")</f>
        <v>0.65281979658058686</v>
      </c>
      <c r="G13" s="25">
        <f>IFERROR(IF(G8="","",IF($G$25=0,((G9-$G$26)/3/G10),IF($G$26=0,(($G$25-G9)/3/G10),MIN(((($G$25)-G9)/(3*G10)),((G9-($G$26))/(3*G10)))))),"")</f>
        <v>0.88521033907988833</v>
      </c>
      <c r="H13" s="25">
        <f>IFERROR(IF(H8="","",IF($H$25=0,((H9-$H$26)/3/H10),IF($H$26=0,(($H$25-H9)/3/H10),MIN(((($H$25)-H9)/(3*H10)),((H9-($H$26))/(3*H10)))))),"")</f>
        <v>0.57065201348470074</v>
      </c>
      <c r="I13" s="25">
        <f>IFERROR(IF(I8="","",IF($I$25=0,((I9-$I$26)/3/I10),IF($I$26=0,(($I$25-I9)/3/I10),MIN(((($I$25)-I9)/(3*I10)),((I9-($I$26))/(3*I10)))))),"")</f>
        <v>0.60349559947220666</v>
      </c>
      <c r="J13" s="25">
        <f>IFERROR(IF(J8="","",IF($J$25=0,((J9-$J$26)/3/J10),IF($J$26=0,(($J$25-J9)/3/J10),MIN(((($J$25)-J9)/(3*J10)),((J9-($J$26))/(3*J10)))))),"")</f>
        <v>0.66595253281994116</v>
      </c>
      <c r="K13" s="25">
        <f>IFERROR(IF(K8="","",IF($K$25=0,((K9-$K$26)/3/K10),IF($K$26=0,(($K$25-K9)/3/K10),MIN(((($K$25)-K9)/(3*K10)),((K9-($K$26))/(3*K10)))))),"")</f>
        <v>0.65894393874000201</v>
      </c>
      <c r="L13" s="25">
        <f>IFERROR(IF(L8="","",IF($L$25=0,((L9-$L$26)/3/L10),IF($L$26=0,(($L$25-L9)/3/L10),MIN(((($L$25)-L9)/(3*L10)),((L9-($L$26))/(3*L10)))))),"")</f>
        <v>0.62298722864990719</v>
      </c>
      <c r="M13" s="25">
        <f>IFERROR(IF(M8="","",IF($M$25=0,((M9-$M$26)/3/M10),IF($M$26=0,(($M$25-M9)/3/M10),MIN(((($M$25)-M9)/(3*M10)),((M9-($M$26))/(3*M10)))))),"")</f>
        <v>0.54469392465909872</v>
      </c>
      <c r="N13" s="25">
        <f>IFERROR(IF(N8="","",IF($N$25=0,((N9-$N$26)/3/N10),IF($N$26=0,(($N$25-N9)/3/N10),MIN(((($N$25)-N9)/(3*N10)),((N9-($N$26))/(3*N10)))))),"")</f>
        <v>0.8131941002581704</v>
      </c>
      <c r="P13" s="24" t="s">
        <v>21</v>
      </c>
      <c r="Q13" s="25"/>
      <c r="R13" s="25"/>
      <c r="S13" s="25"/>
      <c r="T13" s="25" t="str">
        <f t="shared" ref="T13" si="1">IFERROR(IF(T8="","",IF($C$25=0,((T9-$C$26)/3/T10),IF($C$26=0,(($C$25-T9)/3/T10),MIN(((($C$25)-T9)/(3*T10)),((T9-($C$26))/(3*T10)))))),"")</f>
        <v/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0.68789978162818888</v>
      </c>
      <c r="Y13" s="25">
        <f>IFERROR(IF(Y8="","",IF($J$25=0,((Y9-$J$26)/3/Y10),IF($J$26=0,(($J$25-Y9)/3/Y10),MIN(((($J$25)-Y9)/(3*Y10)),((Y9-($J$26))/(3*Y10)))))),"")</f>
        <v>0.8007517251153573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0.64515705514401411</v>
      </c>
      <c r="AJ13" s="25">
        <f t="shared" si="2"/>
        <v>0.6845928298770384</v>
      </c>
      <c r="AK13" s="25">
        <f t="shared" si="2"/>
        <v>0.74666518737939691</v>
      </c>
      <c r="AL13" s="25">
        <f t="shared" si="2"/>
        <v>0.743485366985983</v>
      </c>
      <c r="AM13" s="25">
        <f t="shared" si="2"/>
        <v>0.92131066144994123</v>
      </c>
      <c r="AN13" s="25">
        <f t="shared" si="2"/>
        <v>1.2520620704962044</v>
      </c>
      <c r="AO13" s="25">
        <f t="shared" si="2"/>
        <v>0.99390135005667624</v>
      </c>
      <c r="AP13" s="25">
        <f t="shared" si="2"/>
        <v>1.2104534712952522</v>
      </c>
      <c r="AQ13" s="25">
        <f>IFERROR(IF(AQ8="","",IF($M$25=0,((AQ9-$M$26)/3/AQ10),IF($M$26=0,(($M$25-AQ9)/3/AQ10),MIN(((($M$25)-AQ9)/(3*AQ10)),((AQ9-($M$26))/(3*AQ10)))))),"")</f>
        <v>0.97177248463274735</v>
      </c>
      <c r="AR13" s="25">
        <f>IFERROR(IF(AR8="","",IF($M$25=0,((AR9-$M$26)/3/AR10),IF($M$26=0,(($M$25-AR9)/3/AR10),MIN(((($M$25)-AR9)/(3*AR10)),((AR9-($M$26))/(3*AR10)))))),"")</f>
        <v>0.69994856650279469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24.258823529416986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38293.599999999999</v>
      </c>
      <c r="C19" s="30">
        <v>38642.55238095238</v>
      </c>
      <c r="D19" s="30">
        <v>38400.15438596491</v>
      </c>
      <c r="E19" s="30">
        <v>38466.199999999997</v>
      </c>
      <c r="F19" s="30">
        <v>38262.368000000002</v>
      </c>
      <c r="G19" s="30">
        <v>38542.382978723406</v>
      </c>
      <c r="H19" s="30">
        <v>38414.681081081078</v>
      </c>
      <c r="I19" s="30">
        <v>38375.466666666667</v>
      </c>
      <c r="J19" s="30">
        <v>38278.429629629631</v>
      </c>
      <c r="K19" s="30">
        <v>38303.103030303027</v>
      </c>
      <c r="L19" s="30">
        <v>38259.085714285713</v>
      </c>
      <c r="M19" s="30">
        <v>38422.514285714286</v>
      </c>
      <c r="N19" s="30">
        <v>38418.199999999997</v>
      </c>
      <c r="P19" s="30" t="s">
        <v>18</v>
      </c>
      <c r="Q19" s="30"/>
      <c r="R19" s="30"/>
      <c r="S19" s="30"/>
      <c r="T19" s="30">
        <v>37724</v>
      </c>
      <c r="U19" s="30"/>
      <c r="V19" s="30"/>
      <c r="W19" s="30"/>
      <c r="X19" s="30">
        <v>38024.800000000003</v>
      </c>
      <c r="Y19" s="30">
        <v>38372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38189.066666666666</v>
      </c>
      <c r="AJ19" s="30">
        <v>38568.800000000003</v>
      </c>
      <c r="AK19" s="30">
        <v>38202.870588235295</v>
      </c>
      <c r="AL19" s="30">
        <v>38253.919999999998</v>
      </c>
      <c r="AM19" s="30">
        <v>38343.946666666663</v>
      </c>
      <c r="AN19" s="30">
        <v>38175.839999999997</v>
      </c>
      <c r="AO19" s="30">
        <v>38701.599999999999</v>
      </c>
      <c r="AP19" s="30">
        <v>38220.872727272726</v>
      </c>
      <c r="AQ19" s="30">
        <v>38297.199999999997</v>
      </c>
      <c r="AR19" s="30">
        <v>38321.458823529414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446.86774211993458</v>
      </c>
      <c r="C20" s="22">
        <v>458.40918978723084</v>
      </c>
      <c r="D20" s="22">
        <v>442.52671283664375</v>
      </c>
      <c r="E20" s="22">
        <v>406.50999353369809</v>
      </c>
      <c r="F20" s="22">
        <v>427.16653729036977</v>
      </c>
      <c r="G20" s="22">
        <v>497.05296254251016</v>
      </c>
      <c r="H20" s="22">
        <v>429.44786457744686</v>
      </c>
      <c r="I20" s="22">
        <v>474.74176852127863</v>
      </c>
      <c r="J20" s="22">
        <v>391.97352828568341</v>
      </c>
      <c r="K20" s="22">
        <v>414.33398841294218</v>
      </c>
      <c r="L20" s="22">
        <v>417.61841875010992</v>
      </c>
      <c r="M20" s="22">
        <v>605.04474173055848</v>
      </c>
      <c r="N20" s="22">
        <v>437.83614292371368</v>
      </c>
      <c r="P20" s="21" t="s">
        <v>8</v>
      </c>
      <c r="Q20" s="22"/>
      <c r="R20" s="22"/>
      <c r="S20" s="22"/>
      <c r="T20" s="22">
        <v>328.06391303293748</v>
      </c>
      <c r="U20" s="22"/>
      <c r="V20" s="22"/>
      <c r="W20" s="22"/>
      <c r="X20" s="22">
        <v>332.58796664274456</v>
      </c>
      <c r="Y20" s="22">
        <v>392.45086853073252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458.7273950708697</v>
      </c>
      <c r="AJ20" s="22">
        <v>420.72986775557251</v>
      </c>
      <c r="AK20" s="22">
        <v>435.56754952140165</v>
      </c>
      <c r="AL20" s="22">
        <v>444.82419549520802</v>
      </c>
      <c r="AM20" s="22">
        <v>422.0359883890182</v>
      </c>
      <c r="AN20" s="22">
        <v>314.72231604418562</v>
      </c>
      <c r="AO20" s="22">
        <v>492.67057317327794</v>
      </c>
      <c r="AP20" s="22">
        <v>292.82247526479591</v>
      </c>
      <c r="AQ20" s="22">
        <v>371.202575285698</v>
      </c>
      <c r="AR20" s="22">
        <v>386.32276022780223</v>
      </c>
      <c r="AS20" s="29"/>
      <c r="AT20" s="29"/>
      <c r="AU20" s="29"/>
      <c r="AV20" s="29"/>
      <c r="BD20" s="32">
        <f>F5</f>
        <v>37276</v>
      </c>
      <c r="BE20" s="32"/>
      <c r="BF20" s="32"/>
      <c r="BG20" s="32"/>
      <c r="BH20" s="32"/>
      <c r="BI20" s="32"/>
      <c r="BJ20" s="32">
        <f>E5</f>
        <v>43932</v>
      </c>
    </row>
    <row r="21" spans="1:62" x14ac:dyDescent="0.2">
      <c r="A21" s="21" t="s">
        <v>19</v>
      </c>
      <c r="B21" s="22">
        <v>39164</v>
      </c>
      <c r="C21" s="22">
        <v>40220</v>
      </c>
      <c r="D21" s="22">
        <v>40348</v>
      </c>
      <c r="E21" s="22">
        <v>39388</v>
      </c>
      <c r="F21" s="22">
        <v>39676</v>
      </c>
      <c r="G21" s="22">
        <v>40476</v>
      </c>
      <c r="H21" s="22">
        <v>39964</v>
      </c>
      <c r="I21" s="22">
        <v>39836</v>
      </c>
      <c r="J21" s="22">
        <v>39196</v>
      </c>
      <c r="K21" s="22">
        <v>39452</v>
      </c>
      <c r="L21" s="22">
        <v>39484</v>
      </c>
      <c r="M21" s="22">
        <v>40220</v>
      </c>
      <c r="N21" s="22">
        <v>40060</v>
      </c>
      <c r="P21" s="21" t="s">
        <v>19</v>
      </c>
      <c r="Q21" s="22"/>
      <c r="R21" s="22"/>
      <c r="S21" s="22"/>
      <c r="T21" s="22">
        <v>38364</v>
      </c>
      <c r="U21" s="22"/>
      <c r="V21" s="22"/>
      <c r="W21" s="22"/>
      <c r="X21" s="22">
        <v>38812</v>
      </c>
      <c r="Y21" s="22">
        <v>39676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39100</v>
      </c>
      <c r="AJ21" s="22">
        <v>39580</v>
      </c>
      <c r="AK21" s="22">
        <v>39580</v>
      </c>
      <c r="AL21" s="22">
        <v>39676</v>
      </c>
      <c r="AM21" s="22">
        <v>39868</v>
      </c>
      <c r="AN21" s="22">
        <v>38972</v>
      </c>
      <c r="AO21" s="22">
        <v>40220</v>
      </c>
      <c r="AP21" s="22">
        <v>38972</v>
      </c>
      <c r="AQ21" s="22">
        <v>39356</v>
      </c>
      <c r="AR21" s="22">
        <v>39868</v>
      </c>
      <c r="BD21" s="33">
        <f>BE21-$BG$22</f>
        <v>38980.94000000001</v>
      </c>
      <c r="BE21" s="32">
        <f>BF21-$BG$22</f>
        <v>38980.960000000006</v>
      </c>
      <c r="BF21" s="32">
        <f>BG21-$BG$22</f>
        <v>38980.980000000003</v>
      </c>
      <c r="BG21" s="33">
        <f>D5</f>
        <v>38981</v>
      </c>
      <c r="BH21" s="32">
        <f>BG21+$BG$22</f>
        <v>38981.019999999997</v>
      </c>
      <c r="BI21" s="32">
        <f>BH21+$BG$22</f>
        <v>38981.039999999994</v>
      </c>
      <c r="BJ21" s="33">
        <f>BI21+$BG$22</f>
        <v>38981.05999999999</v>
      </c>
    </row>
    <row r="22" spans="1:62" x14ac:dyDescent="0.2">
      <c r="A22" s="21" t="s">
        <v>20</v>
      </c>
      <c r="B22" s="22">
        <v>37628</v>
      </c>
      <c r="C22" s="22">
        <v>37404</v>
      </c>
      <c r="D22" s="22">
        <v>37372</v>
      </c>
      <c r="E22" s="22">
        <v>37532</v>
      </c>
      <c r="F22" s="22">
        <v>37404</v>
      </c>
      <c r="G22" s="22">
        <v>37628</v>
      </c>
      <c r="H22" s="22">
        <v>37404</v>
      </c>
      <c r="I22" s="22">
        <v>37404</v>
      </c>
      <c r="J22" s="22">
        <v>37404</v>
      </c>
      <c r="K22" s="22">
        <v>37340</v>
      </c>
      <c r="L22" s="22">
        <v>37436</v>
      </c>
      <c r="M22" s="22">
        <v>37500</v>
      </c>
      <c r="N22" s="22">
        <v>37404</v>
      </c>
      <c r="P22" s="21" t="s">
        <v>20</v>
      </c>
      <c r="Q22" s="22"/>
      <c r="R22" s="22"/>
      <c r="S22" s="22"/>
      <c r="T22" s="22">
        <v>37276</v>
      </c>
      <c r="U22" s="22"/>
      <c r="V22" s="22"/>
      <c r="W22" s="22"/>
      <c r="X22" s="22">
        <v>37436</v>
      </c>
      <c r="Y22" s="22">
        <v>37916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37468</v>
      </c>
      <c r="AJ22" s="22">
        <v>37788</v>
      </c>
      <c r="AK22" s="22">
        <v>37276</v>
      </c>
      <c r="AL22" s="22">
        <v>37340</v>
      </c>
      <c r="AM22" s="22">
        <v>37596</v>
      </c>
      <c r="AN22" s="22">
        <v>37404</v>
      </c>
      <c r="AO22" s="22">
        <v>37852</v>
      </c>
      <c r="AP22" s="22">
        <v>37724</v>
      </c>
      <c r="AQ22" s="22">
        <v>37564</v>
      </c>
      <c r="AR22" s="22">
        <v>37340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0.75906127927435363</v>
      </c>
      <c r="C23" s="25">
        <f>IFERROR(IF(C18="","",IF($C$25=0,((C19-$C$26)/3/C20),IF($C$26=0,(($C$25-C19)/3/C20),MIN(((($C$25)-C19)/(3*C20)),((C19-($C$26))/(3*C20)))))),"")</f>
        <v>0.99369181610186963</v>
      </c>
      <c r="D23" s="25">
        <f>IFERROR(IF(D18="","",IF($D$25=0,((D19-$D$26)/3/D20),IF($D$26=0,(($D$25-D19)/3/D20),MIN(((($D$25)-D19)/(3*D20)),((D19-($D$26))/(3*D20)))))),"")</f>
        <v>0.84676951195327077</v>
      </c>
      <c r="E23" s="25">
        <f>IFERROR(IF(E18="","",IF($E$25=0,((E19-$E$26)/3/E20),IF($E$26=0,(($E$25-E19)/3/E20),MIN(((($E$25)-E19)/(3*E20)),((E19-($E$26))/(3*E20)))))),"")</f>
        <v>0.97594976665793742</v>
      </c>
      <c r="F23" s="25">
        <f>IFERROR(IF(F18="","",IF($K$25=0,((F19-$K$26)/3/F20),IF($K$26=0,(($K$25-F19)/3/F20),MIN(((($K$25)-F19)/(3*F20)),((F19-($K$26))/(3*F20)))))),"")</f>
        <v>0.76969824326346281</v>
      </c>
      <c r="G23" s="25">
        <f>IFERROR(IF(G18="","",IF($G$25=0,((G19-$G$26)/3/G20),IF($G$26=0,(($G$25-G19)/3/G20),MIN(((($G$25)-G19)/(3*G20)),((G19-($G$26))/(3*G20)))))),"")</f>
        <v>0.84926092667311393</v>
      </c>
      <c r="H23" s="25">
        <f>IFERROR(IF(H18="","",IF($H$25=0,((H19-$H$26)/3/H20),IF($H$26=0,(($H$25-H19)/3/H20),MIN(((($H$25)-H19)/(3*H20)),((H19-($H$26))/(3*H20)))))),"")</f>
        <v>0.88383338623380059</v>
      </c>
      <c r="I23" s="25">
        <f>IFERROR(IF(I18="","",IF($I$25=0,((I19-$I$26)/3/I20),IF($I$26=0,(($I$25-I19)/3/I20),MIN(((($I$25)-I19)/(3*I20)),((I19-($I$26))/(3*I20)))))),"")</f>
        <v>0.77197523620140973</v>
      </c>
      <c r="J23" s="25">
        <f>IFERROR(IF(J18="","",IF($J$25=0,((J19-$J$26)/3/J20),IF($J$26=0,(($J$25-J19)/3/J20),MIN(((($J$25)-J19)/(3*J20)),((J19-($J$26))/(3*J20)))))),"")</f>
        <v>0.85246371441953295</v>
      </c>
      <c r="K23" s="25">
        <f>IFERROR(IF(K18="","",IF($K$25=0,((K19-$K$26)/3/K20),IF($K$26=0,(($K$25-K19)/3/K20),MIN(((($K$25)-K19)/(3*K20)),((K19-($K$26))/(3*K20)))))),"")</f>
        <v>0.82630845246144335</v>
      </c>
      <c r="L23" s="25">
        <f>IFERROR(IF(L18="","",IF($L$25=0,((L19-$L$26)/3/L20),IF($L$26=0,(($L$25-L19)/3/L20),MIN(((($L$25)-L19)/(3*L20)),((L19-($L$26))/(3*L20)))))),"")</f>
        <v>0.78467621010585853</v>
      </c>
      <c r="M23" s="25">
        <f>IFERROR(IF(M18="","",IF($M$25=0,((M19-$M$26)/3/M20),IF($M$26=0,(($M$25-M19)/3/M20),MIN(((($M$25)-M19)/(3*M20)),((M19-($M$26))/(3*M20)))))),"")</f>
        <v>0.63164159972423828</v>
      </c>
      <c r="N23" s="25">
        <f>IFERROR(IF(N18="","",IF($N$25=0,((N19-$N$26)/3/N20),IF($N$26=0,(($N$25-N19)/3/N20),MIN(((($N$25)-N19)/(3*N20)),((N19-($N$26))/(3*N20)))))),"")</f>
        <v>0.86957949791657418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0.4551958548343607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0.75047814423217951</v>
      </c>
      <c r="Y23" s="25">
        <f>IFERROR(IF(Y18="","",IF($J$25=0,((Y19-$J$26)/3/Y20),IF($J$26=0,(($J$25-Y19)/3/Y20),MIN(((($J$25)-Y19)/(3*Y20)),((Y19-($J$26))/(3*Y20)))))),"")</f>
        <v>0.9309020889699583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0.66347804562344648</v>
      </c>
      <c r="AJ23" s="25">
        <f t="shared" si="4"/>
        <v>1.0242518213222971</v>
      </c>
      <c r="AK23" s="25">
        <f t="shared" si="4"/>
        <v>0.70932020322583222</v>
      </c>
      <c r="AL23" s="25">
        <f t="shared" si="4"/>
        <v>0.73281385462955184</v>
      </c>
      <c r="AM23" s="25">
        <f t="shared" si="4"/>
        <v>0.84348783519875781</v>
      </c>
      <c r="AN23" s="25">
        <f t="shared" si="4"/>
        <v>0.95305179002481133</v>
      </c>
      <c r="AO23" s="25">
        <f t="shared" si="4"/>
        <v>0.96453903658026308</v>
      </c>
      <c r="AP23" s="25">
        <f t="shared" si="4"/>
        <v>1.0755922183663091</v>
      </c>
      <c r="AQ23" s="25">
        <f>IFERROR(IF(AQ18="","",IF($M$25=0,((AQ19-$M$26)/3/AQ20),IF($M$26=0,(($M$25-AQ19)/3/AQ20),MIN(((($M$25)-AQ19)/(3*AQ20)),((AQ19-($M$26))/(3*AQ20)))))),"")</f>
        <v>0.91701950003447141</v>
      </c>
      <c r="AR23" s="25">
        <f>IFERROR(IF(AR18="","",IF($M$25=0,((AR19-$M$26)/3/AR20),IF($M$26=0,(($M$25-AR19)/3/AR20),MIN(((($M$25)-AR19)/(3*AR20)),((AR19-($M$26))/(3*AR20)))))),"")</f>
        <v>0.9020599104860233</v>
      </c>
    </row>
    <row r="24" spans="1:62" x14ac:dyDescent="0.2">
      <c r="A24" s="35" t="s">
        <v>10</v>
      </c>
      <c r="B24" s="32">
        <f t="shared" ref="B24:M24" si="5">$D$5</f>
        <v>38981</v>
      </c>
      <c r="C24" s="32">
        <f t="shared" si="5"/>
        <v>38981</v>
      </c>
      <c r="D24" s="32">
        <f t="shared" si="5"/>
        <v>38981</v>
      </c>
      <c r="E24" s="32">
        <f t="shared" si="5"/>
        <v>38981</v>
      </c>
      <c r="F24" s="32">
        <f t="shared" si="5"/>
        <v>38981</v>
      </c>
      <c r="G24" s="32">
        <f t="shared" si="5"/>
        <v>38981</v>
      </c>
      <c r="H24" s="32">
        <f t="shared" si="5"/>
        <v>38981</v>
      </c>
      <c r="I24" s="32">
        <f t="shared" si="5"/>
        <v>38981</v>
      </c>
      <c r="J24" s="32">
        <f t="shared" si="5"/>
        <v>38981</v>
      </c>
      <c r="K24" s="32">
        <f t="shared" si="5"/>
        <v>38981</v>
      </c>
      <c r="L24" s="32">
        <f t="shared" si="5"/>
        <v>38981</v>
      </c>
      <c r="M24" s="32">
        <f t="shared" si="5"/>
        <v>38981</v>
      </c>
      <c r="N24" s="32">
        <f>$D$5</f>
        <v>38981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6">$E$5</f>
        <v>43932</v>
      </c>
      <c r="C25" s="32">
        <f t="shared" si="6"/>
        <v>43932</v>
      </c>
      <c r="D25" s="32">
        <f t="shared" si="6"/>
        <v>43932</v>
      </c>
      <c r="E25" s="32">
        <f t="shared" si="6"/>
        <v>43932</v>
      </c>
      <c r="F25" s="32">
        <f t="shared" si="6"/>
        <v>43932</v>
      </c>
      <c r="G25" s="32">
        <f t="shared" si="6"/>
        <v>43932</v>
      </c>
      <c r="H25" s="32">
        <f t="shared" si="6"/>
        <v>43932</v>
      </c>
      <c r="I25" s="32">
        <f t="shared" si="6"/>
        <v>43932</v>
      </c>
      <c r="J25" s="32">
        <f t="shared" si="6"/>
        <v>43932</v>
      </c>
      <c r="K25" s="32">
        <f t="shared" si="6"/>
        <v>43932</v>
      </c>
      <c r="L25" s="32">
        <f t="shared" si="6"/>
        <v>43932</v>
      </c>
      <c r="M25" s="32">
        <f t="shared" si="6"/>
        <v>43932</v>
      </c>
      <c r="N25" s="32">
        <f>$E$5</f>
        <v>43932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7">$F$5</f>
        <v>37276</v>
      </c>
      <c r="C26" s="32">
        <f t="shared" si="7"/>
        <v>37276</v>
      </c>
      <c r="D26" s="32">
        <f t="shared" si="7"/>
        <v>37276</v>
      </c>
      <c r="E26" s="32">
        <f t="shared" si="7"/>
        <v>37276</v>
      </c>
      <c r="F26" s="32">
        <f t="shared" si="7"/>
        <v>37276</v>
      </c>
      <c r="G26" s="32">
        <f t="shared" si="7"/>
        <v>37276</v>
      </c>
      <c r="H26" s="32">
        <f t="shared" si="7"/>
        <v>37276</v>
      </c>
      <c r="I26" s="32">
        <f t="shared" si="7"/>
        <v>37276</v>
      </c>
      <c r="J26" s="32">
        <f t="shared" si="7"/>
        <v>37276</v>
      </c>
      <c r="K26" s="32">
        <f t="shared" si="7"/>
        <v>37276</v>
      </c>
      <c r="L26" s="32">
        <f t="shared" si="7"/>
        <v>37276</v>
      </c>
      <c r="M26" s="32">
        <f t="shared" si="7"/>
        <v>37276</v>
      </c>
      <c r="N26" s="32">
        <f>$F$5</f>
        <v>37276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565.44185613462889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1.1977547470982943</v>
      </c>
      <c r="Q37" s="40">
        <v>8</v>
      </c>
      <c r="R37" s="41">
        <f>ROUND(Q37/5,5)</f>
        <v>1.6</v>
      </c>
      <c r="T37" s="20">
        <v>38242.400000000001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333.62973488584618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0.96554143605801213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BJ85"/>
  <sheetViews>
    <sheetView showGridLines="0" topLeftCell="A19" zoomScale="85" zoomScaleNormal="85" workbookViewId="0"/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63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0.89089319233129793</v>
      </c>
      <c r="R2" s="7">
        <f>IF(N19="","",(ABS(N19-AVERAGE(B19:M19))/STDEV(B19:M19)))</f>
        <v>0.54566302764686536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4.4972516101767406</v>
      </c>
      <c r="V2" s="7">
        <f>IF(AR19="","",(ABS(AR19-AVERAGE(AF19:AQ19))/STDEV(AF19:AQ19)))</f>
        <v>0.80385563031056928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1.7354233643081685</v>
      </c>
      <c r="R3" s="7">
        <f>IF(N20="","",(ABS(N20-AVERAGE(B20:M20))/STDEV(B20:M20)))</f>
        <v>1.6314448498117882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3.2538857925177962</v>
      </c>
      <c r="V3" s="7">
        <f>IF(AR20="","",(ABS(AR20-AVERAGE(AF20:AQ20))/STDEV(AF20:AQ20)))</f>
        <v>1.1034437686909899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1.5669729683800449</v>
      </c>
      <c r="R4" s="7">
        <f>IF(N23="","",(ABS(N23-AVERAGE(B23:M23))/STDEV(B23:M23)))</f>
        <v>0.94779797126842957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0.80741130703936415</v>
      </c>
      <c r="V4" s="7">
        <f>IF(AR23="","",(ABS(AR23-AVERAGE(AF23:AQ23))/STDEV(AF23:AQ23)))</f>
        <v>1.6355570899210825</v>
      </c>
    </row>
    <row r="5" spans="1:44" ht="25.5" customHeight="1" x14ac:dyDescent="0.2">
      <c r="C5" s="45" t="s">
        <v>54</v>
      </c>
      <c r="D5" s="46" t="s">
        <v>54</v>
      </c>
      <c r="E5" s="46">
        <v>47.5</v>
      </c>
      <c r="F5" s="46">
        <v>14.5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1.3866748387096735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25.002380821917814</v>
      </c>
      <c r="C9" s="20">
        <v>24.79925714285714</v>
      </c>
      <c r="D9" s="20">
        <v>24.753174999999992</v>
      </c>
      <c r="E9" s="20">
        <v>25.237481818181806</v>
      </c>
      <c r="F9" s="20">
        <v>24.993748571428565</v>
      </c>
      <c r="G9" s="20">
        <v>24.851266666666682</v>
      </c>
      <c r="H9" s="20">
        <v>24.594939999999994</v>
      </c>
      <c r="I9" s="20">
        <v>25.504949999999976</v>
      </c>
      <c r="J9" s="20">
        <v>26.406384210526319</v>
      </c>
      <c r="K9" s="20">
        <v>26.265303030303016</v>
      </c>
      <c r="L9" s="20">
        <v>25.797090000000004</v>
      </c>
      <c r="M9" s="20">
        <v>26.037657142857149</v>
      </c>
      <c r="N9" s="20">
        <v>24.790882758620697</v>
      </c>
      <c r="P9" s="19" t="s">
        <v>18</v>
      </c>
      <c r="Q9" s="20"/>
      <c r="R9" s="20"/>
      <c r="S9" s="20"/>
      <c r="T9" s="20"/>
      <c r="U9" s="20"/>
      <c r="V9" s="20"/>
      <c r="W9" s="20"/>
      <c r="X9" s="20">
        <v>24.325311111111109</v>
      </c>
      <c r="Y9" s="20">
        <v>24.280149999999999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25.121700000000004</v>
      </c>
      <c r="AJ9" s="30">
        <v>24.834955555555553</v>
      </c>
      <c r="AK9" s="30">
        <v>25.412547368421059</v>
      </c>
      <c r="AL9" s="30">
        <v>25.450447058823535</v>
      </c>
      <c r="AM9" s="30">
        <v>25.294685714285713</v>
      </c>
      <c r="AN9" s="30">
        <v>25.801024999999992</v>
      </c>
      <c r="AO9" s="30">
        <v>25.332813333333341</v>
      </c>
      <c r="AP9" s="30">
        <v>24.465999999999994</v>
      </c>
      <c r="AQ9" s="30">
        <v>26.024079999999994</v>
      </c>
      <c r="AR9" s="30">
        <v>27.410754838709668</v>
      </c>
    </row>
    <row r="10" spans="1:44" x14ac:dyDescent="0.2">
      <c r="A10" s="21" t="s">
        <v>8</v>
      </c>
      <c r="B10" s="22">
        <v>2.2231616940211651</v>
      </c>
      <c r="C10" s="22">
        <v>2.3546965112346339</v>
      </c>
      <c r="D10" s="22">
        <v>2.1979956594784311</v>
      </c>
      <c r="E10" s="22">
        <v>2.1923713219631713</v>
      </c>
      <c r="F10" s="22">
        <v>1.9973534514410762</v>
      </c>
      <c r="G10" s="22">
        <v>2.1661905706368847</v>
      </c>
      <c r="H10" s="22">
        <v>2.3289038207845016</v>
      </c>
      <c r="I10" s="22">
        <v>2.3068147993472281</v>
      </c>
      <c r="J10" s="22">
        <v>1.889145279918478</v>
      </c>
      <c r="K10" s="22">
        <v>2.2250442676447055</v>
      </c>
      <c r="L10" s="22">
        <v>2.3834696383781999</v>
      </c>
      <c r="M10" s="22">
        <v>2.5628068844768919</v>
      </c>
      <c r="N10" s="22">
        <v>2.5416855942011591</v>
      </c>
      <c r="P10" s="21" t="s">
        <v>8</v>
      </c>
      <c r="Q10" s="22"/>
      <c r="R10" s="22"/>
      <c r="S10" s="22"/>
      <c r="T10" s="22"/>
      <c r="U10" s="22"/>
      <c r="V10" s="22"/>
      <c r="W10" s="22"/>
      <c r="X10" s="22">
        <v>2.0061989367301978</v>
      </c>
      <c r="Y10" s="22">
        <v>1.9134178368618424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2.6675657758377578</v>
      </c>
      <c r="AJ10" s="22">
        <v>2.3822268494094851</v>
      </c>
      <c r="AK10" s="22">
        <v>2.3875794685155598</v>
      </c>
      <c r="AL10" s="22">
        <v>2.402111712371322</v>
      </c>
      <c r="AM10" s="22">
        <v>2.5463423699515255</v>
      </c>
      <c r="AN10" s="22">
        <v>2.0918283866911951</v>
      </c>
      <c r="AO10" s="22">
        <v>2.0210715895509717</v>
      </c>
      <c r="AP10" s="22">
        <v>2.6275597396035768</v>
      </c>
      <c r="AQ10" s="22">
        <v>2.6241795440067879</v>
      </c>
      <c r="AR10" s="22">
        <v>3.1724705669159592</v>
      </c>
    </row>
    <row r="11" spans="1:44" x14ac:dyDescent="0.2">
      <c r="A11" s="21" t="s">
        <v>19</v>
      </c>
      <c r="B11" s="22">
        <v>31.844000000000001</v>
      </c>
      <c r="C11" s="22">
        <v>30.628</v>
      </c>
      <c r="D11" s="22">
        <v>29.408000000000001</v>
      </c>
      <c r="E11" s="22">
        <v>29.773</v>
      </c>
      <c r="F11" s="23">
        <v>29.018999999999998</v>
      </c>
      <c r="G11" s="23">
        <v>29.902000000000001</v>
      </c>
      <c r="H11" s="23">
        <v>29.577999999999999</v>
      </c>
      <c r="I11" s="23">
        <v>29.792000000000002</v>
      </c>
      <c r="J11" s="23">
        <v>32.106000000000002</v>
      </c>
      <c r="K11" s="23">
        <v>31.652999999999999</v>
      </c>
      <c r="L11" s="23">
        <v>31.652999999999999</v>
      </c>
      <c r="M11" s="23">
        <v>30.974</v>
      </c>
      <c r="N11" s="23">
        <v>30.966000000000001</v>
      </c>
      <c r="P11" s="21" t="s">
        <v>19</v>
      </c>
      <c r="Q11" s="22"/>
      <c r="R11" s="22"/>
      <c r="S11" s="22"/>
      <c r="T11" s="22"/>
      <c r="U11" s="23"/>
      <c r="V11" s="23"/>
      <c r="W11" s="23"/>
      <c r="X11" s="23">
        <v>27.722000000000001</v>
      </c>
      <c r="Y11" s="23">
        <v>28.170999999999999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32.659999999999997</v>
      </c>
      <c r="AJ11" s="22">
        <v>33.536999999999999</v>
      </c>
      <c r="AK11" s="22">
        <v>31.16</v>
      </c>
      <c r="AL11" s="22">
        <v>31.16</v>
      </c>
      <c r="AM11" s="22">
        <v>34.066000000000003</v>
      </c>
      <c r="AN11" s="22">
        <v>30.498000000000001</v>
      </c>
      <c r="AO11" s="22">
        <v>29.393000000000001</v>
      </c>
      <c r="AP11" s="22">
        <v>29.771999999999998</v>
      </c>
      <c r="AQ11" s="22">
        <v>31.469000000000001</v>
      </c>
      <c r="AR11" s="22">
        <v>37.274999999999999</v>
      </c>
    </row>
    <row r="12" spans="1:44" x14ac:dyDescent="0.2">
      <c r="A12" s="21" t="s">
        <v>20</v>
      </c>
      <c r="B12" s="22">
        <v>17.428000000000001</v>
      </c>
      <c r="C12" s="22">
        <v>18.042000000000002</v>
      </c>
      <c r="D12" s="22">
        <v>16.492999999999999</v>
      </c>
      <c r="E12" s="22">
        <v>18.515000000000001</v>
      </c>
      <c r="F12" s="23">
        <v>19.623000000000001</v>
      </c>
      <c r="G12" s="23">
        <v>17.963999999999999</v>
      </c>
      <c r="H12" s="23">
        <v>18.798999999999999</v>
      </c>
      <c r="I12" s="23">
        <v>18.18</v>
      </c>
      <c r="J12" s="23">
        <v>21.155000000000001</v>
      </c>
      <c r="K12" s="23">
        <v>20.187000000000001</v>
      </c>
      <c r="L12" s="23">
        <v>20.039000000000001</v>
      </c>
      <c r="M12" s="23">
        <v>17.081</v>
      </c>
      <c r="N12" s="23">
        <v>17.760000000000002</v>
      </c>
      <c r="P12" s="21" t="s">
        <v>20</v>
      </c>
      <c r="Q12" s="22"/>
      <c r="R12" s="22"/>
      <c r="S12" s="22"/>
      <c r="T12" s="22"/>
      <c r="U12" s="23"/>
      <c r="V12" s="23"/>
      <c r="W12" s="23"/>
      <c r="X12" s="23">
        <v>18.274000000000001</v>
      </c>
      <c r="Y12" s="23">
        <v>20.047999999999998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20.859000000000002</v>
      </c>
      <c r="AJ12" s="22">
        <v>20.266999999999999</v>
      </c>
      <c r="AK12" s="22">
        <v>19.831</v>
      </c>
      <c r="AL12" s="22">
        <v>19.831</v>
      </c>
      <c r="AM12" s="22">
        <v>19.553000000000001</v>
      </c>
      <c r="AN12" s="22">
        <v>20.651</v>
      </c>
      <c r="AO12" s="22">
        <v>18.477</v>
      </c>
      <c r="AP12" s="22">
        <v>18.715</v>
      </c>
      <c r="AQ12" s="22">
        <v>17.524000000000001</v>
      </c>
      <c r="AR12" s="22">
        <v>20.709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1.5746914031133039</v>
      </c>
      <c r="C13" s="25">
        <f>IFERROR(IF(C8="","",IF($C$25=0,((C9-$C$26)/3/C10),IF($C$26=0,(($C$25-C9)/3/C10),MIN(((($C$25)-C9)/(3*C10)),((C9-($C$26))/(3*C10)))))),"")</f>
        <v>1.4579737549641374</v>
      </c>
      <c r="D13" s="25">
        <f>IFERROR(IF(D8="","",IF($D$25=0,((D9-$D$26)/3/D10),IF($D$26=0,(($D$25-D9)/3/D10),MIN(((($D$25)-D9)/(3*D10)),((D9-($D$26))/(3*D10)))))),"")</f>
        <v>1.5549280023651182</v>
      </c>
      <c r="E13" s="25">
        <f>IFERROR(IF(E8="","",IF($E$25=0,((E9-$E$26)/3/E10),IF($E$26=0,(($E$25-E9)/3/E10),MIN(((($E$25)-E9)/(3*E10)),((E9-($E$26))/(3*E10)))))),"")</f>
        <v>1.6325521914123664</v>
      </c>
      <c r="F13" s="25">
        <f>IFERROR(IF(F8="","",IF($K$25=0,((F9-$K$26)/3/F10),IF($K$26=0,(($K$25-F9)/3/F10),MIN(((($K$25)-F9)/(3*F10)),((F9-($K$26))/(3*F10)))))),"")</f>
        <v>1.7512755130808053</v>
      </c>
      <c r="G13" s="25">
        <f>IFERROR(IF(G8="","",IF($G$25=0,((G9-$G$26)/3/G10),IF($G$26=0,(($G$25-G9)/3/G10),MIN(((($G$25)-G9)/(3*G10)),((G9-($G$26))/(3*G10)))))),"")</f>
        <v>1.5928525721574736</v>
      </c>
      <c r="H13" s="25">
        <f>IFERROR(IF(H8="","",IF($H$25=0,((H9-$H$26)/3/H10),IF($H$26=0,(($H$25-H9)/3/H10),MIN(((($H$25)-H9)/(3*H10)),((H9-($H$26))/(3*H10)))))),"")</f>
        <v>1.4448771864123138</v>
      </c>
      <c r="I13" s="25">
        <f>IFERROR(IF(I8="","",IF($I$25=0,((I9-$I$26)/3/I10),IF($I$26=0,(($I$25-I9)/3/I10),MIN(((($I$25)-I9)/(3*I10)),((I9-($I$26))/(3*I10)))))),"")</f>
        <v>1.5902085714486927</v>
      </c>
      <c r="J13" s="25">
        <f>IFERROR(IF(J8="","",IF($J$25=0,((J9-$J$26)/3/J10),IF($J$26=0,(($J$25-J9)/3/J10),MIN(((($J$25)-J9)/(3*J10)),((J9-($J$26))/(3*J10)))))),"")</f>
        <v>2.1008414646719871</v>
      </c>
      <c r="K13" s="25">
        <f>IFERROR(IF(K8="","",IF($K$25=0,((K9-$K$26)/3/K10),IF($K$26=0,(($K$25-K9)/3/K10),MIN(((($K$25)-K9)/(3*K10)),((K9-($K$26))/(3*K10)))))),"")</f>
        <v>1.7625571471973513</v>
      </c>
      <c r="L13" s="25">
        <f>IFERROR(IF(L8="","",IF($L$25=0,((L9-$L$26)/3/L10),IF($L$26=0,(($L$25-L9)/3/L10),MIN(((($L$25)-L9)/(3*L10)),((L9-($L$26))/(3*L10)))))),"")</f>
        <v>1.579922230194208</v>
      </c>
      <c r="M13" s="25">
        <f>IFERROR(IF(M8="","",IF($M$25=0,((M9-$M$26)/3/M10),IF($M$26=0,(($M$25-M9)/3/M10),MIN(((($M$25)-M9)/(3*M10)),((M9-($M$26))/(3*M10)))))),"")</f>
        <v>1.5006537314928123</v>
      </c>
      <c r="N13" s="25">
        <f>IFERROR(IF(N8="","",IF($N$25=0,((N9-$N$26)/3/N10),IF($N$26=0,(($N$25-N9)/3/N10),MIN(((($N$25)-N9)/(3*N10)),((N9-($N$26))/(3*N10)))))),"")</f>
        <v>1.3496139179054096</v>
      </c>
      <c r="P13" s="24" t="s">
        <v>21</v>
      </c>
      <c r="Q13" s="25"/>
      <c r="R13" s="25"/>
      <c r="S13" s="25"/>
      <c r="T13" s="25" t="str">
        <f t="shared" ref="T13" si="1">IFERROR(IF(T8="","",IF($C$25=0,((T9-$C$26)/3/T10),IF($C$26=0,(($C$25-T9)/3/T10),MIN(((($C$25)-T9)/(3*T10)),((T9-($C$26))/(3*T10)))))),"")</f>
        <v/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1.6324919945584404</v>
      </c>
      <c r="Y13" s="25">
        <f>IFERROR(IF(Y8="","",IF($J$25=0,((Y9-$J$26)/3/Y10),IF($J$26=0,(($J$25-Y9)/3/Y10),MIN(((($J$25)-Y9)/(3*Y10)),((Y9-($J$26))/(3*Y10)))))),"")</f>
        <v>1.7037836363785244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1.3272649914526444</v>
      </c>
      <c r="AJ13" s="25">
        <f t="shared" si="2"/>
        <v>1.4461197035198976</v>
      </c>
      <c r="AK13" s="25">
        <f t="shared" si="2"/>
        <v>1.5235161122135359</v>
      </c>
      <c r="AL13" s="25">
        <f t="shared" si="2"/>
        <v>1.5195583955604142</v>
      </c>
      <c r="AM13" s="25">
        <f t="shared" si="2"/>
        <v>1.4130969243924061</v>
      </c>
      <c r="AN13" s="25">
        <f t="shared" si="2"/>
        <v>1.8008209264680148</v>
      </c>
      <c r="AO13" s="25">
        <f t="shared" si="2"/>
        <v>1.7866451621241357</v>
      </c>
      <c r="AP13" s="25">
        <f t="shared" si="2"/>
        <v>1.2642909502416078</v>
      </c>
      <c r="AQ13" s="25">
        <f>IFERROR(IF(AQ8="","",IF($M$25=0,((AQ9-$M$26)/3/AQ10),IF($M$26=0,(($M$25-AQ9)/3/AQ10),MIN(((($M$25)-AQ9)/(3*AQ10)),((AQ9-($M$26))/(3*AQ10)))))),"")</f>
        <v>1.4638327658536392</v>
      </c>
      <c r="AR13" s="25">
        <f>IFERROR(IF(AR8="","",IF($M$25=0,((AR9-$M$26)/3/AR10),IF($M$26=0,(($M$25-AR9)/3/AR10),MIN(((($M$25)-AR9)/(3*AR10)),((AR9-($M$26))/(3*AR10)))))),"")</f>
        <v>1.3565405432335285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-4.7950000000003712E-2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26.475200000000001</v>
      </c>
      <c r="C19" s="30">
        <v>24.749847619047635</v>
      </c>
      <c r="D19" s="30">
        <v>24.829221052631592</v>
      </c>
      <c r="E19" s="30">
        <v>25.20139374999999</v>
      </c>
      <c r="F19" s="30">
        <v>25.104455999999999</v>
      </c>
      <c r="G19" s="30">
        <v>24.404851063829792</v>
      </c>
      <c r="H19" s="30">
        <v>24.400399999999998</v>
      </c>
      <c r="I19" s="30">
        <v>25.451308333333341</v>
      </c>
      <c r="J19" s="30">
        <v>25.842177777777792</v>
      </c>
      <c r="K19" s="30">
        <v>25.451442424242419</v>
      </c>
      <c r="L19" s="30">
        <v>24.632635714285716</v>
      </c>
      <c r="M19" s="30">
        <v>25.583942857142858</v>
      </c>
      <c r="N19" s="30">
        <v>25.516368750000002</v>
      </c>
      <c r="P19" s="30" t="s">
        <v>18</v>
      </c>
      <c r="Q19" s="30"/>
      <c r="R19" s="30"/>
      <c r="S19" s="30"/>
      <c r="T19" s="30">
        <v>26.405366666666662</v>
      </c>
      <c r="U19" s="30"/>
      <c r="V19" s="30"/>
      <c r="W19" s="30"/>
      <c r="X19" s="30">
        <v>25.43056363636364</v>
      </c>
      <c r="Y19" s="30">
        <v>24.422350000000002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26.618166666666664</v>
      </c>
      <c r="AJ19" s="30">
        <v>24.507253333333331</v>
      </c>
      <c r="AK19" s="30">
        <v>26.123058823529409</v>
      </c>
      <c r="AL19" s="30">
        <v>24.769200000000001</v>
      </c>
      <c r="AM19" s="30">
        <v>24.470826666666667</v>
      </c>
      <c r="AN19" s="30">
        <v>26.04989333333334</v>
      </c>
      <c r="AO19" s="30">
        <v>24.375975000000004</v>
      </c>
      <c r="AP19" s="30">
        <v>25.420690909090911</v>
      </c>
      <c r="AQ19" s="30">
        <v>26.13375000000001</v>
      </c>
      <c r="AR19" s="30">
        <v>26.085800000000006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2.3591588509912871</v>
      </c>
      <c r="C20" s="22">
        <v>2.0799127110914659</v>
      </c>
      <c r="D20" s="22">
        <v>2.0373459373825824</v>
      </c>
      <c r="E20" s="22">
        <v>2.1640948725900992</v>
      </c>
      <c r="F20" s="22">
        <v>1.6688122756484143</v>
      </c>
      <c r="G20" s="22">
        <v>2.1098910732478791</v>
      </c>
      <c r="H20" s="22">
        <v>2.2650984674824408</v>
      </c>
      <c r="I20" s="22">
        <v>2.0309478302028348</v>
      </c>
      <c r="J20" s="22">
        <v>1.8556114769083074</v>
      </c>
      <c r="K20" s="22">
        <v>2.1338327915597213</v>
      </c>
      <c r="L20" s="22">
        <v>2.2819143080989432</v>
      </c>
      <c r="M20" s="22">
        <v>2.248936636866111</v>
      </c>
      <c r="N20" s="22">
        <v>2.4178119289029896</v>
      </c>
      <c r="P20" s="21" t="s">
        <v>8</v>
      </c>
      <c r="Q20" s="22"/>
      <c r="R20" s="22"/>
      <c r="S20" s="22"/>
      <c r="T20" s="22">
        <v>1.6229115488535717</v>
      </c>
      <c r="U20" s="22"/>
      <c r="V20" s="22"/>
      <c r="W20" s="22"/>
      <c r="X20" s="22">
        <v>1.5862606946040714</v>
      </c>
      <c r="Y20" s="22">
        <v>1.3892540700147802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1.9756474989810011</v>
      </c>
      <c r="AJ20" s="22">
        <v>1.7164444873628153</v>
      </c>
      <c r="AK20" s="22">
        <v>2.0594989355535533</v>
      </c>
      <c r="AL20" s="22">
        <v>2.4397218141854293</v>
      </c>
      <c r="AM20" s="22">
        <v>2.0874543230046085</v>
      </c>
      <c r="AN20" s="22">
        <v>2.3823509429753407</v>
      </c>
      <c r="AO20" s="22">
        <v>2.1941891323981566</v>
      </c>
      <c r="AP20" s="22">
        <v>2.005877233722861</v>
      </c>
      <c r="AQ20" s="22">
        <v>2.5583524044424482</v>
      </c>
      <c r="AR20" s="22">
        <v>1.8664778314349448</v>
      </c>
      <c r="AS20" s="29"/>
      <c r="AT20" s="29"/>
      <c r="AU20" s="29"/>
      <c r="AV20" s="29"/>
      <c r="BD20" s="32">
        <f>F5</f>
        <v>14.5</v>
      </c>
      <c r="BE20" s="32"/>
      <c r="BF20" s="32"/>
      <c r="BG20" s="32"/>
      <c r="BH20" s="32"/>
      <c r="BI20" s="32"/>
      <c r="BJ20" s="32">
        <f>E5</f>
        <v>47.5</v>
      </c>
    </row>
    <row r="21" spans="1:62" x14ac:dyDescent="0.2">
      <c r="A21" s="21" t="s">
        <v>19</v>
      </c>
      <c r="B21" s="22">
        <v>32.719000000000001</v>
      </c>
      <c r="C21" s="22">
        <v>29.859000000000002</v>
      </c>
      <c r="D21" s="22">
        <v>29.452000000000002</v>
      </c>
      <c r="E21" s="22">
        <v>30.768000000000001</v>
      </c>
      <c r="F21" s="22">
        <v>29.364000000000001</v>
      </c>
      <c r="G21" s="22">
        <v>29.352</v>
      </c>
      <c r="H21" s="22">
        <v>28.84</v>
      </c>
      <c r="I21" s="22">
        <v>30.893000000000001</v>
      </c>
      <c r="J21" s="22">
        <v>30.71</v>
      </c>
      <c r="K21" s="22">
        <v>31.59</v>
      </c>
      <c r="L21" s="22">
        <v>30.513000000000002</v>
      </c>
      <c r="M21" s="22">
        <v>29.268000000000001</v>
      </c>
      <c r="N21" s="22">
        <v>33.796999999999997</v>
      </c>
      <c r="P21" s="21" t="s">
        <v>19</v>
      </c>
      <c r="Q21" s="22"/>
      <c r="R21" s="22"/>
      <c r="S21" s="22"/>
      <c r="T21" s="22">
        <v>30.277999999999999</v>
      </c>
      <c r="U21" s="22"/>
      <c r="V21" s="22"/>
      <c r="W21" s="22"/>
      <c r="X21" s="22">
        <v>29.103000000000002</v>
      </c>
      <c r="Y21" s="22">
        <v>28.03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30.61</v>
      </c>
      <c r="AJ21" s="22">
        <v>28.704000000000001</v>
      </c>
      <c r="AK21" s="22">
        <v>30.55</v>
      </c>
      <c r="AL21" s="22">
        <v>30.510999999999999</v>
      </c>
      <c r="AM21" s="22">
        <v>28.321999999999999</v>
      </c>
      <c r="AN21" s="22">
        <v>35.055</v>
      </c>
      <c r="AO21" s="22">
        <v>29.402999999999999</v>
      </c>
      <c r="AP21" s="22">
        <v>30.361999999999998</v>
      </c>
      <c r="AQ21" s="22">
        <v>32.840000000000003</v>
      </c>
      <c r="AR21" s="22">
        <v>32.183999999999997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22.847999999999999</v>
      </c>
      <c r="C22" s="22">
        <v>17.056999999999999</v>
      </c>
      <c r="D22" s="22">
        <v>19.039000000000001</v>
      </c>
      <c r="E22" s="22">
        <v>19.244</v>
      </c>
      <c r="F22" s="22">
        <v>20.733000000000001</v>
      </c>
      <c r="G22" s="22">
        <v>18.123999999999999</v>
      </c>
      <c r="H22" s="22">
        <v>18.045000000000002</v>
      </c>
      <c r="I22" s="22">
        <v>21.265000000000001</v>
      </c>
      <c r="J22" s="22">
        <v>20.72</v>
      </c>
      <c r="K22" s="22">
        <v>16.134</v>
      </c>
      <c r="L22" s="22">
        <v>18.041</v>
      </c>
      <c r="M22" s="22">
        <v>20.553000000000001</v>
      </c>
      <c r="N22" s="22">
        <v>16.972000000000001</v>
      </c>
      <c r="P22" s="21" t="s">
        <v>20</v>
      </c>
      <c r="Q22" s="22"/>
      <c r="R22" s="22"/>
      <c r="S22" s="22"/>
      <c r="T22" s="22">
        <v>23.361999999999998</v>
      </c>
      <c r="U22" s="22"/>
      <c r="V22" s="22"/>
      <c r="W22" s="22"/>
      <c r="X22" s="22">
        <v>21.151</v>
      </c>
      <c r="Y22" s="22">
        <v>22.25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21.870999999999999</v>
      </c>
      <c r="AJ22" s="22">
        <v>19.811</v>
      </c>
      <c r="AK22" s="22">
        <v>20.866</v>
      </c>
      <c r="AL22" s="22">
        <v>17.706</v>
      </c>
      <c r="AM22" s="22">
        <v>17.513999999999999</v>
      </c>
      <c r="AN22" s="22">
        <v>15.7</v>
      </c>
      <c r="AO22" s="22">
        <v>19.187999999999999</v>
      </c>
      <c r="AP22" s="22">
        <v>21.244</v>
      </c>
      <c r="AQ22" s="22">
        <v>16.692</v>
      </c>
      <c r="AR22" s="22">
        <v>20.573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1.6920154959705491</v>
      </c>
      <c r="C23" s="25">
        <f>IFERROR(IF(C18="","",IF($C$25=0,((C19-$C$26)/3/C20),IF($C$26=0,(($C$25-C19)/3/C20),MIN(((($C$25)-C19)/(3*C20)),((C19-($C$26))/(3*C20)))))),"")</f>
        <v>1.6426727212138423</v>
      </c>
      <c r="D23" s="25">
        <f>IFERROR(IF(D18="","",IF($D$25=0,((D19-$D$26)/3/D20),IF($D$26=0,(($D$25-D19)/3/D20),MIN(((($D$25)-D19)/(3*D20)),((D19-($D$26))/(3*D20)))))),"")</f>
        <v>1.6899799003373546</v>
      </c>
      <c r="E23" s="25">
        <f>IFERROR(IF(E18="","",IF($E$25=0,((E19-$E$26)/3/E20),IF($E$26=0,(($E$25-E19)/3/E20),MIN(((($E$25)-E19)/(3*E20)),((E19-($E$26))/(3*E20)))))),"")</f>
        <v>1.6483248009042561</v>
      </c>
      <c r="F23" s="25">
        <f>IFERROR(IF(F18="","",IF($K$25=0,((F19-$K$26)/3/F20),IF($K$26=0,(($K$25-F19)/3/F20),MIN(((($K$25)-F19)/(3*F20)),((F19-($K$26))/(3*F20)))))),"")</f>
        <v>2.1181643485293864</v>
      </c>
      <c r="G23" s="25">
        <f>IFERROR(IF(G18="","",IF($G$25=0,((G19-$G$26)/3/G20),IF($G$26=0,(($G$25-G19)/3/G20),MIN(((($G$25)-G19)/(3*G20)),((G19-($G$26))/(3*G20)))))),"")</f>
        <v>1.5648281862220614</v>
      </c>
      <c r="H23" s="25">
        <f>IFERROR(IF(H18="","",IF($H$25=0,((H19-$H$26)/3/H20),IF($H$26=0,(($H$25-H19)/3/H20),MIN(((($H$25)-H19)/(3*H20)),((H19-($H$26))/(3*H20)))))),"")</f>
        <v>1.4569491705149966</v>
      </c>
      <c r="I23" s="25">
        <f>IFERROR(IF(I18="","",IF($I$25=0,((I19-$I$26)/3/I20),IF($I$26=0,(($I$25-I19)/3/I20),MIN(((($I$25)-I19)/(3*I20)),((I19-($I$26))/(3*I20)))))),"")</f>
        <v>1.7974051606960959</v>
      </c>
      <c r="J23" s="25">
        <f>IFERROR(IF(J18="","",IF($J$25=0,((J19-$J$26)/3/J20),IF($J$26=0,(($J$25-J19)/3/J20),MIN(((($J$25)-J19)/(3*J20)),((J19-($J$26))/(3*J20)))))),"")</f>
        <v>2.0374555627480366</v>
      </c>
      <c r="K23" s="25">
        <f>IFERROR(IF(K18="","",IF($K$25=0,((K19-$K$26)/3/K20),IF($K$26=0,(($K$25-K19)/3/K20),MIN(((($K$25)-K19)/(3*K20)),((K19-($K$26))/(3*K20)))))),"")</f>
        <v>1.7107623533203338</v>
      </c>
      <c r="L23" s="25">
        <f>IFERROR(IF(L18="","",IF($L$25=0,((L19-$L$26)/3/L20),IF($L$26=0,(($L$25-L19)/3/L20),MIN(((($L$25)-L19)/(3*L20)),((L19-($L$26))/(3*L20)))))),"")</f>
        <v>1.4801367545256607</v>
      </c>
      <c r="M23" s="25">
        <f>IFERROR(IF(M18="","",IF($M$25=0,((M19-$M$26)/3/M20),IF($M$26=0,(($M$25-M19)/3/M20),MIN(((($M$25)-M19)/(3*M20)),((M19-($M$26))/(3*M20)))))),"")</f>
        <v>1.6428420251964519</v>
      </c>
      <c r="N23" s="25">
        <f>IFERROR(IF(N18="","",IF($N$25=0,((N19-$N$26)/3/N20),IF($N$26=0,(($N$25-N19)/3/N20),MIN(((($N$25)-N19)/(3*N20)),((N19-($N$26))/(3*N20)))))),"")</f>
        <v>1.5187793859271692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2.4452691573726737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2.2969246004236594</v>
      </c>
      <c r="Y23" s="25">
        <f>IFERROR(IF(Y18="","",IF($J$25=0,((Y19-$J$26)/3/Y20),IF($J$26=0,(($J$25-Y19)/3/Y20),MIN(((($J$25)-Y19)/(3*Y20)),((Y19-($J$26))/(3*Y20)))))),"")</f>
        <v>2.3807380315717288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2.0445898830496443</v>
      </c>
      <c r="AJ23" s="25">
        <f t="shared" si="4"/>
        <v>1.9434075122558929</v>
      </c>
      <c r="AK23" s="25">
        <f t="shared" si="4"/>
        <v>1.8812114317190063</v>
      </c>
      <c r="AL23" s="25">
        <f t="shared" si="4"/>
        <v>1.4030561381071043</v>
      </c>
      <c r="AM23" s="25">
        <f t="shared" si="4"/>
        <v>1.592182809588381</v>
      </c>
      <c r="AN23" s="25">
        <f t="shared" si="4"/>
        <v>1.6160358136136694</v>
      </c>
      <c r="AO23" s="25">
        <f t="shared" si="4"/>
        <v>1.5003226559000677</v>
      </c>
      <c r="AP23" s="25">
        <f t="shared" si="4"/>
        <v>1.8147822019367168</v>
      </c>
      <c r="AQ23" s="25">
        <f>IFERROR(IF(AQ18="","",IF($M$25=0,((AQ19-$M$26)/3/AQ20),IF($M$26=0,(($M$25-AQ19)/3/AQ20),MIN(((($M$25)-AQ19)/(3*AQ20)),((AQ19-($M$26))/(3*AQ20)))))),"")</f>
        <v>1.5157867461624388</v>
      </c>
      <c r="AR23" s="25">
        <f>IFERROR(IF(AR18="","",IF($M$25=0,((AR19-$M$26)/3/AR20),IF($M$26=0,(($M$25-AR19)/3/AR20),MIN(((($M$25)-AR19)/(3*AR20)),((AR19-($M$26))/(3*AR20)))))),"")</f>
        <v>2.0691021711006812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>
        <f t="shared" ref="B25:M25" si="5">$E$5</f>
        <v>47.5</v>
      </c>
      <c r="C25" s="32">
        <f t="shared" si="5"/>
        <v>47.5</v>
      </c>
      <c r="D25" s="32">
        <f t="shared" si="5"/>
        <v>47.5</v>
      </c>
      <c r="E25" s="32">
        <f t="shared" si="5"/>
        <v>47.5</v>
      </c>
      <c r="F25" s="32">
        <f t="shared" si="5"/>
        <v>47.5</v>
      </c>
      <c r="G25" s="32">
        <f t="shared" si="5"/>
        <v>47.5</v>
      </c>
      <c r="H25" s="32">
        <f t="shared" si="5"/>
        <v>47.5</v>
      </c>
      <c r="I25" s="32">
        <f t="shared" si="5"/>
        <v>47.5</v>
      </c>
      <c r="J25" s="32">
        <f t="shared" si="5"/>
        <v>47.5</v>
      </c>
      <c r="K25" s="32">
        <f t="shared" si="5"/>
        <v>47.5</v>
      </c>
      <c r="L25" s="32">
        <f t="shared" si="5"/>
        <v>47.5</v>
      </c>
      <c r="M25" s="32">
        <f t="shared" si="5"/>
        <v>47.5</v>
      </c>
      <c r="N25" s="32">
        <f>$E$5</f>
        <v>47.5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6">$F$5</f>
        <v>14.5</v>
      </c>
      <c r="C26" s="32">
        <f t="shared" si="6"/>
        <v>14.5</v>
      </c>
      <c r="D26" s="32">
        <f t="shared" si="6"/>
        <v>14.5</v>
      </c>
      <c r="E26" s="32">
        <f t="shared" si="6"/>
        <v>14.5</v>
      </c>
      <c r="F26" s="32">
        <f t="shared" si="6"/>
        <v>14.5</v>
      </c>
      <c r="G26" s="32">
        <f t="shared" si="6"/>
        <v>14.5</v>
      </c>
      <c r="H26" s="32">
        <f t="shared" si="6"/>
        <v>14.5</v>
      </c>
      <c r="I26" s="32">
        <f t="shared" si="6"/>
        <v>14.5</v>
      </c>
      <c r="J26" s="32">
        <f t="shared" si="6"/>
        <v>14.5</v>
      </c>
      <c r="K26" s="32">
        <f t="shared" si="6"/>
        <v>14.5</v>
      </c>
      <c r="L26" s="32">
        <f t="shared" si="6"/>
        <v>14.5</v>
      </c>
      <c r="M26" s="32">
        <f t="shared" si="6"/>
        <v>14.5</v>
      </c>
      <c r="N26" s="32">
        <f>$F$5</f>
        <v>14.5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2.5628068844768919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2.1008414646719871</v>
      </c>
      <c r="Q37" s="40">
        <v>8</v>
      </c>
      <c r="R37" s="41">
        <f>ROUND(Q37/5,5)</f>
        <v>1.6</v>
      </c>
      <c r="T37" s="20">
        <v>25.47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2.6622368414549453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1.3735316894902005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BJ85"/>
  <sheetViews>
    <sheetView showGridLines="0" topLeftCell="A16" zoomScale="85" zoomScaleNormal="85" workbookViewId="0">
      <selection activeCell="Z19" sqref="Z19:AC23"/>
    </sheetView>
  </sheetViews>
  <sheetFormatPr defaultRowHeight="12.75" x14ac:dyDescent="0.2"/>
  <cols>
    <col min="1" max="1" width="10.7109375" style="1" customWidth="1"/>
    <col min="2" max="14" width="8.7109375" style="1" customWidth="1"/>
    <col min="15" max="15" width="2.42578125" style="1" customWidth="1"/>
    <col min="16" max="29" width="9.140625" style="1"/>
    <col min="30" max="30" width="2.85546875" style="1" customWidth="1"/>
    <col min="31" max="256" width="9.140625" style="1"/>
    <col min="257" max="257" width="10.7109375" style="1" customWidth="1"/>
    <col min="258" max="270" width="8.7109375" style="1" customWidth="1"/>
    <col min="271" max="271" width="2.42578125" style="1" customWidth="1"/>
    <col min="272" max="285" width="9.140625" style="1"/>
    <col min="286" max="286" width="2.85546875" style="1" customWidth="1"/>
    <col min="287" max="512" width="9.140625" style="1"/>
    <col min="513" max="513" width="10.7109375" style="1" customWidth="1"/>
    <col min="514" max="526" width="8.7109375" style="1" customWidth="1"/>
    <col min="527" max="527" width="2.42578125" style="1" customWidth="1"/>
    <col min="528" max="541" width="9.140625" style="1"/>
    <col min="542" max="542" width="2.85546875" style="1" customWidth="1"/>
    <col min="543" max="768" width="9.140625" style="1"/>
    <col min="769" max="769" width="10.7109375" style="1" customWidth="1"/>
    <col min="770" max="782" width="8.7109375" style="1" customWidth="1"/>
    <col min="783" max="783" width="2.42578125" style="1" customWidth="1"/>
    <col min="784" max="797" width="9.140625" style="1"/>
    <col min="798" max="798" width="2.85546875" style="1" customWidth="1"/>
    <col min="799" max="1024" width="9.140625" style="1"/>
    <col min="1025" max="1025" width="10.7109375" style="1" customWidth="1"/>
    <col min="1026" max="1038" width="8.7109375" style="1" customWidth="1"/>
    <col min="1039" max="1039" width="2.42578125" style="1" customWidth="1"/>
    <col min="1040" max="1053" width="9.140625" style="1"/>
    <col min="1054" max="1054" width="2.85546875" style="1" customWidth="1"/>
    <col min="1055" max="1280" width="9.140625" style="1"/>
    <col min="1281" max="1281" width="10.7109375" style="1" customWidth="1"/>
    <col min="1282" max="1294" width="8.7109375" style="1" customWidth="1"/>
    <col min="1295" max="1295" width="2.42578125" style="1" customWidth="1"/>
    <col min="1296" max="1309" width="9.140625" style="1"/>
    <col min="1310" max="1310" width="2.85546875" style="1" customWidth="1"/>
    <col min="1311" max="1536" width="9.140625" style="1"/>
    <col min="1537" max="1537" width="10.7109375" style="1" customWidth="1"/>
    <col min="1538" max="1550" width="8.7109375" style="1" customWidth="1"/>
    <col min="1551" max="1551" width="2.42578125" style="1" customWidth="1"/>
    <col min="1552" max="1565" width="9.140625" style="1"/>
    <col min="1566" max="1566" width="2.85546875" style="1" customWidth="1"/>
    <col min="1567" max="1792" width="9.140625" style="1"/>
    <col min="1793" max="1793" width="10.7109375" style="1" customWidth="1"/>
    <col min="1794" max="1806" width="8.7109375" style="1" customWidth="1"/>
    <col min="1807" max="1807" width="2.42578125" style="1" customWidth="1"/>
    <col min="1808" max="1821" width="9.140625" style="1"/>
    <col min="1822" max="1822" width="2.85546875" style="1" customWidth="1"/>
    <col min="1823" max="2048" width="9.140625" style="1"/>
    <col min="2049" max="2049" width="10.7109375" style="1" customWidth="1"/>
    <col min="2050" max="2062" width="8.7109375" style="1" customWidth="1"/>
    <col min="2063" max="2063" width="2.42578125" style="1" customWidth="1"/>
    <col min="2064" max="2077" width="9.140625" style="1"/>
    <col min="2078" max="2078" width="2.85546875" style="1" customWidth="1"/>
    <col min="2079" max="2304" width="9.140625" style="1"/>
    <col min="2305" max="2305" width="10.7109375" style="1" customWidth="1"/>
    <col min="2306" max="2318" width="8.7109375" style="1" customWidth="1"/>
    <col min="2319" max="2319" width="2.42578125" style="1" customWidth="1"/>
    <col min="2320" max="2333" width="9.140625" style="1"/>
    <col min="2334" max="2334" width="2.85546875" style="1" customWidth="1"/>
    <col min="2335" max="2560" width="9.140625" style="1"/>
    <col min="2561" max="2561" width="10.7109375" style="1" customWidth="1"/>
    <col min="2562" max="2574" width="8.7109375" style="1" customWidth="1"/>
    <col min="2575" max="2575" width="2.42578125" style="1" customWidth="1"/>
    <col min="2576" max="2589" width="9.140625" style="1"/>
    <col min="2590" max="2590" width="2.85546875" style="1" customWidth="1"/>
    <col min="2591" max="2816" width="9.140625" style="1"/>
    <col min="2817" max="2817" width="10.7109375" style="1" customWidth="1"/>
    <col min="2818" max="2830" width="8.7109375" style="1" customWidth="1"/>
    <col min="2831" max="2831" width="2.42578125" style="1" customWidth="1"/>
    <col min="2832" max="2845" width="9.140625" style="1"/>
    <col min="2846" max="2846" width="2.85546875" style="1" customWidth="1"/>
    <col min="2847" max="3072" width="9.140625" style="1"/>
    <col min="3073" max="3073" width="10.7109375" style="1" customWidth="1"/>
    <col min="3074" max="3086" width="8.7109375" style="1" customWidth="1"/>
    <col min="3087" max="3087" width="2.42578125" style="1" customWidth="1"/>
    <col min="3088" max="3101" width="9.140625" style="1"/>
    <col min="3102" max="3102" width="2.85546875" style="1" customWidth="1"/>
    <col min="3103" max="3328" width="9.140625" style="1"/>
    <col min="3329" max="3329" width="10.7109375" style="1" customWidth="1"/>
    <col min="3330" max="3342" width="8.7109375" style="1" customWidth="1"/>
    <col min="3343" max="3343" width="2.42578125" style="1" customWidth="1"/>
    <col min="3344" max="3357" width="9.140625" style="1"/>
    <col min="3358" max="3358" width="2.85546875" style="1" customWidth="1"/>
    <col min="3359" max="3584" width="9.140625" style="1"/>
    <col min="3585" max="3585" width="10.7109375" style="1" customWidth="1"/>
    <col min="3586" max="3598" width="8.7109375" style="1" customWidth="1"/>
    <col min="3599" max="3599" width="2.42578125" style="1" customWidth="1"/>
    <col min="3600" max="3613" width="9.140625" style="1"/>
    <col min="3614" max="3614" width="2.85546875" style="1" customWidth="1"/>
    <col min="3615" max="3840" width="9.140625" style="1"/>
    <col min="3841" max="3841" width="10.7109375" style="1" customWidth="1"/>
    <col min="3842" max="3854" width="8.7109375" style="1" customWidth="1"/>
    <col min="3855" max="3855" width="2.42578125" style="1" customWidth="1"/>
    <col min="3856" max="3869" width="9.140625" style="1"/>
    <col min="3870" max="3870" width="2.85546875" style="1" customWidth="1"/>
    <col min="3871" max="4096" width="9.140625" style="1"/>
    <col min="4097" max="4097" width="10.7109375" style="1" customWidth="1"/>
    <col min="4098" max="4110" width="8.7109375" style="1" customWidth="1"/>
    <col min="4111" max="4111" width="2.42578125" style="1" customWidth="1"/>
    <col min="4112" max="4125" width="9.140625" style="1"/>
    <col min="4126" max="4126" width="2.85546875" style="1" customWidth="1"/>
    <col min="4127" max="4352" width="9.140625" style="1"/>
    <col min="4353" max="4353" width="10.7109375" style="1" customWidth="1"/>
    <col min="4354" max="4366" width="8.7109375" style="1" customWidth="1"/>
    <col min="4367" max="4367" width="2.42578125" style="1" customWidth="1"/>
    <col min="4368" max="4381" width="9.140625" style="1"/>
    <col min="4382" max="4382" width="2.85546875" style="1" customWidth="1"/>
    <col min="4383" max="4608" width="9.140625" style="1"/>
    <col min="4609" max="4609" width="10.7109375" style="1" customWidth="1"/>
    <col min="4610" max="4622" width="8.7109375" style="1" customWidth="1"/>
    <col min="4623" max="4623" width="2.42578125" style="1" customWidth="1"/>
    <col min="4624" max="4637" width="9.140625" style="1"/>
    <col min="4638" max="4638" width="2.85546875" style="1" customWidth="1"/>
    <col min="4639" max="4864" width="9.140625" style="1"/>
    <col min="4865" max="4865" width="10.7109375" style="1" customWidth="1"/>
    <col min="4866" max="4878" width="8.7109375" style="1" customWidth="1"/>
    <col min="4879" max="4879" width="2.42578125" style="1" customWidth="1"/>
    <col min="4880" max="4893" width="9.140625" style="1"/>
    <col min="4894" max="4894" width="2.85546875" style="1" customWidth="1"/>
    <col min="4895" max="5120" width="9.140625" style="1"/>
    <col min="5121" max="5121" width="10.7109375" style="1" customWidth="1"/>
    <col min="5122" max="5134" width="8.7109375" style="1" customWidth="1"/>
    <col min="5135" max="5135" width="2.42578125" style="1" customWidth="1"/>
    <col min="5136" max="5149" width="9.140625" style="1"/>
    <col min="5150" max="5150" width="2.85546875" style="1" customWidth="1"/>
    <col min="5151" max="5376" width="9.140625" style="1"/>
    <col min="5377" max="5377" width="10.7109375" style="1" customWidth="1"/>
    <col min="5378" max="5390" width="8.7109375" style="1" customWidth="1"/>
    <col min="5391" max="5391" width="2.42578125" style="1" customWidth="1"/>
    <col min="5392" max="5405" width="9.140625" style="1"/>
    <col min="5406" max="5406" width="2.85546875" style="1" customWidth="1"/>
    <col min="5407" max="5632" width="9.140625" style="1"/>
    <col min="5633" max="5633" width="10.7109375" style="1" customWidth="1"/>
    <col min="5634" max="5646" width="8.7109375" style="1" customWidth="1"/>
    <col min="5647" max="5647" width="2.42578125" style="1" customWidth="1"/>
    <col min="5648" max="5661" width="9.140625" style="1"/>
    <col min="5662" max="5662" width="2.85546875" style="1" customWidth="1"/>
    <col min="5663" max="5888" width="9.140625" style="1"/>
    <col min="5889" max="5889" width="10.7109375" style="1" customWidth="1"/>
    <col min="5890" max="5902" width="8.7109375" style="1" customWidth="1"/>
    <col min="5903" max="5903" width="2.42578125" style="1" customWidth="1"/>
    <col min="5904" max="5917" width="9.140625" style="1"/>
    <col min="5918" max="5918" width="2.85546875" style="1" customWidth="1"/>
    <col min="5919" max="6144" width="9.140625" style="1"/>
    <col min="6145" max="6145" width="10.7109375" style="1" customWidth="1"/>
    <col min="6146" max="6158" width="8.7109375" style="1" customWidth="1"/>
    <col min="6159" max="6159" width="2.42578125" style="1" customWidth="1"/>
    <col min="6160" max="6173" width="9.140625" style="1"/>
    <col min="6174" max="6174" width="2.85546875" style="1" customWidth="1"/>
    <col min="6175" max="6400" width="9.140625" style="1"/>
    <col min="6401" max="6401" width="10.7109375" style="1" customWidth="1"/>
    <col min="6402" max="6414" width="8.7109375" style="1" customWidth="1"/>
    <col min="6415" max="6415" width="2.42578125" style="1" customWidth="1"/>
    <col min="6416" max="6429" width="9.140625" style="1"/>
    <col min="6430" max="6430" width="2.85546875" style="1" customWidth="1"/>
    <col min="6431" max="6656" width="9.140625" style="1"/>
    <col min="6657" max="6657" width="10.7109375" style="1" customWidth="1"/>
    <col min="6658" max="6670" width="8.7109375" style="1" customWidth="1"/>
    <col min="6671" max="6671" width="2.42578125" style="1" customWidth="1"/>
    <col min="6672" max="6685" width="9.140625" style="1"/>
    <col min="6686" max="6686" width="2.85546875" style="1" customWidth="1"/>
    <col min="6687" max="6912" width="9.140625" style="1"/>
    <col min="6913" max="6913" width="10.7109375" style="1" customWidth="1"/>
    <col min="6914" max="6926" width="8.7109375" style="1" customWidth="1"/>
    <col min="6927" max="6927" width="2.42578125" style="1" customWidth="1"/>
    <col min="6928" max="6941" width="9.140625" style="1"/>
    <col min="6942" max="6942" width="2.85546875" style="1" customWidth="1"/>
    <col min="6943" max="7168" width="9.140625" style="1"/>
    <col min="7169" max="7169" width="10.7109375" style="1" customWidth="1"/>
    <col min="7170" max="7182" width="8.7109375" style="1" customWidth="1"/>
    <col min="7183" max="7183" width="2.42578125" style="1" customWidth="1"/>
    <col min="7184" max="7197" width="9.140625" style="1"/>
    <col min="7198" max="7198" width="2.85546875" style="1" customWidth="1"/>
    <col min="7199" max="7424" width="9.140625" style="1"/>
    <col min="7425" max="7425" width="10.7109375" style="1" customWidth="1"/>
    <col min="7426" max="7438" width="8.7109375" style="1" customWidth="1"/>
    <col min="7439" max="7439" width="2.42578125" style="1" customWidth="1"/>
    <col min="7440" max="7453" width="9.140625" style="1"/>
    <col min="7454" max="7454" width="2.85546875" style="1" customWidth="1"/>
    <col min="7455" max="7680" width="9.140625" style="1"/>
    <col min="7681" max="7681" width="10.7109375" style="1" customWidth="1"/>
    <col min="7682" max="7694" width="8.7109375" style="1" customWidth="1"/>
    <col min="7695" max="7695" width="2.42578125" style="1" customWidth="1"/>
    <col min="7696" max="7709" width="9.140625" style="1"/>
    <col min="7710" max="7710" width="2.85546875" style="1" customWidth="1"/>
    <col min="7711" max="7936" width="9.140625" style="1"/>
    <col min="7937" max="7937" width="10.7109375" style="1" customWidth="1"/>
    <col min="7938" max="7950" width="8.7109375" style="1" customWidth="1"/>
    <col min="7951" max="7951" width="2.42578125" style="1" customWidth="1"/>
    <col min="7952" max="7965" width="9.140625" style="1"/>
    <col min="7966" max="7966" width="2.85546875" style="1" customWidth="1"/>
    <col min="7967" max="8192" width="9.140625" style="1"/>
    <col min="8193" max="8193" width="10.7109375" style="1" customWidth="1"/>
    <col min="8194" max="8206" width="8.7109375" style="1" customWidth="1"/>
    <col min="8207" max="8207" width="2.42578125" style="1" customWidth="1"/>
    <col min="8208" max="8221" width="9.140625" style="1"/>
    <col min="8222" max="8222" width="2.85546875" style="1" customWidth="1"/>
    <col min="8223" max="8448" width="9.140625" style="1"/>
    <col min="8449" max="8449" width="10.7109375" style="1" customWidth="1"/>
    <col min="8450" max="8462" width="8.7109375" style="1" customWidth="1"/>
    <col min="8463" max="8463" width="2.42578125" style="1" customWidth="1"/>
    <col min="8464" max="8477" width="9.140625" style="1"/>
    <col min="8478" max="8478" width="2.85546875" style="1" customWidth="1"/>
    <col min="8479" max="8704" width="9.140625" style="1"/>
    <col min="8705" max="8705" width="10.7109375" style="1" customWidth="1"/>
    <col min="8706" max="8718" width="8.7109375" style="1" customWidth="1"/>
    <col min="8719" max="8719" width="2.42578125" style="1" customWidth="1"/>
    <col min="8720" max="8733" width="9.140625" style="1"/>
    <col min="8734" max="8734" width="2.85546875" style="1" customWidth="1"/>
    <col min="8735" max="8960" width="9.140625" style="1"/>
    <col min="8961" max="8961" width="10.7109375" style="1" customWidth="1"/>
    <col min="8962" max="8974" width="8.7109375" style="1" customWidth="1"/>
    <col min="8975" max="8975" width="2.42578125" style="1" customWidth="1"/>
    <col min="8976" max="8989" width="9.140625" style="1"/>
    <col min="8990" max="8990" width="2.85546875" style="1" customWidth="1"/>
    <col min="8991" max="9216" width="9.140625" style="1"/>
    <col min="9217" max="9217" width="10.7109375" style="1" customWidth="1"/>
    <col min="9218" max="9230" width="8.7109375" style="1" customWidth="1"/>
    <col min="9231" max="9231" width="2.42578125" style="1" customWidth="1"/>
    <col min="9232" max="9245" width="9.140625" style="1"/>
    <col min="9246" max="9246" width="2.85546875" style="1" customWidth="1"/>
    <col min="9247" max="9472" width="9.140625" style="1"/>
    <col min="9473" max="9473" width="10.7109375" style="1" customWidth="1"/>
    <col min="9474" max="9486" width="8.7109375" style="1" customWidth="1"/>
    <col min="9487" max="9487" width="2.42578125" style="1" customWidth="1"/>
    <col min="9488" max="9501" width="9.140625" style="1"/>
    <col min="9502" max="9502" width="2.85546875" style="1" customWidth="1"/>
    <col min="9503" max="9728" width="9.140625" style="1"/>
    <col min="9729" max="9729" width="10.7109375" style="1" customWidth="1"/>
    <col min="9730" max="9742" width="8.7109375" style="1" customWidth="1"/>
    <col min="9743" max="9743" width="2.42578125" style="1" customWidth="1"/>
    <col min="9744" max="9757" width="9.140625" style="1"/>
    <col min="9758" max="9758" width="2.85546875" style="1" customWidth="1"/>
    <col min="9759" max="9984" width="9.140625" style="1"/>
    <col min="9985" max="9985" width="10.7109375" style="1" customWidth="1"/>
    <col min="9986" max="9998" width="8.7109375" style="1" customWidth="1"/>
    <col min="9999" max="9999" width="2.42578125" style="1" customWidth="1"/>
    <col min="10000" max="10013" width="9.140625" style="1"/>
    <col min="10014" max="10014" width="2.85546875" style="1" customWidth="1"/>
    <col min="10015" max="10240" width="9.140625" style="1"/>
    <col min="10241" max="10241" width="10.7109375" style="1" customWidth="1"/>
    <col min="10242" max="10254" width="8.7109375" style="1" customWidth="1"/>
    <col min="10255" max="10255" width="2.42578125" style="1" customWidth="1"/>
    <col min="10256" max="10269" width="9.140625" style="1"/>
    <col min="10270" max="10270" width="2.85546875" style="1" customWidth="1"/>
    <col min="10271" max="10496" width="9.140625" style="1"/>
    <col min="10497" max="10497" width="10.7109375" style="1" customWidth="1"/>
    <col min="10498" max="10510" width="8.7109375" style="1" customWidth="1"/>
    <col min="10511" max="10511" width="2.42578125" style="1" customWidth="1"/>
    <col min="10512" max="10525" width="9.140625" style="1"/>
    <col min="10526" max="10526" width="2.85546875" style="1" customWidth="1"/>
    <col min="10527" max="10752" width="9.140625" style="1"/>
    <col min="10753" max="10753" width="10.7109375" style="1" customWidth="1"/>
    <col min="10754" max="10766" width="8.7109375" style="1" customWidth="1"/>
    <col min="10767" max="10767" width="2.42578125" style="1" customWidth="1"/>
    <col min="10768" max="10781" width="9.140625" style="1"/>
    <col min="10782" max="10782" width="2.85546875" style="1" customWidth="1"/>
    <col min="10783" max="11008" width="9.140625" style="1"/>
    <col min="11009" max="11009" width="10.7109375" style="1" customWidth="1"/>
    <col min="11010" max="11022" width="8.7109375" style="1" customWidth="1"/>
    <col min="11023" max="11023" width="2.42578125" style="1" customWidth="1"/>
    <col min="11024" max="11037" width="9.140625" style="1"/>
    <col min="11038" max="11038" width="2.85546875" style="1" customWidth="1"/>
    <col min="11039" max="11264" width="9.140625" style="1"/>
    <col min="11265" max="11265" width="10.7109375" style="1" customWidth="1"/>
    <col min="11266" max="11278" width="8.7109375" style="1" customWidth="1"/>
    <col min="11279" max="11279" width="2.42578125" style="1" customWidth="1"/>
    <col min="11280" max="11293" width="9.140625" style="1"/>
    <col min="11294" max="11294" width="2.85546875" style="1" customWidth="1"/>
    <col min="11295" max="11520" width="9.140625" style="1"/>
    <col min="11521" max="11521" width="10.7109375" style="1" customWidth="1"/>
    <col min="11522" max="11534" width="8.7109375" style="1" customWidth="1"/>
    <col min="11535" max="11535" width="2.42578125" style="1" customWidth="1"/>
    <col min="11536" max="11549" width="9.140625" style="1"/>
    <col min="11550" max="11550" width="2.85546875" style="1" customWidth="1"/>
    <col min="11551" max="11776" width="9.140625" style="1"/>
    <col min="11777" max="11777" width="10.7109375" style="1" customWidth="1"/>
    <col min="11778" max="11790" width="8.7109375" style="1" customWidth="1"/>
    <col min="11791" max="11791" width="2.42578125" style="1" customWidth="1"/>
    <col min="11792" max="11805" width="9.140625" style="1"/>
    <col min="11806" max="11806" width="2.85546875" style="1" customWidth="1"/>
    <col min="11807" max="12032" width="9.140625" style="1"/>
    <col min="12033" max="12033" width="10.7109375" style="1" customWidth="1"/>
    <col min="12034" max="12046" width="8.7109375" style="1" customWidth="1"/>
    <col min="12047" max="12047" width="2.42578125" style="1" customWidth="1"/>
    <col min="12048" max="12061" width="9.140625" style="1"/>
    <col min="12062" max="12062" width="2.85546875" style="1" customWidth="1"/>
    <col min="12063" max="12288" width="9.140625" style="1"/>
    <col min="12289" max="12289" width="10.7109375" style="1" customWidth="1"/>
    <col min="12290" max="12302" width="8.7109375" style="1" customWidth="1"/>
    <col min="12303" max="12303" width="2.42578125" style="1" customWidth="1"/>
    <col min="12304" max="12317" width="9.140625" style="1"/>
    <col min="12318" max="12318" width="2.85546875" style="1" customWidth="1"/>
    <col min="12319" max="12544" width="9.140625" style="1"/>
    <col min="12545" max="12545" width="10.7109375" style="1" customWidth="1"/>
    <col min="12546" max="12558" width="8.7109375" style="1" customWidth="1"/>
    <col min="12559" max="12559" width="2.42578125" style="1" customWidth="1"/>
    <col min="12560" max="12573" width="9.140625" style="1"/>
    <col min="12574" max="12574" width="2.85546875" style="1" customWidth="1"/>
    <col min="12575" max="12800" width="9.140625" style="1"/>
    <col min="12801" max="12801" width="10.7109375" style="1" customWidth="1"/>
    <col min="12802" max="12814" width="8.7109375" style="1" customWidth="1"/>
    <col min="12815" max="12815" width="2.42578125" style="1" customWidth="1"/>
    <col min="12816" max="12829" width="9.140625" style="1"/>
    <col min="12830" max="12830" width="2.85546875" style="1" customWidth="1"/>
    <col min="12831" max="13056" width="9.140625" style="1"/>
    <col min="13057" max="13057" width="10.7109375" style="1" customWidth="1"/>
    <col min="13058" max="13070" width="8.7109375" style="1" customWidth="1"/>
    <col min="13071" max="13071" width="2.42578125" style="1" customWidth="1"/>
    <col min="13072" max="13085" width="9.140625" style="1"/>
    <col min="13086" max="13086" width="2.85546875" style="1" customWidth="1"/>
    <col min="13087" max="13312" width="9.140625" style="1"/>
    <col min="13313" max="13313" width="10.7109375" style="1" customWidth="1"/>
    <col min="13314" max="13326" width="8.7109375" style="1" customWidth="1"/>
    <col min="13327" max="13327" width="2.42578125" style="1" customWidth="1"/>
    <col min="13328" max="13341" width="9.140625" style="1"/>
    <col min="13342" max="13342" width="2.85546875" style="1" customWidth="1"/>
    <col min="13343" max="13568" width="9.140625" style="1"/>
    <col min="13569" max="13569" width="10.7109375" style="1" customWidth="1"/>
    <col min="13570" max="13582" width="8.7109375" style="1" customWidth="1"/>
    <col min="13583" max="13583" width="2.42578125" style="1" customWidth="1"/>
    <col min="13584" max="13597" width="9.140625" style="1"/>
    <col min="13598" max="13598" width="2.85546875" style="1" customWidth="1"/>
    <col min="13599" max="13824" width="9.140625" style="1"/>
    <col min="13825" max="13825" width="10.7109375" style="1" customWidth="1"/>
    <col min="13826" max="13838" width="8.7109375" style="1" customWidth="1"/>
    <col min="13839" max="13839" width="2.42578125" style="1" customWidth="1"/>
    <col min="13840" max="13853" width="9.140625" style="1"/>
    <col min="13854" max="13854" width="2.85546875" style="1" customWidth="1"/>
    <col min="13855" max="14080" width="9.140625" style="1"/>
    <col min="14081" max="14081" width="10.7109375" style="1" customWidth="1"/>
    <col min="14082" max="14094" width="8.7109375" style="1" customWidth="1"/>
    <col min="14095" max="14095" width="2.42578125" style="1" customWidth="1"/>
    <col min="14096" max="14109" width="9.140625" style="1"/>
    <col min="14110" max="14110" width="2.85546875" style="1" customWidth="1"/>
    <col min="14111" max="14336" width="9.140625" style="1"/>
    <col min="14337" max="14337" width="10.7109375" style="1" customWidth="1"/>
    <col min="14338" max="14350" width="8.7109375" style="1" customWidth="1"/>
    <col min="14351" max="14351" width="2.42578125" style="1" customWidth="1"/>
    <col min="14352" max="14365" width="9.140625" style="1"/>
    <col min="14366" max="14366" width="2.85546875" style="1" customWidth="1"/>
    <col min="14367" max="14592" width="9.140625" style="1"/>
    <col min="14593" max="14593" width="10.7109375" style="1" customWidth="1"/>
    <col min="14594" max="14606" width="8.7109375" style="1" customWidth="1"/>
    <col min="14607" max="14607" width="2.42578125" style="1" customWidth="1"/>
    <col min="14608" max="14621" width="9.140625" style="1"/>
    <col min="14622" max="14622" width="2.85546875" style="1" customWidth="1"/>
    <col min="14623" max="14848" width="9.140625" style="1"/>
    <col min="14849" max="14849" width="10.7109375" style="1" customWidth="1"/>
    <col min="14850" max="14862" width="8.7109375" style="1" customWidth="1"/>
    <col min="14863" max="14863" width="2.42578125" style="1" customWidth="1"/>
    <col min="14864" max="14877" width="9.140625" style="1"/>
    <col min="14878" max="14878" width="2.85546875" style="1" customWidth="1"/>
    <col min="14879" max="15104" width="9.140625" style="1"/>
    <col min="15105" max="15105" width="10.7109375" style="1" customWidth="1"/>
    <col min="15106" max="15118" width="8.7109375" style="1" customWidth="1"/>
    <col min="15119" max="15119" width="2.42578125" style="1" customWidth="1"/>
    <col min="15120" max="15133" width="9.140625" style="1"/>
    <col min="15134" max="15134" width="2.85546875" style="1" customWidth="1"/>
    <col min="15135" max="15360" width="9.140625" style="1"/>
    <col min="15361" max="15361" width="10.7109375" style="1" customWidth="1"/>
    <col min="15362" max="15374" width="8.7109375" style="1" customWidth="1"/>
    <col min="15375" max="15375" width="2.42578125" style="1" customWidth="1"/>
    <col min="15376" max="15389" width="9.140625" style="1"/>
    <col min="15390" max="15390" width="2.85546875" style="1" customWidth="1"/>
    <col min="15391" max="15616" width="9.140625" style="1"/>
    <col min="15617" max="15617" width="10.7109375" style="1" customWidth="1"/>
    <col min="15618" max="15630" width="8.7109375" style="1" customWidth="1"/>
    <col min="15631" max="15631" width="2.42578125" style="1" customWidth="1"/>
    <col min="15632" max="15645" width="9.140625" style="1"/>
    <col min="15646" max="15646" width="2.85546875" style="1" customWidth="1"/>
    <col min="15647" max="15872" width="9.140625" style="1"/>
    <col min="15873" max="15873" width="10.7109375" style="1" customWidth="1"/>
    <col min="15874" max="15886" width="8.7109375" style="1" customWidth="1"/>
    <col min="15887" max="15887" width="2.42578125" style="1" customWidth="1"/>
    <col min="15888" max="15901" width="9.140625" style="1"/>
    <col min="15902" max="15902" width="2.85546875" style="1" customWidth="1"/>
    <col min="15903" max="16128" width="9.140625" style="1"/>
    <col min="16129" max="16129" width="10.7109375" style="1" customWidth="1"/>
    <col min="16130" max="16142" width="8.7109375" style="1" customWidth="1"/>
    <col min="16143" max="16143" width="2.42578125" style="1" customWidth="1"/>
    <col min="16144" max="16157" width="9.140625" style="1"/>
    <col min="16158" max="16158" width="2.85546875" style="1" customWidth="1"/>
    <col min="16159" max="16384" width="9.140625" style="1"/>
  </cols>
  <sheetData>
    <row r="1" spans="1:44" ht="23.25" customHeight="1" x14ac:dyDescent="0.2">
      <c r="A1" s="1" t="s">
        <v>0</v>
      </c>
      <c r="C1" s="2" t="s">
        <v>62</v>
      </c>
      <c r="D1" s="2"/>
      <c r="E1" s="3"/>
      <c r="F1" s="3"/>
      <c r="G1" s="4"/>
      <c r="H1" s="4"/>
      <c r="Q1" s="5" t="s">
        <v>2</v>
      </c>
      <c r="R1" s="5" t="s">
        <v>3</v>
      </c>
      <c r="S1" s="5" t="s">
        <v>4</v>
      </c>
      <c r="T1" s="5" t="s">
        <v>5</v>
      </c>
      <c r="U1" s="5" t="s">
        <v>29</v>
      </c>
      <c r="V1" s="5" t="s">
        <v>30</v>
      </c>
    </row>
    <row r="2" spans="1:44" x14ac:dyDescent="0.2">
      <c r="C2" s="4"/>
      <c r="D2" s="4"/>
      <c r="E2" s="4"/>
      <c r="F2" s="4"/>
      <c r="G2" s="4"/>
      <c r="H2" s="4"/>
      <c r="P2" s="6" t="s">
        <v>6</v>
      </c>
      <c r="Q2" s="7">
        <f>IF(N9="","",(ABS(N9-AVERAGE(B9:M9))/STDEV(B9:M9)))</f>
        <v>0.32981069566104998</v>
      </c>
      <c r="R2" s="7">
        <f>IF(N19="","",(ABS(N19-AVERAGE(B19:M19))/STDEV(B19:M19)))</f>
        <v>0.78552995521569491</v>
      </c>
      <c r="S2" s="7" t="str">
        <f>IF(AC9="","",(ABS(AC9-AVERAGE(Q9:AB9))/STDEV(Q9:AB9)))</f>
        <v/>
      </c>
      <c r="T2" s="7" t="str">
        <f>IF(AC19="","",(ABS(AC19-AVERAGE(Q19:AB19))/STDEV(Q19:AB19)))</f>
        <v/>
      </c>
      <c r="U2" s="7">
        <f>IF(AR9="","",(ABS(AR9-AVERAGE(AF9:AQ9))/STDEV(AF9:AQ9)))</f>
        <v>1.1605453169880031</v>
      </c>
      <c r="V2" s="7">
        <f>IF(AR19="","",(ABS(AR19-AVERAGE(AF19:AQ19))/STDEV(AF19:AQ19)))</f>
        <v>0.14929543769461712</v>
      </c>
    </row>
    <row r="3" spans="1:44" x14ac:dyDescent="0.2">
      <c r="C3" s="8"/>
      <c r="D3" s="8"/>
      <c r="E3" s="9"/>
      <c r="F3" s="9"/>
      <c r="G3" s="4"/>
      <c r="H3" s="4"/>
      <c r="P3" s="6" t="s">
        <v>8</v>
      </c>
      <c r="Q3" s="7">
        <f>IF(N10="","",(ABS(N10-AVERAGE(B10:M10))/STDEV(B10:M10)))</f>
        <v>1.3146431642964314</v>
      </c>
      <c r="R3" s="7">
        <f>IF(N20="","",(ABS(N20-AVERAGE(B20:M20))/STDEV(B20:M20)))</f>
        <v>1.598370068178671</v>
      </c>
      <c r="S3" s="7" t="str">
        <f>IF(AC10="","",(ABS(AC10-AVERAGE(Q10:AB10))/STDEV(Q10:AB10)))</f>
        <v/>
      </c>
      <c r="T3" s="7" t="str">
        <f>IF(AC20="","",(ABS(AC20-AVERAGE(Q20:AB20))/STDEV(Q20:AB20)))</f>
        <v/>
      </c>
      <c r="U3" s="7">
        <f t="shared" ref="U3" si="0">IF(AR10="","",(ABS(AR10-AVERAGE(AF10:AQ10))/STDEV(AF10:AQ10)))</f>
        <v>1.2397271969508574</v>
      </c>
      <c r="V3" s="7">
        <f>IF(AR20="","",(ABS(AR20-AVERAGE(AF20:AQ20))/STDEV(AF20:AQ20)))</f>
        <v>0.71967654517810886</v>
      </c>
    </row>
    <row r="4" spans="1:44" x14ac:dyDescent="0.2">
      <c r="C4" s="10" t="s">
        <v>9</v>
      </c>
      <c r="D4" s="10" t="s">
        <v>10</v>
      </c>
      <c r="E4" s="10" t="s">
        <v>11</v>
      </c>
      <c r="F4" s="10" t="s">
        <v>12</v>
      </c>
      <c r="P4" s="6" t="s">
        <v>15</v>
      </c>
      <c r="Q4" s="7">
        <f>IF(N13="","",(ABS(N13-AVERAGE(B13:M13))/STDEV(B13:M13)))</f>
        <v>2.4235268812812469</v>
      </c>
      <c r="R4" s="7">
        <f>IF(N23="","",(ABS(N23-AVERAGE(B23:M23))/STDEV(B23:M23)))</f>
        <v>0.84659815529666038</v>
      </c>
      <c r="S4" s="7" t="str">
        <f>IF(AC13="","",(ABS(AC13-AVERAGE(Q13:AB13))/STDEV(Q13:AB13)))</f>
        <v/>
      </c>
      <c r="T4" s="7" t="str">
        <f>IF(AC23="","",(ABS(AC23-AVERAGE(Q23:AB23))/STDEV(Q23:AB23)))</f>
        <v/>
      </c>
      <c r="U4" s="7">
        <f>IF(AR13="","",(ABS(AR13-AVERAGE(AF13:AQ13))/STDEV(AF13:AQ13)))</f>
        <v>0.55973713610712994</v>
      </c>
      <c r="V4" s="7">
        <f>IF(AR23="","",(ABS(AR23-AVERAGE(AF23:AQ23))/STDEV(AF23:AQ23)))</f>
        <v>0.68702660037242336</v>
      </c>
    </row>
    <row r="5" spans="1:44" ht="25.5" customHeight="1" x14ac:dyDescent="0.2">
      <c r="C5" s="45" t="s">
        <v>54</v>
      </c>
      <c r="D5" s="46" t="s">
        <v>54</v>
      </c>
      <c r="E5" s="46" t="s">
        <v>54</v>
      </c>
      <c r="F5" s="46">
        <v>5.5</v>
      </c>
      <c r="G5" s="13"/>
      <c r="H5" s="13"/>
      <c r="I5" s="13">
        <f>I4/3</f>
        <v>0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</row>
    <row r="6" spans="1:44" x14ac:dyDescent="0.2">
      <c r="AC6" s="16">
        <f>AC10-AB10</f>
        <v>0</v>
      </c>
      <c r="AG6" s="1">
        <v>0.01</v>
      </c>
    </row>
    <row r="7" spans="1:44" ht="15.75" x14ac:dyDescent="0.25">
      <c r="A7" s="14" t="s">
        <v>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4" t="s">
        <v>4</v>
      </c>
      <c r="AC7" s="16">
        <f>AC9-AB9</f>
        <v>0</v>
      </c>
      <c r="AE7" s="14" t="s">
        <v>29</v>
      </c>
      <c r="AR7" s="16">
        <f>AR9-AQ9</f>
        <v>3.3457419354841811E-2</v>
      </c>
    </row>
    <row r="8" spans="1:44" x14ac:dyDescent="0.2">
      <c r="A8" s="17" t="s">
        <v>17</v>
      </c>
      <c r="B8" s="18" t="s">
        <v>279</v>
      </c>
      <c r="C8" s="18" t="s">
        <v>280</v>
      </c>
      <c r="D8" s="18" t="s">
        <v>281</v>
      </c>
      <c r="E8" s="18" t="s">
        <v>282</v>
      </c>
      <c r="F8" s="18" t="s">
        <v>283</v>
      </c>
      <c r="G8" s="18" t="s">
        <v>284</v>
      </c>
      <c r="H8" s="18" t="s">
        <v>285</v>
      </c>
      <c r="I8" s="18" t="s">
        <v>286</v>
      </c>
      <c r="J8" s="18" t="s">
        <v>287</v>
      </c>
      <c r="K8" s="18" t="s">
        <v>288</v>
      </c>
      <c r="L8" s="18" t="s">
        <v>289</v>
      </c>
      <c r="M8" s="18" t="s">
        <v>290</v>
      </c>
      <c r="N8" s="18" t="s">
        <v>291</v>
      </c>
      <c r="P8" s="17" t="s">
        <v>17</v>
      </c>
      <c r="Q8" s="18" t="s">
        <v>279</v>
      </c>
      <c r="R8" s="18" t="s">
        <v>280</v>
      </c>
      <c r="S8" s="18" t="s">
        <v>281</v>
      </c>
      <c r="T8" s="18" t="s">
        <v>282</v>
      </c>
      <c r="U8" s="18" t="s">
        <v>283</v>
      </c>
      <c r="V8" s="18" t="s">
        <v>284</v>
      </c>
      <c r="W8" s="18" t="s">
        <v>285</v>
      </c>
      <c r="X8" s="18" t="s">
        <v>286</v>
      </c>
      <c r="Y8" s="18" t="s">
        <v>287</v>
      </c>
      <c r="Z8" s="18" t="s">
        <v>288</v>
      </c>
      <c r="AA8" s="18" t="s">
        <v>289</v>
      </c>
      <c r="AB8" s="18" t="s">
        <v>290</v>
      </c>
      <c r="AC8" s="18" t="s">
        <v>291</v>
      </c>
      <c r="AE8" s="17" t="s">
        <v>17</v>
      </c>
      <c r="AF8" s="18" t="s">
        <v>279</v>
      </c>
      <c r="AG8" s="18" t="s">
        <v>280</v>
      </c>
      <c r="AH8" s="18" t="s">
        <v>281</v>
      </c>
      <c r="AI8" s="18" t="s">
        <v>282</v>
      </c>
      <c r="AJ8" s="18" t="s">
        <v>283</v>
      </c>
      <c r="AK8" s="18" t="s">
        <v>284</v>
      </c>
      <c r="AL8" s="18" t="s">
        <v>285</v>
      </c>
      <c r="AM8" s="18" t="s">
        <v>286</v>
      </c>
      <c r="AN8" s="18" t="s">
        <v>287</v>
      </c>
      <c r="AO8" s="18" t="s">
        <v>288</v>
      </c>
      <c r="AP8" s="18" t="s">
        <v>289</v>
      </c>
      <c r="AQ8" s="18" t="s">
        <v>290</v>
      </c>
      <c r="AR8" s="18" t="s">
        <v>291</v>
      </c>
    </row>
    <row r="9" spans="1:44" x14ac:dyDescent="0.2">
      <c r="A9" s="19" t="s">
        <v>18</v>
      </c>
      <c r="B9" s="20">
        <v>7.2306575342465784</v>
      </c>
      <c r="C9" s="20">
        <v>7.2229642857142862</v>
      </c>
      <c r="D9" s="20">
        <v>7.1299428571428569</v>
      </c>
      <c r="E9" s="20">
        <v>7.3059454545454576</v>
      </c>
      <c r="F9" s="20">
        <v>7.3553371428571444</v>
      </c>
      <c r="G9" s="20">
        <v>7.329379487179482</v>
      </c>
      <c r="H9" s="20">
        <v>7.2019800000000007</v>
      </c>
      <c r="I9" s="20">
        <v>7.2800000000000011</v>
      </c>
      <c r="J9" s="20">
        <v>7.2447421052631569</v>
      </c>
      <c r="K9" s="20">
        <v>7.4071333333333342</v>
      </c>
      <c r="L9" s="20">
        <v>7.4237799999999989</v>
      </c>
      <c r="M9" s="20">
        <v>7.4502999999999977</v>
      </c>
      <c r="N9" s="20">
        <v>7.3308965517241385</v>
      </c>
      <c r="P9" s="19" t="s">
        <v>18</v>
      </c>
      <c r="Q9" s="20"/>
      <c r="R9" s="20"/>
      <c r="S9" s="20"/>
      <c r="T9" s="20"/>
      <c r="U9" s="20"/>
      <c r="V9" s="20"/>
      <c r="W9" s="20"/>
      <c r="X9" s="20">
        <v>7.6282000000000023</v>
      </c>
      <c r="Y9" s="20">
        <v>7.3315499999999982</v>
      </c>
      <c r="Z9" s="20"/>
      <c r="AA9" s="20"/>
      <c r="AB9" s="20"/>
      <c r="AC9" s="20"/>
      <c r="AE9" s="19" t="s">
        <v>18</v>
      </c>
      <c r="AF9" s="30"/>
      <c r="AG9" s="30"/>
      <c r="AH9" s="30"/>
      <c r="AI9" s="30">
        <v>7.1355999999999993</v>
      </c>
      <c r="AJ9" s="30">
        <v>7.1061444444444444</v>
      </c>
      <c r="AK9" s="30">
        <v>7.2423473684210506</v>
      </c>
      <c r="AL9" s="30">
        <v>7.210623529411766</v>
      </c>
      <c r="AM9" s="30">
        <v>7.1574428571428568</v>
      </c>
      <c r="AN9" s="30">
        <v>7.3480125000000003</v>
      </c>
      <c r="AO9" s="30">
        <v>7.3105600000000015</v>
      </c>
      <c r="AP9" s="30">
        <v>7.1958181818181837</v>
      </c>
      <c r="AQ9" s="30">
        <v>7.2826199999999979</v>
      </c>
      <c r="AR9" s="30">
        <v>7.3160774193548397</v>
      </c>
    </row>
    <row r="10" spans="1:44" x14ac:dyDescent="0.2">
      <c r="A10" s="21" t="s">
        <v>8</v>
      </c>
      <c r="B10" s="22">
        <v>0.43565334348734841</v>
      </c>
      <c r="C10" s="22">
        <v>0.4285475454547763</v>
      </c>
      <c r="D10" s="22">
        <v>0.40394103816570576</v>
      </c>
      <c r="E10" s="22">
        <v>0.43436613843241451</v>
      </c>
      <c r="F10" s="22">
        <v>0.46919023608283672</v>
      </c>
      <c r="G10" s="22">
        <v>0.4487125564767962</v>
      </c>
      <c r="H10" s="22">
        <v>0.42464502061763737</v>
      </c>
      <c r="I10" s="22">
        <v>0.41763338834296276</v>
      </c>
      <c r="J10" s="22">
        <v>0.46504541715482844</v>
      </c>
      <c r="K10" s="22">
        <v>0.42402221141392826</v>
      </c>
      <c r="L10" s="22">
        <v>0.56302990896029537</v>
      </c>
      <c r="M10" s="22">
        <v>0.4852582264906094</v>
      </c>
      <c r="N10" s="22">
        <v>0.39392982179814184</v>
      </c>
      <c r="P10" s="21" t="s">
        <v>8</v>
      </c>
      <c r="Q10" s="22"/>
      <c r="R10" s="22"/>
      <c r="S10" s="22"/>
      <c r="T10" s="22"/>
      <c r="U10" s="22"/>
      <c r="V10" s="22"/>
      <c r="W10" s="22"/>
      <c r="X10" s="22">
        <v>0.43620619602952176</v>
      </c>
      <c r="Y10" s="22">
        <v>0.3992005794479499</v>
      </c>
      <c r="Z10" s="22"/>
      <c r="AA10" s="22"/>
      <c r="AB10" s="22"/>
      <c r="AC10" s="22"/>
      <c r="AE10" s="21" t="s">
        <v>8</v>
      </c>
      <c r="AF10" s="22"/>
      <c r="AG10" s="22"/>
      <c r="AH10" s="22"/>
      <c r="AI10" s="22">
        <v>0.36042699822936614</v>
      </c>
      <c r="AJ10" s="22">
        <v>0.34163531252864066</v>
      </c>
      <c r="AK10" s="22">
        <v>0.38703809170996395</v>
      </c>
      <c r="AL10" s="22">
        <v>0.36455977942322337</v>
      </c>
      <c r="AM10" s="22">
        <v>0.36956118262320703</v>
      </c>
      <c r="AN10" s="22">
        <v>0.38014429284953893</v>
      </c>
      <c r="AO10" s="22">
        <v>0.42424260779684803</v>
      </c>
      <c r="AP10" s="22">
        <v>0.35253988956907228</v>
      </c>
      <c r="AQ10" s="22">
        <v>0.32716056658242088</v>
      </c>
      <c r="AR10" s="22">
        <v>0.40239064071317177</v>
      </c>
    </row>
    <row r="11" spans="1:44" x14ac:dyDescent="0.2">
      <c r="A11" s="21" t="s">
        <v>19</v>
      </c>
      <c r="B11" s="22">
        <v>8.3490000000000002</v>
      </c>
      <c r="C11" s="22">
        <v>8.157</v>
      </c>
      <c r="D11" s="22">
        <v>8.2789999999999999</v>
      </c>
      <c r="E11" s="22">
        <v>8.4990000000000023</v>
      </c>
      <c r="F11" s="23">
        <v>8.7560000000000002</v>
      </c>
      <c r="G11" s="23">
        <v>8.6880000000000006</v>
      </c>
      <c r="H11" s="23">
        <v>8.4760000000000009</v>
      </c>
      <c r="I11" s="23">
        <v>8.3030000000000044</v>
      </c>
      <c r="J11" s="23">
        <v>8.7330000000000005</v>
      </c>
      <c r="K11" s="23">
        <v>8.8620000000000001</v>
      </c>
      <c r="L11" s="23">
        <v>8.99</v>
      </c>
      <c r="M11" s="23">
        <v>8.474000000000002</v>
      </c>
      <c r="N11" s="23">
        <v>8.1579999999999995</v>
      </c>
      <c r="P11" s="21" t="s">
        <v>19</v>
      </c>
      <c r="Q11" s="22"/>
      <c r="R11" s="22"/>
      <c r="S11" s="22"/>
      <c r="T11" s="22"/>
      <c r="U11" s="23"/>
      <c r="V11" s="23"/>
      <c r="W11" s="23"/>
      <c r="X11" s="23">
        <v>8.8819999999999997</v>
      </c>
      <c r="Y11" s="23">
        <v>7.976</v>
      </c>
      <c r="Z11" s="23"/>
      <c r="AA11" s="23"/>
      <c r="AB11" s="23"/>
      <c r="AC11" s="23"/>
      <c r="AE11" s="21" t="s">
        <v>19</v>
      </c>
      <c r="AF11" s="22"/>
      <c r="AG11" s="22"/>
      <c r="AH11" s="22"/>
      <c r="AI11" s="22">
        <v>7.85</v>
      </c>
      <c r="AJ11" s="22">
        <v>8.3109999999999999</v>
      </c>
      <c r="AK11" s="22">
        <v>8.1739999999999995</v>
      </c>
      <c r="AL11" s="22">
        <v>8.1739999999999995</v>
      </c>
      <c r="AM11" s="22">
        <v>7.8630000000000004</v>
      </c>
      <c r="AN11" s="22">
        <v>8.2910000000000004</v>
      </c>
      <c r="AO11" s="22">
        <v>8.1150000000000002</v>
      </c>
      <c r="AP11" s="22">
        <v>8.2289999999999992</v>
      </c>
      <c r="AQ11" s="22">
        <v>8.0310000000000006</v>
      </c>
      <c r="AR11" s="22">
        <v>8.2070000000000007</v>
      </c>
    </row>
    <row r="12" spans="1:44" x14ac:dyDescent="0.2">
      <c r="A12" s="21" t="s">
        <v>20</v>
      </c>
      <c r="B12" s="22">
        <v>6.2359999999999998</v>
      </c>
      <c r="C12" s="22">
        <v>6.258</v>
      </c>
      <c r="D12" s="22">
        <v>6.3140000000000001</v>
      </c>
      <c r="E12" s="22">
        <v>6.4519999999999991</v>
      </c>
      <c r="F12" s="23">
        <v>6.343</v>
      </c>
      <c r="G12" s="23">
        <v>6.27</v>
      </c>
      <c r="H12" s="23">
        <v>6.2880000000000003</v>
      </c>
      <c r="I12" s="23">
        <v>6.4240000000000004</v>
      </c>
      <c r="J12" s="23">
        <v>6.1689999999999996</v>
      </c>
      <c r="K12" s="23">
        <v>6.4269999999999996</v>
      </c>
      <c r="L12" s="23">
        <v>6.3940000000000001</v>
      </c>
      <c r="M12" s="23">
        <v>6.1449999999999996</v>
      </c>
      <c r="N12" s="23">
        <v>6.4710000000000001</v>
      </c>
      <c r="P12" s="21" t="s">
        <v>20</v>
      </c>
      <c r="Q12" s="22"/>
      <c r="R12" s="22"/>
      <c r="S12" s="22"/>
      <c r="T12" s="22"/>
      <c r="U12" s="23"/>
      <c r="V12" s="23"/>
      <c r="W12" s="23"/>
      <c r="X12" s="23">
        <v>6.6550000000000002</v>
      </c>
      <c r="Y12" s="23">
        <v>6.5979999999999999</v>
      </c>
      <c r="Z12" s="23"/>
      <c r="AA12" s="23"/>
      <c r="AB12" s="23"/>
      <c r="AC12" s="23"/>
      <c r="AE12" s="21" t="s">
        <v>20</v>
      </c>
      <c r="AF12" s="22"/>
      <c r="AG12" s="22"/>
      <c r="AH12" s="22"/>
      <c r="AI12" s="22">
        <v>6.58</v>
      </c>
      <c r="AJ12" s="22">
        <v>6.218</v>
      </c>
      <c r="AK12" s="22">
        <v>6.3659999999999997</v>
      </c>
      <c r="AL12" s="22">
        <v>6.3659999999999997</v>
      </c>
      <c r="AM12" s="22">
        <v>6.2160000000000002</v>
      </c>
      <c r="AN12" s="22">
        <v>6.3879999999999999</v>
      </c>
      <c r="AO12" s="22">
        <v>6.4910000000000005</v>
      </c>
      <c r="AP12" s="22">
        <v>6.59</v>
      </c>
      <c r="AQ12" s="22">
        <v>6.5540000000000003</v>
      </c>
      <c r="AR12" s="22">
        <v>6.2779999999999996</v>
      </c>
    </row>
    <row r="13" spans="1:44" x14ac:dyDescent="0.2">
      <c r="A13" s="24" t="s">
        <v>21</v>
      </c>
      <c r="B13" s="25">
        <f>IFERROR(IF(B8="","",IF($C$25=0,((B9-$C$26)/3/B10),IF($C$26=0,(($C$25-B9)/3/B10),MIN(((($C$25)-B9)/(3*B10)),((B9-($C$26))/(3*B10)))))),"")</f>
        <v>1.3241855098160462</v>
      </c>
      <c r="C13" s="25">
        <f>IFERROR(IF(C8="","",IF($C$25=0,((C9-$C$26)/3/C10),IF($C$26=0,(($C$25-C9)/3/C10),MIN(((($C$25)-C9)/(3*C10)),((C9-($C$26))/(3*C10)))))),"")</f>
        <v>1.3401580166839053</v>
      </c>
      <c r="D13" s="25">
        <f>IFERROR(IF(D8="","",IF($D$25=0,((D9-$D$26)/3/D10),IF($D$26=0,(($D$25-D9)/3/D10),MIN(((($D$25)-D9)/(3*D10)),((D9-($D$26))/(3*D10)))))),"")</f>
        <v>1.3450336419925866</v>
      </c>
      <c r="E13" s="25">
        <f>IFERROR(IF(E8="","",IF($E$25=0,((E9-$E$26)/3/E10),IF($E$26=0,(($E$25-E9)/3/E10),MIN(((($E$25)-E9)/(3*E10)),((E9-($E$26))/(3*E10)))))),"")</f>
        <v>1.3858856962338582</v>
      </c>
      <c r="F13" s="25">
        <f>IFERROR(IF(F8="","",IF($K$25=0,((F9-$K$26)/3/F10),IF($K$26=0,(($K$25-F9)/3/F10),MIN(((($K$25)-F9)/(3*F10)),((F9-($K$26))/(3*F10)))))),"")</f>
        <v>1.3181129246187611</v>
      </c>
      <c r="G13" s="25">
        <f>IFERROR(IF(G8="","",IF($G$25=0,((G9-$G$26)/3/G10),IF($G$26=0,(($G$25-G9)/3/G10),MIN(((($G$25)-G9)/(3*G10)),((G9-($G$26))/(3*G10)))))),"")</f>
        <v>1.3589839499503602</v>
      </c>
      <c r="H13" s="25">
        <f>IFERROR(IF(H8="","",IF($H$25=0,((H9-$H$26)/3/H10),IF($H$26=0,(($H$25-H9)/3/H10),MIN(((($H$25)-H9)/(3*H10)),((H9-($H$26))/(3*H10)))))),"")</f>
        <v>1.336002164446676</v>
      </c>
      <c r="I13" s="25">
        <f>IFERROR(IF(I8="","",IF($I$25=0,((I9-$I$26)/3/I10),IF($I$26=0,(($I$25-I9)/3/I10),MIN(((($I$25)-I9)/(3*I10)),((I9-($I$26))/(3*I10)))))),"")</f>
        <v>1.4207037796654447</v>
      </c>
      <c r="J13" s="25">
        <f>IFERROR(IF(J8="","",IF($J$25=0,((J9-$J$26)/3/J10),IF($J$26=0,(($J$25-J9)/3/J10),MIN(((($J$25)-J9)/(3*J10)),((J9-($J$26))/(3*J10)))))),"")</f>
        <v>1.2505890399103941</v>
      </c>
      <c r="K13" s="25">
        <f>IFERROR(IF(K8="","",IF($K$25=0,((K9-$K$26)/3/K10),IF($K$26=0,(($K$25-K9)/3/K10),MIN(((($K$25)-K9)/(3*K10)),((K9-($K$26))/(3*K10)))))),"")</f>
        <v>1.4992401199722381</v>
      </c>
      <c r="L13" s="25">
        <f>IFERROR(IF(L8="","",IF($L$25=0,((L9-$L$26)/3/L10),IF($L$26=0,(($L$25-L9)/3/L10),MIN(((($L$25)-L9)/(3*L10)),((L9-($L$26))/(3*L10)))))),"")</f>
        <v>1.1389448229920252</v>
      </c>
      <c r="M13" s="25">
        <f>IFERROR(IF(M8="","",IF($M$25=0,((M9-$M$26)/3/M10),IF($M$26=0,(($M$25-M9)/3/M10),MIN(((($M$25)-M9)/(3*M10)),((M9-($M$26))/(3*M10)))))),"")</f>
        <v>1.3396990808409919</v>
      </c>
      <c r="N13" s="25">
        <f>IFERROR(IF(N8="","",IF($N$25=0,((N9-$N$26)/3/N10),IF($N$26=0,(($N$25-N9)/3/N10),MIN(((($N$25)-N9)/(3*N10)),((N9-($N$26))/(3*N10)))))),"")</f>
        <v>1.5492578038111648</v>
      </c>
      <c r="P13" s="24" t="s">
        <v>21</v>
      </c>
      <c r="Q13" s="25"/>
      <c r="R13" s="25"/>
      <c r="S13" s="25"/>
      <c r="T13" s="25" t="str">
        <f t="shared" ref="T13" si="1">IFERROR(IF(T8="","",IF($C$25=0,((T9-$C$26)/3/T10),IF($C$26=0,(($C$25-T9)/3/T10),MIN(((($C$25)-T9)/(3*T10)),((T9-($C$26))/(3*T10)))))),"")</f>
        <v/>
      </c>
      <c r="U13" s="25"/>
      <c r="V13" s="25"/>
      <c r="W13" s="25"/>
      <c r="X13" s="25">
        <f>IFERROR(IF(X8="","",IF($I$25=0,((X9-$I$26)/3/X10),IF($I$26=0,(($I$25-X9)/3/X10),MIN(((($I$25)-X9)/(3*X10)),((X9-($I$26))/(3*X10)))))),"")</f>
        <v>1.6262951018513037</v>
      </c>
      <c r="Y13" s="25">
        <f>IFERROR(IF(Y8="","",IF($J$25=0,((Y9-$J$26)/3/Y10),IF($J$26=0,(($J$25-Y9)/3/Y10),MIN(((($J$25)-Y9)/(3*Y10)),((Y9-($J$26))/(3*Y10)))))),"")</f>
        <v>1.5293481475175783</v>
      </c>
      <c r="Z13" s="25"/>
      <c r="AA13" s="25"/>
      <c r="AB13" s="25"/>
      <c r="AC13" s="25"/>
      <c r="AD13" s="29"/>
      <c r="AE13" s="24" t="s">
        <v>21</v>
      </c>
      <c r="AF13" s="25"/>
      <c r="AG13" s="25"/>
      <c r="AH13" s="25"/>
      <c r="AI13" s="25">
        <f t="shared" ref="AI13:AP13" si="2">IFERROR(IF(AI8="","",IF($M$25=0,((AI9-$M$26)/3/AI10),IF($M$26=0,(($M$25-AI9)/3/AI10),MIN(((($M$25)-AI9)/(3*AI10)),((AI9-($M$26))/(3*AI10)))))),"")</f>
        <v>1.5126502805792841</v>
      </c>
      <c r="AJ13" s="25">
        <f t="shared" si="2"/>
        <v>1.5671140009468381</v>
      </c>
      <c r="AK13" s="25">
        <f t="shared" si="2"/>
        <v>1.5005821612400185</v>
      </c>
      <c r="AL13" s="25">
        <f t="shared" si="2"/>
        <v>1.5640997041401317</v>
      </c>
      <c r="AM13" s="25">
        <f t="shared" si="2"/>
        <v>1.4949647808228943</v>
      </c>
      <c r="AN13" s="25">
        <f t="shared" si="2"/>
        <v>1.6204482830694007</v>
      </c>
      <c r="AO13" s="25">
        <f t="shared" si="2"/>
        <v>1.4225822416427369</v>
      </c>
      <c r="AP13" s="25">
        <f t="shared" si="2"/>
        <v>1.6034291267399272</v>
      </c>
      <c r="AQ13" s="25">
        <f>IFERROR(IF(AQ8="","",IF($M$25=0,((AQ9-$M$26)/3/AQ10),IF($M$26=0,(($M$25-AQ9)/3/AQ10),MIN(((($M$25)-AQ9)/(3*AQ10)),((AQ9-($M$26))/(3*AQ10)))))),"")</f>
        <v>1.8162539357168179</v>
      </c>
      <c r="AR13" s="25">
        <f>IFERROR(IF(AR8="","",IF($M$25=0,((AR9-$M$26)/3/AR10),IF($M$26=0,(($M$25-AR9)/3/AR10),MIN(((($M$25)-AR9)/(3*AR10)),((AR9-($M$26))/(3*AR10)))))),"")</f>
        <v>1.5044066102333948</v>
      </c>
    </row>
    <row r="15" spans="1:44" s="26" customFormat="1" ht="6.75" customHeight="1" x14ac:dyDescent="0.2"/>
    <row r="17" spans="1:62" ht="15.75" x14ac:dyDescent="0.25">
      <c r="A17" s="27" t="s">
        <v>26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27" t="s">
        <v>5</v>
      </c>
      <c r="AC17" s="16">
        <f>AC19-AB19</f>
        <v>0</v>
      </c>
      <c r="AE17" s="27" t="s">
        <v>30</v>
      </c>
      <c r="AR17" s="16">
        <f>AR19-AQ19</f>
        <v>-0.17915808823529211</v>
      </c>
    </row>
    <row r="18" spans="1:62" x14ac:dyDescent="0.2">
      <c r="A18" s="17" t="s">
        <v>17</v>
      </c>
      <c r="B18" s="18" t="s">
        <v>279</v>
      </c>
      <c r="C18" s="18" t="s">
        <v>280</v>
      </c>
      <c r="D18" s="18" t="s">
        <v>281</v>
      </c>
      <c r="E18" s="18" t="s">
        <v>282</v>
      </c>
      <c r="F18" s="18" t="s">
        <v>283</v>
      </c>
      <c r="G18" s="18" t="s">
        <v>284</v>
      </c>
      <c r="H18" s="18" t="s">
        <v>285</v>
      </c>
      <c r="I18" s="18" t="s">
        <v>286</v>
      </c>
      <c r="J18" s="18" t="s">
        <v>287</v>
      </c>
      <c r="K18" s="18" t="s">
        <v>288</v>
      </c>
      <c r="L18" s="18" t="s">
        <v>289</v>
      </c>
      <c r="M18" s="18" t="s">
        <v>290</v>
      </c>
      <c r="N18" s="18" t="s">
        <v>291</v>
      </c>
      <c r="P18" s="17" t="s">
        <v>17</v>
      </c>
      <c r="Q18" s="18" t="s">
        <v>279</v>
      </c>
      <c r="R18" s="18" t="s">
        <v>280</v>
      </c>
      <c r="S18" s="18" t="s">
        <v>281</v>
      </c>
      <c r="T18" s="18" t="s">
        <v>282</v>
      </c>
      <c r="U18" s="18" t="s">
        <v>283</v>
      </c>
      <c r="V18" s="18" t="s">
        <v>284</v>
      </c>
      <c r="W18" s="18" t="s">
        <v>285</v>
      </c>
      <c r="X18" s="18" t="s">
        <v>286</v>
      </c>
      <c r="Y18" s="18" t="s">
        <v>287</v>
      </c>
      <c r="Z18" s="18" t="s">
        <v>288</v>
      </c>
      <c r="AA18" s="18" t="s">
        <v>289</v>
      </c>
      <c r="AB18" s="18" t="s">
        <v>290</v>
      </c>
      <c r="AC18" s="18" t="s">
        <v>291</v>
      </c>
      <c r="AE18" s="17" t="s">
        <v>17</v>
      </c>
      <c r="AF18" s="18" t="s">
        <v>279</v>
      </c>
      <c r="AG18" s="18" t="s">
        <v>280</v>
      </c>
      <c r="AH18" s="18" t="s">
        <v>281</v>
      </c>
      <c r="AI18" s="18" t="s">
        <v>282</v>
      </c>
      <c r="AJ18" s="18" t="s">
        <v>283</v>
      </c>
      <c r="AK18" s="18" t="s">
        <v>284</v>
      </c>
      <c r="AL18" s="18" t="s">
        <v>285</v>
      </c>
      <c r="AM18" s="18" t="s">
        <v>286</v>
      </c>
      <c r="AN18" s="18" t="s">
        <v>287</v>
      </c>
      <c r="AO18" s="18" t="s">
        <v>288</v>
      </c>
      <c r="AP18" s="18" t="s">
        <v>289</v>
      </c>
      <c r="AQ18" s="18" t="s">
        <v>290</v>
      </c>
      <c r="AR18" s="18" t="s">
        <v>291</v>
      </c>
      <c r="AS18" s="29"/>
      <c r="AT18" s="29"/>
      <c r="AU18" s="29"/>
      <c r="AV18" s="29"/>
    </row>
    <row r="19" spans="1:62" x14ac:dyDescent="0.2">
      <c r="A19" s="30" t="s">
        <v>18</v>
      </c>
      <c r="B19" s="30">
        <v>7.0755999999999997</v>
      </c>
      <c r="C19" s="30">
        <v>7.3844428571428535</v>
      </c>
      <c r="D19" s="30">
        <v>7.2579017543859763</v>
      </c>
      <c r="E19" s="30">
        <v>7.237218749999994</v>
      </c>
      <c r="F19" s="30">
        <v>7.263919999999997</v>
      </c>
      <c r="G19" s="30">
        <v>7.1012595744680871</v>
      </c>
      <c r="H19" s="30">
        <v>7.1830432432432412</v>
      </c>
      <c r="I19" s="30">
        <v>7.2842916666666664</v>
      </c>
      <c r="J19" s="30">
        <v>7.2990518518518561</v>
      </c>
      <c r="K19" s="30">
        <v>7.2786121212121229</v>
      </c>
      <c r="L19" s="30">
        <v>7.2161142857142835</v>
      </c>
      <c r="M19" s="30">
        <v>7.1479714285714282</v>
      </c>
      <c r="N19" s="30">
        <v>7.2966562500000007</v>
      </c>
      <c r="P19" s="30" t="s">
        <v>18</v>
      </c>
      <c r="Q19" s="30"/>
      <c r="R19" s="30"/>
      <c r="S19" s="30"/>
      <c r="T19" s="30">
        <v>7.3103333333333333</v>
      </c>
      <c r="U19" s="30"/>
      <c r="V19" s="30"/>
      <c r="W19" s="30"/>
      <c r="X19" s="30">
        <v>7.4468363636363639</v>
      </c>
      <c r="Y19" s="30">
        <v>7.6013000000000002</v>
      </c>
      <c r="Z19" s="30"/>
      <c r="AA19" s="30"/>
      <c r="AB19" s="30"/>
      <c r="AC19" s="30"/>
      <c r="AD19" s="29"/>
      <c r="AE19" s="30" t="s">
        <v>18</v>
      </c>
      <c r="AF19" s="30"/>
      <c r="AG19" s="30"/>
      <c r="AH19" s="30"/>
      <c r="AI19" s="30">
        <v>6.7868666666666657</v>
      </c>
      <c r="AJ19" s="30">
        <v>7.055666666666669</v>
      </c>
      <c r="AK19" s="30">
        <v>7.1186705882352941</v>
      </c>
      <c r="AL19" s="30">
        <v>7.0103</v>
      </c>
      <c r="AM19" s="30">
        <v>6.9831600000000007</v>
      </c>
      <c r="AN19" s="30">
        <v>7.1701066666666655</v>
      </c>
      <c r="AO19" s="30">
        <v>7.2000375000000023</v>
      </c>
      <c r="AP19" s="30">
        <v>7.4967636363636379</v>
      </c>
      <c r="AQ19" s="30">
        <v>7.2706874999999993</v>
      </c>
      <c r="AR19" s="30">
        <v>7.0915294117647072</v>
      </c>
      <c r="BD19" s="32"/>
      <c r="BE19" s="32"/>
      <c r="BF19" s="32"/>
      <c r="BG19" s="32">
        <f>I5/3</f>
        <v>0</v>
      </c>
      <c r="BH19" s="32"/>
      <c r="BI19" s="32"/>
      <c r="BJ19" s="32"/>
    </row>
    <row r="20" spans="1:62" x14ac:dyDescent="0.2">
      <c r="A20" s="21" t="s">
        <v>8</v>
      </c>
      <c r="B20" s="22">
        <v>0.38970642121582</v>
      </c>
      <c r="C20" s="22">
        <v>0.42631031790198609</v>
      </c>
      <c r="D20" s="22">
        <v>0.47153778711786171</v>
      </c>
      <c r="E20" s="22">
        <v>0.42045413710324309</v>
      </c>
      <c r="F20" s="22">
        <v>0.38458175019187429</v>
      </c>
      <c r="G20" s="22">
        <v>0.45284960601339252</v>
      </c>
      <c r="H20" s="22">
        <v>0.4215038530308578</v>
      </c>
      <c r="I20" s="22">
        <v>0.37744070480574521</v>
      </c>
      <c r="J20" s="22">
        <v>0.42391843622907388</v>
      </c>
      <c r="K20" s="22">
        <v>0.43290088692558826</v>
      </c>
      <c r="L20" s="22">
        <v>0.42846164650790297</v>
      </c>
      <c r="M20" s="22">
        <v>0.38114228358466695</v>
      </c>
      <c r="N20" s="22">
        <v>0.46442405052153601</v>
      </c>
      <c r="P20" s="21" t="s">
        <v>8</v>
      </c>
      <c r="Q20" s="22"/>
      <c r="R20" s="22"/>
      <c r="S20" s="22"/>
      <c r="T20" s="22">
        <v>0.40984701379007704</v>
      </c>
      <c r="U20" s="22"/>
      <c r="V20" s="22"/>
      <c r="W20" s="22"/>
      <c r="X20" s="22">
        <v>0.42945899487940442</v>
      </c>
      <c r="Y20" s="22">
        <v>0.43064469418719054</v>
      </c>
      <c r="Z20" s="22"/>
      <c r="AA20" s="22"/>
      <c r="AB20" s="22"/>
      <c r="AC20" s="22"/>
      <c r="AD20" s="29"/>
      <c r="AE20" s="21" t="s">
        <v>8</v>
      </c>
      <c r="AF20" s="22"/>
      <c r="AG20" s="22"/>
      <c r="AH20" s="22"/>
      <c r="AI20" s="22">
        <v>0.34968505370062525</v>
      </c>
      <c r="AJ20" s="22">
        <v>0.37109572354856918</v>
      </c>
      <c r="AK20" s="22">
        <v>0.41036172742951504</v>
      </c>
      <c r="AL20" s="22">
        <v>0.47717344854884791</v>
      </c>
      <c r="AM20" s="22">
        <v>0.35081380446813287</v>
      </c>
      <c r="AN20" s="22">
        <v>0.39559283508573706</v>
      </c>
      <c r="AO20" s="22">
        <v>0.43195110610996273</v>
      </c>
      <c r="AP20" s="22">
        <v>0.402092488146159</v>
      </c>
      <c r="AQ20" s="22">
        <v>0.35261764689967429</v>
      </c>
      <c r="AR20" s="22">
        <v>0.42439701168765515</v>
      </c>
      <c r="AS20" s="29"/>
      <c r="AT20" s="29"/>
      <c r="AU20" s="29"/>
      <c r="AV20" s="29"/>
      <c r="BD20" s="32">
        <f>F5</f>
        <v>5.5</v>
      </c>
      <c r="BE20" s="32"/>
      <c r="BF20" s="32"/>
      <c r="BG20" s="32"/>
      <c r="BH20" s="32"/>
      <c r="BI20" s="32"/>
      <c r="BJ20" s="32" t="str">
        <f>E5</f>
        <v/>
      </c>
    </row>
    <row r="21" spans="1:62" x14ac:dyDescent="0.2">
      <c r="A21" s="21" t="s">
        <v>19</v>
      </c>
      <c r="B21" s="22">
        <v>7.8570000000000002</v>
      </c>
      <c r="C21" s="22">
        <v>8.4909999999999997</v>
      </c>
      <c r="D21" s="22">
        <v>8.44</v>
      </c>
      <c r="E21" s="22">
        <v>8.4179999999999993</v>
      </c>
      <c r="F21" s="22">
        <v>8.2149999999999999</v>
      </c>
      <c r="G21" s="22">
        <v>8.3550000000000004</v>
      </c>
      <c r="H21" s="22">
        <v>8.2830000000000013</v>
      </c>
      <c r="I21" s="22">
        <v>8.2189999999999994</v>
      </c>
      <c r="J21" s="22">
        <v>8.3090000000000011</v>
      </c>
      <c r="K21" s="22">
        <v>8.6760000000000002</v>
      </c>
      <c r="L21" s="22">
        <v>8.3079999999999998</v>
      </c>
      <c r="M21" s="22">
        <v>7.9800000000000022</v>
      </c>
      <c r="N21" s="22">
        <v>8.4390000000000001</v>
      </c>
      <c r="P21" s="21" t="s">
        <v>19</v>
      </c>
      <c r="Q21" s="22"/>
      <c r="R21" s="22"/>
      <c r="S21" s="22"/>
      <c r="T21" s="22">
        <v>8.1449999999999996</v>
      </c>
      <c r="U21" s="22"/>
      <c r="V21" s="22"/>
      <c r="W21" s="22"/>
      <c r="X21" s="22">
        <v>8.2569999999999997</v>
      </c>
      <c r="Y21" s="22">
        <v>8.5109999999999992</v>
      </c>
      <c r="Z21" s="22"/>
      <c r="AA21" s="22"/>
      <c r="AB21" s="22"/>
      <c r="AC21" s="22"/>
      <c r="AD21" s="29"/>
      <c r="AE21" s="21" t="s">
        <v>19</v>
      </c>
      <c r="AF21" s="22"/>
      <c r="AG21" s="22"/>
      <c r="AH21" s="22"/>
      <c r="AI21" s="22">
        <v>7.431</v>
      </c>
      <c r="AJ21" s="22">
        <v>7.907</v>
      </c>
      <c r="AK21" s="22">
        <v>7.9320000000000004</v>
      </c>
      <c r="AL21" s="22">
        <v>8.1820000000000004</v>
      </c>
      <c r="AM21" s="22">
        <v>7.6890000000000001</v>
      </c>
      <c r="AN21" s="22">
        <v>8.1080000000000005</v>
      </c>
      <c r="AO21" s="22">
        <v>8.4079999999999995</v>
      </c>
      <c r="AP21" s="22">
        <v>8.3010000000000002</v>
      </c>
      <c r="AQ21" s="22">
        <v>8.048</v>
      </c>
      <c r="AR21" s="22">
        <v>8.1539999999999999</v>
      </c>
      <c r="BD21" s="33" t="e">
        <f>BE21-$BG$22</f>
        <v>#VALUE!</v>
      </c>
      <c r="BE21" s="32" t="e">
        <f>BF21-$BG$22</f>
        <v>#VALUE!</v>
      </c>
      <c r="BF21" s="32" t="e">
        <f>BG21-$BG$22</f>
        <v>#VALUE!</v>
      </c>
      <c r="BG21" s="33" t="str">
        <f>D5</f>
        <v/>
      </c>
      <c r="BH21" s="32" t="e">
        <f>BG21+$BG$22</f>
        <v>#VALUE!</v>
      </c>
      <c r="BI21" s="32" t="e">
        <f>BH21+$BG$22</f>
        <v>#VALUE!</v>
      </c>
      <c r="BJ21" s="33" t="e">
        <f>BI21+$BG$22</f>
        <v>#VALUE!</v>
      </c>
    </row>
    <row r="22" spans="1:62" x14ac:dyDescent="0.2">
      <c r="A22" s="21" t="s">
        <v>20</v>
      </c>
      <c r="B22" s="22">
        <v>6.5220000000000002</v>
      </c>
      <c r="C22" s="22">
        <v>6.375</v>
      </c>
      <c r="D22" s="22">
        <v>6.2770000000000001</v>
      </c>
      <c r="E22" s="22">
        <v>6.3890000000000002</v>
      </c>
      <c r="F22" s="22">
        <v>6.4480000000000004</v>
      </c>
      <c r="G22" s="22">
        <v>6.1639999999999997</v>
      </c>
      <c r="H22" s="22">
        <v>6.1529999999999996</v>
      </c>
      <c r="I22" s="22">
        <v>6.4020000000000001</v>
      </c>
      <c r="J22" s="22">
        <v>6.4290000000000003</v>
      </c>
      <c r="K22" s="22">
        <v>6.1109999999999998</v>
      </c>
      <c r="L22" s="22">
        <v>6.3440000000000003</v>
      </c>
      <c r="M22" s="22">
        <v>6.3739999999999997</v>
      </c>
      <c r="N22" s="22">
        <v>6.194</v>
      </c>
      <c r="P22" s="21" t="s">
        <v>20</v>
      </c>
      <c r="Q22" s="22"/>
      <c r="R22" s="22"/>
      <c r="S22" s="22"/>
      <c r="T22" s="22">
        <v>6.6040000000000001</v>
      </c>
      <c r="U22" s="22"/>
      <c r="V22" s="22"/>
      <c r="W22" s="22"/>
      <c r="X22" s="22">
        <v>6.468</v>
      </c>
      <c r="Y22" s="22">
        <v>6.5469999999999997</v>
      </c>
      <c r="Z22" s="22"/>
      <c r="AA22" s="22"/>
      <c r="AB22" s="22"/>
      <c r="AC22" s="22"/>
      <c r="AD22" s="29"/>
      <c r="AE22" s="21" t="s">
        <v>20</v>
      </c>
      <c r="AF22" s="22"/>
      <c r="AG22" s="22"/>
      <c r="AH22" s="22"/>
      <c r="AI22" s="22">
        <v>6.19</v>
      </c>
      <c r="AJ22" s="22">
        <v>6.37</v>
      </c>
      <c r="AK22" s="22">
        <v>6.3319999999999999</v>
      </c>
      <c r="AL22" s="22">
        <v>6.0810000000000004</v>
      </c>
      <c r="AM22" s="22">
        <v>6.1470000000000002</v>
      </c>
      <c r="AN22" s="22">
        <v>6.4390000000000001</v>
      </c>
      <c r="AO22" s="22">
        <v>6.1619999999999999</v>
      </c>
      <c r="AP22" s="22">
        <v>6.7510000000000003</v>
      </c>
      <c r="AQ22" s="22">
        <v>6.5640000000000001</v>
      </c>
      <c r="AR22" s="22">
        <v>6.2240000000000002</v>
      </c>
      <c r="AS22" s="29"/>
      <c r="AT22" s="29"/>
      <c r="AU22" s="29"/>
      <c r="AV22" s="29"/>
      <c r="BD22" s="32"/>
      <c r="BE22" s="32"/>
      <c r="BF22" s="32"/>
      <c r="BG22" s="34">
        <v>0.02</v>
      </c>
      <c r="BH22" s="32"/>
      <c r="BI22" s="32"/>
      <c r="BJ22" s="32"/>
    </row>
    <row r="23" spans="1:62" x14ac:dyDescent="0.2">
      <c r="A23" s="24" t="s">
        <v>21</v>
      </c>
      <c r="B23" s="25">
        <f>IFERROR(IF(B18="","",IF($C$25=0,((B19-$C$26)/3/B20),IF($C$26=0,(($C$25-B19)/3/B20),MIN(((($C$25)-B19)/(3*B20)),((B19-($C$26))/(3*B20)))))),"")</f>
        <v>1.3476811553719392</v>
      </c>
      <c r="C23" s="25">
        <f>IFERROR(IF(C18="","",IF($C$25=0,((C19-$C$26)/3/C20),IF($C$26=0,(($C$25-C19)/3/C20),MIN(((($C$25)-C19)/(3*C20)),((C19-($C$26))/(3*C20)))))),"")</f>
        <v>1.4734515977444314</v>
      </c>
      <c r="D23" s="25">
        <f>IFERROR(IF(D18="","",IF($D$25=0,((D19-$D$26)/3/D20),IF($D$26=0,(($D$25-D19)/3/D20),MIN(((($D$25)-D19)/(3*D20)),((D19-($D$26))/(3*D20)))))),"")</f>
        <v>1.2426729468353903</v>
      </c>
      <c r="E23" s="25">
        <f>IFERROR(IF(E18="","",IF($E$25=0,((E19-$E$26)/3/E20),IF($E$26=0,(($E$25-E19)/3/E20),MIN(((($E$25)-E19)/(3*E20)),((E19-($E$26))/(3*E20)))))),"")</f>
        <v>1.3772558421145291</v>
      </c>
      <c r="F23" s="25">
        <f>IFERROR(IF(F18="","",IF($K$25=0,((F19-$K$26)/3/F20),IF($K$26=0,(($K$25-F19)/3/F20),MIN(((($K$25)-F19)/(3*F20)),((F19-($K$26))/(3*F20)))))),"")</f>
        <v>1.5288643650926821</v>
      </c>
      <c r="G23" s="25">
        <f>IFERROR(IF(G18="","",IF($G$25=0,((G19-$G$26)/3/G20),IF($G$26=0,(($G$25-G19)/3/G20),MIN(((($G$25)-G19)/(3*G20)),((G19-($G$26))/(3*G20)))))),"")</f>
        <v>1.178654423900674</v>
      </c>
      <c r="H23" s="25">
        <f>IFERROR(IF(H18="","",IF($H$25=0,((H19-$H$26)/3/H20),IF($H$26=0,(($H$25-H19)/3/H20),MIN(((($H$25)-H19)/(3*H20)),((H19-($H$26))/(3*H20)))))),"")</f>
        <v>1.3309828851631933</v>
      </c>
      <c r="I23" s="25">
        <f>IFERROR(IF(I18="","",IF($I$25=0,((I19-$I$26)/3/I20),IF($I$26=0,(($I$25-I19)/3/I20),MIN(((($I$25)-I19)/(3*I20)),((I19-($I$26))/(3*I20)))))),"")</f>
        <v>1.5757809937192433</v>
      </c>
      <c r="J23" s="25">
        <f>IFERROR(IF(J18="","",IF($J$25=0,((J19-$J$26)/3/J20),IF($J$26=0,(($J$25-J19)/3/J20),MIN(((($J$25)-J19)/(3*J20)),((J19-($J$26))/(3*J20)))))),"")</f>
        <v>1.4146210670895019</v>
      </c>
      <c r="K23" s="25">
        <f>IFERROR(IF(K18="","",IF($K$25=0,((K19-$K$26)/3/K20),IF($K$26=0,(($K$25-K19)/3/K20),MIN(((($K$25)-K19)/(3*K20)),((K19-($K$26))/(3*K20)))))),"")</f>
        <v>1.3695298969729688</v>
      </c>
      <c r="L23" s="25">
        <f>IFERROR(IF(L18="","",IF($L$25=0,((L19-$L$26)/3/L20),IF($L$26=0,(($L$25-L19)/3/L20),MIN(((($L$25)-L19)/(3*L20)),((L19-($L$26))/(3*L20)))))),"")</f>
        <v>1.3350975516720918</v>
      </c>
      <c r="M23" s="25">
        <f>IFERROR(IF(M18="","",IF($M$25=0,((M19-$M$26)/3/M20),IF($M$26=0,(($M$25-M19)/3/M20),MIN(((($M$25)-M19)/(3*M20)),((M19-($M$26))/(3*M20)))))),"")</f>
        <v>1.4412565416709602</v>
      </c>
      <c r="N23" s="25">
        <f>IFERROR(IF(N18="","",IF($N$25=0,((N19-$N$26)/3/N20),IF($N$26=0,(($N$25-N19)/3/N20),MIN(((($N$25)-N19)/(3*N20)),((N19-($N$26))/(3*N20)))))),"")</f>
        <v>1.2895228315461578</v>
      </c>
      <c r="P23" s="24" t="s">
        <v>21</v>
      </c>
      <c r="Q23" s="25"/>
      <c r="R23" s="25"/>
      <c r="S23" s="25"/>
      <c r="T23" s="25">
        <f t="shared" ref="T23" si="3">IFERROR(IF(T18="","",IF($C$25=0,((T19-$C$26)/3/T20),IF($C$26=0,(($C$25-T19)/3/T20),MIN(((($C$25)-T19)/(3*T20)),((T19-($C$26))/(3*T20)))))),"")</f>
        <v>1.4723651122014219</v>
      </c>
      <c r="U23" s="25"/>
      <c r="V23" s="25"/>
      <c r="W23" s="25"/>
      <c r="X23" s="25">
        <f>IFERROR(IF(X18="","",IF($I$25=0,((X19-$I$26)/3/X20),IF($I$26=0,(($I$25-X19)/3/X20),MIN(((($I$25)-X19)/(3*X20)),((X19-($I$26))/(3*X20)))))),"")</f>
        <v>1.5110766389412422</v>
      </c>
      <c r="Y23" s="25">
        <f>IFERROR(IF(Y18="","",IF($J$25=0,((Y19-$J$26)/3/Y20),IF($J$26=0,(($J$25-Y19)/3/Y20),MIN(((($J$25)-Y19)/(3*Y20)),((Y19-($J$26))/(3*Y20)))))),"")</f>
        <v>1.6264761711632105</v>
      </c>
      <c r="Z23" s="25"/>
      <c r="AA23" s="25"/>
      <c r="AB23" s="25"/>
      <c r="AC23" s="25"/>
      <c r="AD23" s="29"/>
      <c r="AE23" s="24" t="s">
        <v>21</v>
      </c>
      <c r="AF23" s="25"/>
      <c r="AG23" s="25"/>
      <c r="AH23" s="25"/>
      <c r="AI23" s="25">
        <f t="shared" ref="AI23:AP23" si="4">IFERROR(IF(AI18="","",IF($M$25=0,((AI19-$M$26)/3/AI20),IF($M$26=0,(($M$25-AI19)/3/AI20),MIN(((($M$25)-AI19)/(3*AI20)),((AI19-($M$26))/(3*AI20)))))),"")</f>
        <v>1.2266911353974985</v>
      </c>
      <c r="AJ23" s="25">
        <f t="shared" si="4"/>
        <v>1.3973633287845946</v>
      </c>
      <c r="AK23" s="25">
        <f t="shared" si="4"/>
        <v>1.3148323215346001</v>
      </c>
      <c r="AL23" s="25">
        <f t="shared" si="4"/>
        <v>1.0550321583573969</v>
      </c>
      <c r="AM23" s="25">
        <f t="shared" si="4"/>
        <v>1.4092565924428322</v>
      </c>
      <c r="AN23" s="25">
        <f t="shared" si="4"/>
        <v>1.4072606297370565</v>
      </c>
      <c r="AO23" s="25">
        <f t="shared" si="4"/>
        <v>1.3119058121416332</v>
      </c>
      <c r="AP23" s="25">
        <f t="shared" si="4"/>
        <v>1.6553104034759802</v>
      </c>
      <c r="AQ23" s="25">
        <f>IFERROR(IF(AQ18="","",IF($M$25=0,((AQ19-$M$26)/3/AQ20),IF($M$26=0,(($M$25-AQ19)/3/AQ20),MIN(((($M$25)-AQ19)/(3*AQ20)),((AQ19-($M$26))/(3*AQ20)))))),"")</f>
        <v>1.6738503357848018</v>
      </c>
      <c r="AR23" s="25">
        <f>IFERROR(IF(AR18="","",IF($M$25=0,((AR19-$M$26)/3/AR20),IF($M$26=0,(($M$25-AR19)/3/AR20),MIN(((($M$25)-AR19)/(3*AR20)),((AR19-($M$26))/(3*AR20)))))),"")</f>
        <v>1.2500319024678008</v>
      </c>
    </row>
    <row r="24" spans="1:62" x14ac:dyDescent="0.2">
      <c r="A24" s="35" t="s">
        <v>10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S24" s="29"/>
      <c r="AT24" s="29"/>
      <c r="AU24" s="29"/>
      <c r="AV24" s="29"/>
    </row>
    <row r="25" spans="1:62" x14ac:dyDescent="0.2">
      <c r="A25" s="35" t="s">
        <v>11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29"/>
      <c r="AE25" s="29"/>
      <c r="AF25" s="29"/>
      <c r="AG25" s="29"/>
      <c r="AH25" s="29"/>
      <c r="AI25" s="29"/>
      <c r="AJ25" s="29"/>
      <c r="AK25" s="29"/>
      <c r="AL25" s="29"/>
      <c r="AM25" s="29"/>
    </row>
    <row r="26" spans="1:62" x14ac:dyDescent="0.2">
      <c r="A26" s="35" t="s">
        <v>12</v>
      </c>
      <c r="B26" s="32">
        <f t="shared" ref="B26:M26" si="5">$F$5</f>
        <v>5.5</v>
      </c>
      <c r="C26" s="32">
        <f t="shared" si="5"/>
        <v>5.5</v>
      </c>
      <c r="D26" s="32">
        <f t="shared" si="5"/>
        <v>5.5</v>
      </c>
      <c r="E26" s="32">
        <f t="shared" si="5"/>
        <v>5.5</v>
      </c>
      <c r="F26" s="32">
        <f t="shared" si="5"/>
        <v>5.5</v>
      </c>
      <c r="G26" s="32">
        <f t="shared" si="5"/>
        <v>5.5</v>
      </c>
      <c r="H26" s="32">
        <f t="shared" si="5"/>
        <v>5.5</v>
      </c>
      <c r="I26" s="32">
        <f t="shared" si="5"/>
        <v>5.5</v>
      </c>
      <c r="J26" s="32">
        <f t="shared" si="5"/>
        <v>5.5</v>
      </c>
      <c r="K26" s="32">
        <f t="shared" si="5"/>
        <v>5.5</v>
      </c>
      <c r="L26" s="32">
        <f t="shared" si="5"/>
        <v>5.5</v>
      </c>
      <c r="M26" s="32">
        <f t="shared" si="5"/>
        <v>5.5</v>
      </c>
      <c r="N26" s="32">
        <f>$F$5</f>
        <v>5.5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S26" s="29"/>
      <c r="AT26" s="29"/>
      <c r="AU26" s="29"/>
      <c r="AV26" s="29"/>
    </row>
    <row r="27" spans="1:62" x14ac:dyDescent="0.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</row>
    <row r="28" spans="1:62" x14ac:dyDescent="0.2"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S28" s="29"/>
      <c r="AT28" s="29"/>
      <c r="AU28" s="29"/>
      <c r="AV28" s="29"/>
    </row>
    <row r="29" spans="1:62" x14ac:dyDescent="0.2">
      <c r="A29" s="38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</row>
    <row r="30" spans="1:62" ht="11.1" customHeight="1" x14ac:dyDescent="0.2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S30" s="29"/>
      <c r="AT30" s="29"/>
      <c r="AU30" s="29"/>
      <c r="AV30" s="29"/>
    </row>
    <row r="31" spans="1:62" ht="9.75" customHeight="1" x14ac:dyDescent="0.2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</row>
    <row r="32" spans="1:62" ht="9.9499999999999993" customHeight="1" x14ac:dyDescent="0.2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S32" s="29"/>
      <c r="AT32" s="29"/>
      <c r="AU32" s="29"/>
      <c r="AV32" s="29"/>
    </row>
    <row r="33" spans="1:48" ht="9.9499999999999993" customHeight="1" x14ac:dyDescent="0.2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</row>
    <row r="34" spans="1:48" ht="9.9499999999999993" customHeight="1" x14ac:dyDescent="0.2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S34" s="29"/>
      <c r="AT34" s="29"/>
      <c r="AU34" s="29"/>
      <c r="AV34" s="29"/>
    </row>
    <row r="35" spans="1:48" ht="12" customHeight="1" x14ac:dyDescent="0.2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X35" s="31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</row>
    <row r="36" spans="1:48" ht="12" customHeight="1" x14ac:dyDescent="0.2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16">
        <f>MAX(B10:N10)</f>
        <v>0.56302990896029537</v>
      </c>
      <c r="Q36" s="40">
        <v>7.0000000000000007E-2</v>
      </c>
      <c r="R36" s="41">
        <f>ROUND(Q36/5,5)</f>
        <v>1.4E-2</v>
      </c>
      <c r="T36" s="18" t="s">
        <v>22</v>
      </c>
      <c r="X36" s="31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S36" s="29"/>
      <c r="AT36" s="29"/>
      <c r="AU36" s="29"/>
      <c r="AV36" s="29"/>
    </row>
    <row r="37" spans="1:48" ht="12" customHeight="1" x14ac:dyDescent="0.2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28">
        <f>MAX(B13:N13)</f>
        <v>1.5492578038111648</v>
      </c>
      <c r="Q37" s="40">
        <v>8</v>
      </c>
      <c r="R37" s="41">
        <f>ROUND(Q37/5,5)</f>
        <v>1.6</v>
      </c>
      <c r="T37" s="20">
        <v>7.3713999999999995</v>
      </c>
      <c r="X37" s="31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</row>
    <row r="38" spans="1:48" ht="12" customHeight="1" x14ac:dyDescent="0.2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T38" s="22">
        <v>0.90653339706819425</v>
      </c>
      <c r="X38" s="31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</row>
    <row r="39" spans="1:48" ht="12" customHeight="1" x14ac:dyDescent="0.2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T39" s="39"/>
      <c r="X39" s="31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</row>
    <row r="40" spans="1:48" ht="12" customHeight="1" x14ac:dyDescent="0.2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R40" s="29"/>
      <c r="S40" s="29"/>
      <c r="T40" s="3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</row>
    <row r="41" spans="1:48" ht="12" customHeight="1" x14ac:dyDescent="0.2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R41" s="29"/>
      <c r="S41" s="29"/>
      <c r="T41" s="25">
        <v>0.6881158510181995</v>
      </c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</row>
    <row r="42" spans="1:48" ht="12" customHeight="1" x14ac:dyDescent="0.2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</row>
    <row r="43" spans="1:48" ht="12" customHeight="1" x14ac:dyDescent="0.2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</row>
    <row r="44" spans="1:48" ht="12" customHeight="1" x14ac:dyDescent="0.2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</row>
    <row r="45" spans="1:48" ht="12" customHeight="1" x14ac:dyDescent="0.2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</row>
    <row r="46" spans="1:48" ht="12" customHeight="1" x14ac:dyDescent="0.2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</row>
    <row r="47" spans="1:48" ht="12" customHeight="1" x14ac:dyDescent="0.2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</row>
    <row r="48" spans="1:48" ht="12" customHeight="1" x14ac:dyDescent="0.2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</row>
    <row r="49" spans="1:39" ht="12" customHeight="1" x14ac:dyDescent="0.2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</row>
    <row r="50" spans="1:39" ht="12" customHeight="1" x14ac:dyDescent="0.2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</row>
    <row r="51" spans="1:39" ht="12" customHeight="1" x14ac:dyDescent="0.2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</row>
    <row r="52" spans="1:39" ht="12" customHeight="1" x14ac:dyDescent="0.2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</row>
    <row r="53" spans="1:39" ht="12" customHeight="1" x14ac:dyDescent="0.2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</row>
    <row r="54" spans="1:39" ht="12" customHeight="1" x14ac:dyDescent="0.2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</row>
    <row r="55" spans="1:39" ht="12" customHeight="1" x14ac:dyDescent="0.2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</row>
    <row r="56" spans="1:39" ht="12" customHeight="1" x14ac:dyDescent="0.2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</row>
    <row r="57" spans="1:39" ht="12" customHeight="1" x14ac:dyDescent="0.2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</row>
    <row r="58" spans="1:39" ht="12" customHeight="1" x14ac:dyDescent="0.2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</row>
    <row r="59" spans="1:39" ht="12" customHeight="1" x14ac:dyDescent="0.2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</row>
    <row r="60" spans="1:39" ht="12" customHeight="1" x14ac:dyDescent="0.2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</row>
    <row r="61" spans="1:39" ht="12" customHeight="1" x14ac:dyDescent="0.2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</row>
    <row r="62" spans="1:39" ht="12" customHeight="1" x14ac:dyDescent="0.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</row>
    <row r="63" spans="1:39" ht="12" customHeight="1" x14ac:dyDescent="0.2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</row>
    <row r="64" spans="1:39" x14ac:dyDescent="0.2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</row>
    <row r="65" spans="1:39" x14ac:dyDescent="0.2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</row>
    <row r="66" spans="1:39" x14ac:dyDescent="0.2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</row>
    <row r="67" spans="1:39" x14ac:dyDescent="0.2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</row>
    <row r="68" spans="1:39" x14ac:dyDescent="0.2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</row>
    <row r="69" spans="1:39" x14ac:dyDescent="0.2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</row>
    <row r="70" spans="1:39" x14ac:dyDescent="0.2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</row>
    <row r="71" spans="1:39" x14ac:dyDescent="0.2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85" ht="15.75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Master </vt:lpstr>
      <vt:lpstr>Gram Load</vt:lpstr>
      <vt:lpstr>PSA</vt:lpstr>
      <vt:lpstr>RSA</vt:lpstr>
      <vt:lpstr>5.LB Twist</vt:lpstr>
      <vt:lpstr>6.Tib Tab Height</vt:lpstr>
      <vt:lpstr>Tail Hole X</vt:lpstr>
      <vt:lpstr>Tail Hole Y UPDN</vt:lpstr>
      <vt:lpstr>9.Circle Pad X-1</vt:lpstr>
      <vt:lpstr>10.Circle Pad X-2</vt:lpstr>
      <vt:lpstr>11.Circle Pad Y-1</vt:lpstr>
      <vt:lpstr>12.Circle Pad Y-2</vt:lpstr>
      <vt:lpstr>32.DCF</vt:lpstr>
      <vt:lpstr>33.Cs PZT-L</vt:lpstr>
      <vt:lpstr>34.Cs PZT-R</vt:lpstr>
      <vt:lpstr>35.Rs PZT-L</vt:lpstr>
      <vt:lpstr>36.Rs PZT-R</vt:lpstr>
      <vt:lpstr>37.Dimple X</vt:lpstr>
      <vt:lpstr>38.Dimple Y</vt:lpstr>
      <vt:lpstr>72.PZT-L Location X1_BL</vt:lpstr>
      <vt:lpstr>73.PZT-R Location X1_BR</vt:lpstr>
      <vt:lpstr>74.PZT-L Location Y1_BL</vt:lpstr>
      <vt:lpstr>75.PZT-R Location Y1_BR</vt:lpstr>
      <vt:lpstr>76.Ag  Paste Height Top Left</vt:lpstr>
      <vt:lpstr>77.Ag Paste Height Top Right</vt:lpstr>
      <vt:lpstr>78.Ag Paste Height Bottom Left</vt:lpstr>
      <vt:lpstr>79.Ag Paste Height Bottom Right</vt:lpstr>
      <vt:lpstr>86.Pitch Stiffness</vt:lpstr>
      <vt:lpstr>87.Roll Stiffness</vt:lpstr>
      <vt:lpstr>2.BP_T1 Freq</vt:lpstr>
      <vt:lpstr>3.BP_T1 Gain</vt:lpstr>
      <vt:lpstr>4.BP_GT Freq</vt:lpstr>
      <vt:lpstr>5.BP_GT Gain</vt:lpstr>
      <vt:lpstr>6.BP_1stSway Freq</vt:lpstr>
      <vt:lpstr>7.BP_1stSway Gain</vt:lpstr>
      <vt:lpstr>8.T1 Notch</vt:lpstr>
      <vt:lpstr>10.PZT_N_T1 Freq</vt:lpstr>
      <vt:lpstr>11.PZT_N_T1 Gain</vt:lpstr>
      <vt:lpstr>12.PZT_N_G1T Freq</vt:lpstr>
      <vt:lpstr>13.PZT_N_G1T Gain</vt:lpstr>
      <vt:lpstr>14.PZT_N_G1T Phase</vt:lpstr>
      <vt:lpstr>15.PZT_N_G2T Freq</vt:lpstr>
      <vt:lpstr>16.PZT_N_G2T Gain</vt:lpstr>
      <vt:lpstr>17.PZT_N_BT Freq</vt:lpstr>
      <vt:lpstr>18.PZT_N_BT Gain</vt:lpstr>
      <vt:lpstr>19.PZT_N_1stSway Freq</vt:lpstr>
      <vt:lpstr>20.PZT_N_1st Sway Gain</vt:lpstr>
      <vt:lpstr>21.PZT_N_G4T Freq</vt:lpstr>
      <vt:lpstr>23.PZT_N_G4T Delta Gain</vt:lpstr>
      <vt:lpstr>24.PZT_N_FX Yaw Freq</vt:lpstr>
      <vt:lpstr>25.PZT_N_FX Yaw Gain</vt:lpstr>
      <vt:lpstr>27.PZT_H_T1 Freq</vt:lpstr>
      <vt:lpstr>28.PZT_H_T1 Gain</vt:lpstr>
      <vt:lpstr>29.PZT_H_G1T Freq</vt:lpstr>
      <vt:lpstr>30.PZT_H_G1T Gain</vt:lpstr>
      <vt:lpstr>31.PZT_H_G1T Phase</vt:lpstr>
      <vt:lpstr>32.PZT_H_G2T Freq</vt:lpstr>
      <vt:lpstr>33.PZT_H_G2T Gain</vt:lpstr>
      <vt:lpstr>34.PZT_H_BT Freq</vt:lpstr>
      <vt:lpstr>35.PZT_H_BT Gain</vt:lpstr>
      <vt:lpstr>36.PZT_H_1stSway Freq</vt:lpstr>
      <vt:lpstr>37.PZT_H_1st Sway Gain</vt:lpstr>
      <vt:lpstr>38.PZT_H_G4T Freq</vt:lpstr>
      <vt:lpstr>40.PZT_H_G4T Delta Gain</vt:lpstr>
      <vt:lpstr>41.PZT_H_FX Yaw Freq</vt:lpstr>
      <vt:lpstr>42.PZT_H_FX Yaw Gain</vt:lpstr>
      <vt:lpstr>44.PZT_L_T1 Freq</vt:lpstr>
      <vt:lpstr>45.PZT_L_T1 Gain</vt:lpstr>
      <vt:lpstr>46.PZT_L_G1T Freq</vt:lpstr>
      <vt:lpstr>47.PZT_L_G1T Gain</vt:lpstr>
      <vt:lpstr>48.PZT_L_G1T Phase</vt:lpstr>
      <vt:lpstr>49.PZT_L_G2T Freq</vt:lpstr>
      <vt:lpstr>50.PZT_L_G2T Gain</vt:lpstr>
      <vt:lpstr>51.PZT_L_BT Freq</vt:lpstr>
      <vt:lpstr>52.PZT_L_BT Gain</vt:lpstr>
      <vt:lpstr>53.PZT_L_1stSway Freq</vt:lpstr>
      <vt:lpstr>54.PZT_L_1st Sway Gain</vt:lpstr>
      <vt:lpstr>55.PZT_L_G4T Freq</vt:lpstr>
      <vt:lpstr>57.PZT_L_G4T Delta Gain</vt:lpstr>
      <vt:lpstr>58.PZT_L_FX Yaw Freq</vt:lpstr>
      <vt:lpstr>59.PZT_L_FX Yaw Gain</vt:lpstr>
      <vt:lpstr>60.Stroke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Jidapar  Pamanikabud</dc:creator>
  <cp:lastModifiedBy>Runya Jiragittidoon</cp:lastModifiedBy>
  <dcterms:created xsi:type="dcterms:W3CDTF">2021-08-15T04:35:06Z</dcterms:created>
  <dcterms:modified xsi:type="dcterms:W3CDTF">2022-01-19T10:32:20Z</dcterms:modified>
</cp:coreProperties>
</file>